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8475" yWindow="-135" windowWidth="11940" windowHeight="9690" tabRatio="664" activeTab="2"/>
  </bookViews>
  <sheets>
    <sheet name="Lamp_1" sheetId="1" r:id="rId1"/>
    <sheet name="Keterangan_Lamp_1" sheetId="2" r:id="rId2"/>
    <sheet name="Lamp_2" sheetId="3" r:id="rId3"/>
    <sheet name="Acuan_RAD_2012-2013" sheetId="4" r:id="rId4"/>
    <sheet name="Acuan_RANGRK" sheetId="5" r:id="rId5"/>
    <sheet name="Acuan_T_PL" sheetId="6" r:id="rId6"/>
  </sheets>
  <externalReferences>
    <externalReference r:id="rId7"/>
    <externalReference r:id="rId8"/>
    <externalReference r:id="rId9"/>
    <externalReference r:id="rId10"/>
    <externalReference r:id="rId11"/>
  </externalReferences>
  <definedNames>
    <definedName name="_xlnm._FilterDatabase" localSheetId="3" hidden="1">'Acuan_RAD_2012-2013'!$A$12:$Y$414</definedName>
    <definedName name="_Toc331388328" localSheetId="3">'Acuan_RAD_2012-2013'!$C$182</definedName>
    <definedName name="a">'[1]1.Pencegahan Penurunan Cadangan'!$P$17:$P$20</definedName>
    <definedName name="aceh">'Acuan_RAD_2012-2013'!$C$13:$C$36</definedName>
    <definedName name="babel">'Acuan_RAD_2012-2013'!$C$121:$C$125</definedName>
    <definedName name="bali">'Acuan_RAD_2012-2013'!$C$195:$C$199</definedName>
    <definedName name="banten">'Acuan_RAD_2012-2013'!$C$145:$C$148</definedName>
    <definedName name="bengkulu">'Acuan_RAD_2012-2013'!$C$126:$C$134</definedName>
    <definedName name="Bentuk_Kegiatan">'[2]kode kabupaten'!$Q$2:$Q$5</definedName>
    <definedName name="dasdads">#REF!</definedName>
    <definedName name="dki">'Acuan_RAD_2012-2013'!$C$191:$C$194</definedName>
    <definedName name="fungkws">[3]ACUAN!$A$7:$A$16</definedName>
    <definedName name="fungsi">'[4]1.Pencegahan Penurunan Cadangan'!$T$2:$T$11</definedName>
    <definedName name="Fungsi_Kawasan">'[2]kode kabupaten'!$R$2:$R$12</definedName>
    <definedName name="gorontalo">'Acuan_RAD_2012-2013'!$C$366:$C$371</definedName>
    <definedName name="jabar">'Acuan_RAD_2012-2013'!$C$149:$C$160</definedName>
    <definedName name="jambi">'Acuan_RAD_2012-2013'!$C$95:$C$112</definedName>
    <definedName name="jateng">'Acuan_RAD_2012-2013'!$C$162:$C$181</definedName>
    <definedName name="jatim">'Acuan_RAD_2012-2013'!$C$161</definedName>
    <definedName name="jemTanh">[3]ACUAN!$A$19:$A$20</definedName>
    <definedName name="Jenis_Jenis_Penggunaan_Lahan">'[4]2. Peningkatan Cadangan Karbon'!$AC$1:$AC$16</definedName>
    <definedName name="jenis_tanah">'[4]1.Pencegahan Penurunan Cadangan'!$U$2:$U$3</definedName>
    <definedName name="kalbar">'Acuan_RAD_2012-2013'!$C$213:$C$214</definedName>
    <definedName name="kalsel">'Acuan_RAD_2012-2013'!$C$262:$C$265</definedName>
    <definedName name="kalteng">'Acuan_RAD_2012-2013'!$C$215:$C$261</definedName>
    <definedName name="kaltim">'Acuan_RAD_2012-2013'!$C$266:$C$340</definedName>
    <definedName name="KAT">[3]ACUAN!$A$1:$A$3</definedName>
    <definedName name="kategori" localSheetId="3">'[4]1.Pencegahan Penurunan Cadangan'!$S$2:$S$4</definedName>
    <definedName name="kategori">Acuan_RANGRK!#REF!</definedName>
    <definedName name="Kategori_keg" localSheetId="3">#REF!</definedName>
    <definedName name="Kategori_keg">#REF!</definedName>
    <definedName name="kategori_kegiatan">'[4]1.Pencegahan Penurunan Cadangan'!$S$2:$S$4</definedName>
    <definedName name="kegiatan">'[4]2. Peningkatan Cadangan Karbon'!#REF!</definedName>
    <definedName name="kepri">'Acuan_RAD_2012-2013'!$C$92:$C$94</definedName>
    <definedName name="lampung">'Acuan_RAD_2012-2013'!$C$135:$C$144</definedName>
    <definedName name="maluku">'Acuan_RAD_2012-2013'!$C$383:$C$386</definedName>
    <definedName name="malut">'Acuan_RAD_2012-2013'!$C$387:$C$388</definedName>
    <definedName name="Manfaat" localSheetId="3">#REF!</definedName>
    <definedName name="Manfaat">#REF!</definedName>
    <definedName name="ntb">'Acuan_RAD_2012-2013'!$C$200:$C$207</definedName>
    <definedName name="ntt">'Acuan_RAD_2012-2013'!$C$208:$C$212</definedName>
    <definedName name="papua">'Acuan_RAD_2012-2013'!$C$389:$C$406</definedName>
    <definedName name="papuabarat">'Acuan_RAD_2012-2013'!$C$407:$C$414</definedName>
    <definedName name="PL">Acuan_T_PL!$C$3:$C$25</definedName>
    <definedName name="prop">Acuan_RANGRK!$C$55:$C$87</definedName>
    <definedName name="q">'[1]1.Pencegahan Penurunan Cadangan'!$P$17:$P$20</definedName>
    <definedName name="RAN" localSheetId="3">[3]RAN!$I$3:$I$25</definedName>
    <definedName name="RAN">Acuan_RANGRK!$D$3:$D$25</definedName>
    <definedName name="riau">'Acuan_RAD_2012-2013'!$C$78:$C$91</definedName>
    <definedName name="sifat">Acuan_RANGRK!#REF!</definedName>
    <definedName name="Slicer_Provinsi3">#N/A</definedName>
    <definedName name="sulbar">'Acuan_RAD_2012-2013'!$C$372:$C$382</definedName>
    <definedName name="sulsel">'Acuan_RAD_2012-2013'!$C$352:$C$358</definedName>
    <definedName name="sulteng">'Acuan_RAD_2012-2013'!$C$345:$C$351</definedName>
    <definedName name="sultenggara">'Acuan_RAD_2012-2013'!$C$359:$C$365</definedName>
    <definedName name="sulut">'Acuan_RAD_2012-2013'!$C$341:$C$344</definedName>
    <definedName name="sumbar">'Acuan_RAD_2012-2013'!$C$44:$C$77</definedName>
    <definedName name="SUMSEL_RAD">'Acuan_RAD_2012-2013'!$C$113:$C$120</definedName>
    <definedName name="sumut">'Acuan_RAD_2012-2013'!$C$37:$C$43</definedName>
    <definedName name="ttplhn">[3]ACUAN!$A$25:$A$45</definedName>
    <definedName name="yogya">'Acuan_RAD_2012-2013'!$C$182:$C$190</definedName>
  </definedNames>
  <calcPr calcId="124519"/>
  <extLst xmlns:x14="http://schemas.microsoft.com/office/spreadsheetml/2009/9/main">
    <ext uri="{79F54976-1DA5-4618-B147-4CDE4B953A38}">
      <x14:workbookPr/>
    </ext>
    <ext xmlns:x15="http://schemas.microsoft.com/office/spreadsheetml/2010/11/main" uri="{46BE6895-7355-4a93-B00E-2C351335B9C9}">
      <x15:slicerCaches>
        <x14:slicerCache r:id=""/>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3"/>
  <c r="M31"/>
  <c r="N31"/>
  <c r="O31"/>
  <c r="P31"/>
  <c r="Q31"/>
  <c r="R31"/>
  <c r="S31"/>
  <c r="T31"/>
  <c r="U31"/>
  <c r="V31"/>
  <c r="W31"/>
  <c r="X31"/>
  <c r="K31"/>
  <c r="I31"/>
  <c r="F31"/>
  <c r="F30"/>
  <c r="L26"/>
  <c r="M26"/>
  <c r="N26"/>
  <c r="O26"/>
  <c r="P26"/>
  <c r="Q26"/>
  <c r="R26"/>
  <c r="S26"/>
  <c r="T26"/>
  <c r="U26"/>
  <c r="V26"/>
  <c r="W26"/>
  <c r="X26"/>
  <c r="K26"/>
  <c r="I26"/>
  <c r="F26"/>
  <c r="L24"/>
  <c r="M24"/>
  <c r="N24"/>
  <c r="O24"/>
  <c r="P24"/>
  <c r="Q24"/>
  <c r="R24"/>
  <c r="S24"/>
  <c r="T24"/>
  <c r="U24"/>
  <c r="V24"/>
  <c r="W24"/>
  <c r="X24"/>
  <c r="K24"/>
  <c r="I24"/>
  <c r="F24"/>
  <c r="X21"/>
  <c r="L21"/>
  <c r="M21"/>
  <c r="N21"/>
  <c r="O21"/>
  <c r="P21"/>
  <c r="Q21"/>
  <c r="R21"/>
  <c r="S21"/>
  <c r="T21"/>
  <c r="U21"/>
  <c r="V21"/>
  <c r="W21"/>
  <c r="K21"/>
  <c r="I21"/>
  <c r="F21"/>
  <c r="X30"/>
  <c r="W30"/>
  <c r="V30"/>
  <c r="U30"/>
  <c r="T30"/>
  <c r="S30"/>
  <c r="R30"/>
  <c r="Q30"/>
  <c r="P30"/>
  <c r="O30"/>
  <c r="N30"/>
  <c r="M30"/>
  <c r="L30"/>
  <c r="K30"/>
  <c r="I30"/>
  <c r="L12"/>
  <c r="M12"/>
  <c r="N12"/>
  <c r="O12"/>
  <c r="P12"/>
  <c r="Q12"/>
  <c r="R12"/>
  <c r="S12"/>
  <c r="T12"/>
  <c r="U12"/>
  <c r="V12"/>
  <c r="W12"/>
  <c r="X12"/>
  <c r="K12"/>
  <c r="I12"/>
  <c r="F12"/>
  <c r="X14" i="1"/>
  <c r="X13"/>
  <c r="W14"/>
  <c r="W13"/>
  <c r="W12" l="1"/>
  <c r="X12"/>
  <c r="X11"/>
  <c r="W11"/>
  <c r="X10"/>
  <c r="W10"/>
  <c r="X9"/>
  <c r="W9"/>
  <c r="W15" s="1"/>
  <c r="X15" l="1"/>
  <c r="X29" i="3"/>
  <c r="X28"/>
  <c r="X27"/>
  <c r="X25"/>
  <c r="X23"/>
  <c r="X22"/>
  <c r="X20"/>
  <c r="X19"/>
  <c r="X18"/>
  <c r="X17"/>
  <c r="X16"/>
  <c r="X15"/>
  <c r="X14"/>
  <c r="X13"/>
  <c r="X11"/>
  <c r="X10"/>
  <c r="X9"/>
  <c r="W29"/>
  <c r="W28"/>
  <c r="W27"/>
  <c r="W25"/>
  <c r="W23"/>
  <c r="W22"/>
  <c r="W20"/>
  <c r="W19"/>
  <c r="W18"/>
  <c r="W17"/>
  <c r="W16"/>
  <c r="W15"/>
  <c r="W14"/>
  <c r="W13"/>
  <c r="W11"/>
  <c r="W10"/>
  <c r="W9"/>
  <c r="V29"/>
  <c r="V28"/>
  <c r="V27"/>
  <c r="V25"/>
  <c r="V23"/>
  <c r="V22"/>
  <c r="V20"/>
  <c r="V19"/>
  <c r="V18"/>
  <c r="V17"/>
  <c r="V16"/>
  <c r="V15"/>
  <c r="V14"/>
  <c r="V13"/>
  <c r="V11"/>
  <c r="V10"/>
  <c r="V9"/>
  <c r="U29"/>
  <c r="U28"/>
  <c r="U27"/>
  <c r="U25"/>
  <c r="U23"/>
  <c r="U22"/>
  <c r="U20"/>
  <c r="U19"/>
  <c r="U18"/>
  <c r="U17"/>
  <c r="U16"/>
  <c r="U15"/>
  <c r="U14"/>
  <c r="U13"/>
  <c r="U11"/>
  <c r="U10"/>
  <c r="U9"/>
  <c r="T29"/>
  <c r="T28"/>
  <c r="T27"/>
  <c r="T25"/>
  <c r="T23"/>
  <c r="T22"/>
  <c r="T20"/>
  <c r="T19"/>
  <c r="T18"/>
  <c r="T17"/>
  <c r="T16"/>
  <c r="T15"/>
  <c r="T14"/>
  <c r="T13"/>
  <c r="T11"/>
  <c r="T10"/>
  <c r="T9"/>
  <c r="S29"/>
  <c r="S28"/>
  <c r="S27"/>
  <c r="S25"/>
  <c r="S23"/>
  <c r="S22"/>
  <c r="S20"/>
  <c r="S19"/>
  <c r="S18"/>
  <c r="S17"/>
  <c r="S16"/>
  <c r="S15"/>
  <c r="S14"/>
  <c r="S13"/>
  <c r="S11"/>
  <c r="S10"/>
  <c r="S9"/>
  <c r="R29"/>
  <c r="R28"/>
  <c r="R27"/>
  <c r="R25"/>
  <c r="R23"/>
  <c r="R22"/>
  <c r="R20"/>
  <c r="R19"/>
  <c r="R18"/>
  <c r="R17"/>
  <c r="R16"/>
  <c r="R15"/>
  <c r="R14"/>
  <c r="R13"/>
  <c r="R11"/>
  <c r="R10"/>
  <c r="R9"/>
  <c r="Q29"/>
  <c r="Q28"/>
  <c r="Q27"/>
  <c r="Q25"/>
  <c r="Q23"/>
  <c r="Q22"/>
  <c r="Q20"/>
  <c r="Q19"/>
  <c r="Q18"/>
  <c r="Q17"/>
  <c r="Q16"/>
  <c r="Q15"/>
  <c r="Q14"/>
  <c r="Q13"/>
  <c r="Q11"/>
  <c r="Q10"/>
  <c r="Q9"/>
  <c r="P29"/>
  <c r="P28"/>
  <c r="P27"/>
  <c r="P25"/>
  <c r="P23"/>
  <c r="P22"/>
  <c r="P20"/>
  <c r="P19"/>
  <c r="P18"/>
  <c r="P17"/>
  <c r="P16"/>
  <c r="P15"/>
  <c r="P14"/>
  <c r="P13"/>
  <c r="P11"/>
  <c r="P10"/>
  <c r="P9"/>
  <c r="O29"/>
  <c r="O28"/>
  <c r="O27"/>
  <c r="O25"/>
  <c r="O23"/>
  <c r="O22"/>
  <c r="O20"/>
  <c r="O19"/>
  <c r="O18"/>
  <c r="O17"/>
  <c r="O16"/>
  <c r="O15"/>
  <c r="O14"/>
  <c r="O13"/>
  <c r="O11"/>
  <c r="O10"/>
  <c r="O9"/>
  <c r="N29"/>
  <c r="N28"/>
  <c r="N27"/>
  <c r="N25"/>
  <c r="N23"/>
  <c r="N22"/>
  <c r="N20"/>
  <c r="N19"/>
  <c r="N18"/>
  <c r="N17"/>
  <c r="N16"/>
  <c r="N15"/>
  <c r="N14"/>
  <c r="N13"/>
  <c r="N11"/>
  <c r="N10"/>
  <c r="N9"/>
  <c r="M29"/>
  <c r="M28"/>
  <c r="M27"/>
  <c r="M25"/>
  <c r="M23"/>
  <c r="M22"/>
  <c r="M20"/>
  <c r="M19"/>
  <c r="M18"/>
  <c r="M17"/>
  <c r="M16"/>
  <c r="M15"/>
  <c r="M14"/>
  <c r="M13"/>
  <c r="M11"/>
  <c r="M10"/>
  <c r="M9"/>
  <c r="L29"/>
  <c r="L28"/>
  <c r="L27"/>
  <c r="L25"/>
  <c r="L23"/>
  <c r="L22"/>
  <c r="L20"/>
  <c r="L19"/>
  <c r="L18"/>
  <c r="L17"/>
  <c r="L16"/>
  <c r="L15"/>
  <c r="L14"/>
  <c r="L13"/>
  <c r="L11"/>
  <c r="L10"/>
  <c r="L9"/>
  <c r="K16"/>
  <c r="C25"/>
  <c r="C22"/>
  <c r="C13"/>
  <c r="C9"/>
  <c r="C31" s="1"/>
  <c r="J414" i="4" l="1"/>
  <c r="J413"/>
  <c r="J411"/>
  <c r="W181"/>
  <c r="W180"/>
  <c r="W179"/>
  <c r="W178"/>
  <c r="W177"/>
  <c r="W176"/>
  <c r="W175"/>
  <c r="W174"/>
  <c r="W173"/>
  <c r="W172"/>
  <c r="W171"/>
  <c r="W170"/>
  <c r="W169"/>
  <c r="W168"/>
  <c r="W167"/>
  <c r="W166"/>
  <c r="W165"/>
  <c r="W164"/>
  <c r="W163"/>
  <c r="W162"/>
  <c r="V112"/>
  <c r="W112" s="1"/>
  <c r="V111"/>
  <c r="W111" s="1"/>
  <c r="W110"/>
  <c r="V110"/>
  <c r="W109"/>
  <c r="V109"/>
  <c r="V108"/>
  <c r="W108" s="1"/>
  <c r="V107"/>
  <c r="W107" s="1"/>
  <c r="W106"/>
  <c r="V106"/>
  <c r="W105"/>
  <c r="V105"/>
  <c r="V104"/>
  <c r="W104" s="1"/>
  <c r="V103"/>
  <c r="W103" s="1"/>
  <c r="W102"/>
  <c r="V102"/>
  <c r="W101"/>
  <c r="V101"/>
  <c r="V100"/>
  <c r="W100" s="1"/>
  <c r="V99"/>
  <c r="W99" s="1"/>
  <c r="W98"/>
  <c r="V98"/>
  <c r="W97"/>
  <c r="V97"/>
  <c r="V96"/>
  <c r="W96" s="1"/>
  <c r="V95"/>
  <c r="W95" s="1"/>
  <c r="AF89"/>
  <c r="AF88"/>
  <c r="R33"/>
  <c r="R32"/>
  <c r="R31"/>
  <c r="R28"/>
  <c r="R27"/>
  <c r="R26"/>
  <c r="R25"/>
  <c r="R24"/>
  <c r="R23"/>
</calcChain>
</file>

<file path=xl/sharedStrings.xml><?xml version="1.0" encoding="utf-8"?>
<sst xmlns="http://schemas.openxmlformats.org/spreadsheetml/2006/main" count="5353" uniqueCount="771">
  <si>
    <t xml:space="preserve">TABEL PENYUSUNAN REVIEW AKSI MITIGASI </t>
  </si>
  <si>
    <t>IDENTIFIKASI AKSI MITIGASI DAN KESESUAIANNYA DENGAN DOKUMEN YANG LAIN</t>
  </si>
  <si>
    <t xml:space="preserve">No </t>
  </si>
  <si>
    <t>A. Jenis Sumber Emisi dan Kegiatan Yang melatarbelakangi emisi dari kehutanan dan lahan gambut</t>
  </si>
  <si>
    <t>B. Aksi Mitigasi  Inti (Dapat Diukur Langsung Penurunan Emisinya)</t>
  </si>
  <si>
    <t>C. Relevansi dengan RAD GRK 2012/2013</t>
  </si>
  <si>
    <t>D. Tautan Dengan Dokumen Lain (Sebutkan program/kegiatan yang sesuai)</t>
  </si>
  <si>
    <t>E. Analisis untuk Tahap Implentasi</t>
  </si>
  <si>
    <t xml:space="preserve">Usulan Aksi Mitigasi </t>
  </si>
  <si>
    <t>Tujuan Aksi Mitigasi</t>
  </si>
  <si>
    <t xml:space="preserve">Lokasi (Unit Perencanaan) </t>
  </si>
  <si>
    <t>Lokasi Administrasi</t>
  </si>
  <si>
    <t>Kategori Aksi Mitigasi</t>
  </si>
  <si>
    <t>Kondisi Awal</t>
  </si>
  <si>
    <t>Kondisi  yang Diharapkan</t>
  </si>
  <si>
    <t>Sifat Aksi Mitigasi</t>
  </si>
  <si>
    <t>Bentuk Perbaikan yang dilakukan dari aksi mitigasi sebelumnya</t>
  </si>
  <si>
    <t>RPJMD Provinsi</t>
  </si>
  <si>
    <t xml:space="preserve"> Renstra SKPD</t>
  </si>
  <si>
    <t>Regulasi Terkait Aksi Mitigasi</t>
  </si>
  <si>
    <t>SKPD / Institusi Yang Bertanggung Jawab Terhadap Kegiatan</t>
  </si>
  <si>
    <r>
      <t>Kondisi/prasyarat apa agar aksi mitigasi dapat dilaksanakan</t>
    </r>
    <r>
      <rPr>
        <b/>
        <i/>
        <sz val="12"/>
        <color rgb="FFFFFFFF"/>
        <rFont val="Calibri"/>
        <family val="2"/>
        <scheme val="minor"/>
      </rPr>
      <t xml:space="preserve"> (Enabling)</t>
    </r>
  </si>
  <si>
    <t>Kemungkinan Tantangan/Hambatan</t>
  </si>
  <si>
    <t>Resiko</t>
  </si>
  <si>
    <r>
      <t>Manfaat Lain Yang Mungkin Didapatkan</t>
    </r>
    <r>
      <rPr>
        <b/>
        <i/>
        <sz val="12"/>
        <color rgb="FFFFFFFF"/>
        <rFont val="Calibri"/>
        <family val="2"/>
        <scheme val="minor"/>
      </rPr>
      <t xml:space="preserve"> (co-benefit)</t>
    </r>
  </si>
  <si>
    <t>ton CO2 eq</t>
  </si>
  <si>
    <t>%</t>
  </si>
  <si>
    <t xml:space="preserve">Jenis Penggunaan Lahan </t>
  </si>
  <si>
    <t>Luas (ha)</t>
  </si>
  <si>
    <t>(1)</t>
  </si>
  <si>
    <t>(2)</t>
  </si>
  <si>
    <t>(3)</t>
  </si>
  <si>
    <t>(4)</t>
  </si>
  <si>
    <t>(5)</t>
  </si>
  <si>
    <t>(6)</t>
  </si>
  <si>
    <t>(7)</t>
  </si>
  <si>
    <t>(8)</t>
  </si>
  <si>
    <t>(9)</t>
  </si>
  <si>
    <t>(10)</t>
  </si>
  <si>
    <t>(11)</t>
  </si>
  <si>
    <t>(12)</t>
  </si>
  <si>
    <t>(13)</t>
  </si>
  <si>
    <t>(14)</t>
  </si>
  <si>
    <t>(15)</t>
  </si>
  <si>
    <t>(16)</t>
  </si>
  <si>
    <t>(17)</t>
  </si>
  <si>
    <t>(18)</t>
  </si>
  <si>
    <t>(19)</t>
  </si>
  <si>
    <t>(20)</t>
  </si>
  <si>
    <t>(21)</t>
  </si>
  <si>
    <t>(22)</t>
  </si>
  <si>
    <t>(23)</t>
  </si>
  <si>
    <t>PENJELASAN ISIAN KOLOM PADA LAMPIRAN 1</t>
  </si>
  <si>
    <t>(1) No</t>
  </si>
  <si>
    <t>:</t>
  </si>
  <si>
    <t>Nomor Urut</t>
  </si>
  <si>
    <t>(2) Jenis Sumber Emisi dan Kegiatan Yang melatarbelakangi emisi dari kehutanan dan lahan gambut :</t>
  </si>
  <si>
    <t>Menyebutkan jenis perubahan penggunaan lahan (dari penggunaan lahan apa menjadi apa) yang melatar belakangi emisi dan deskripsikan kegiatan yang menyebabkan perubahan penggunaan lahan tersebut</t>
  </si>
  <si>
    <t xml:space="preserve">(3). Usulan Aksi Mitigasi </t>
  </si>
  <si>
    <t>Menyebutkan aksi mitigasi yang relevan terkait penyebab emisi dengan mengacu pada RAD GRK 2012/2013 sebelumnya (apakah merupakan aksi mitigasi baru atau kelanjutan)</t>
  </si>
  <si>
    <t>(4). Tujuan Aksi Mitigasi</t>
  </si>
  <si>
    <t>Menjelaskan mengenai tujuan aksi mitigasi tersebut (untuk menjelaskan relevansi aksi mitigasi terhadap pencapaian tujuan)</t>
  </si>
  <si>
    <t xml:space="preserve">(5). Lokasi (Unit Perencanaan) </t>
  </si>
  <si>
    <t>Sebutkan lokasi pada unit perencanaan (mengacu pada RTRWP / penunjukan kawasan) lokasi dimana akan dilakukan aksi mitigasi tersebut</t>
  </si>
  <si>
    <t>(6). Lokasi Administrasi</t>
  </si>
  <si>
    <t xml:space="preserve">Menyebutkan lokasi mengacu kabupaten atau kecamatan dimana akan dilakukan aksi mitigasi </t>
  </si>
  <si>
    <t>(7). Kategori Aksi Mitigasi</t>
  </si>
  <si>
    <t>Menyebutkan kategori aksi mitigasi (1) pencegahan penurunan cadangan karbon atau (2) peningkatan cadangan karbon</t>
  </si>
  <si>
    <t>(8). Jenis Penggunaan Lahan Awal</t>
  </si>
  <si>
    <t>Menyebutkan jenis penggunaan  lahan awal sebelum dilakukan aksi mitigasi (mengacu kepada 23 jenis tutupan/penggunaan lahan)</t>
  </si>
  <si>
    <t>(9). Luas Penggunaan Lahan Awal (ha)</t>
  </si>
  <si>
    <t>Mencantumkan luasan penggunaan lahan (ha) sebelum dilakukan aksi mitigasi</t>
  </si>
  <si>
    <t>(10). Jenis Penggunaan Lahan Akhir</t>
  </si>
  <si>
    <t>Menyebutkan jenis penggunaan  lahan yang dituju sebagai hasil aksi mitigasi (mengacu kepada 23 jenis tutupan/penggunaan lahan)</t>
  </si>
  <si>
    <t>(11). Luas Penggunaan Lahan Akhir (ha)</t>
  </si>
  <si>
    <t>Mencantumkan luasan penggunaan lahan (ha) setelah dilakukan aksi mitigasi</t>
  </si>
  <si>
    <t>(12). Sifat Aksi Mitigasi</t>
  </si>
  <si>
    <t>Menjelaskan apakah aksi mitigasi yang diusulkan ini aksi yang (1) diambil/kelanjutan dari aksi mitigasi di RAD GRK 2012/2013 atau, (2) aksi mitigasi baru</t>
  </si>
  <si>
    <t>(13). Bentuk Perbaikan yang dilakukan dari aksi mitigasi sebelumnya</t>
  </si>
  <si>
    <t>Keterangan/penjelasan mengenai hal-hal yang disesuaikan dari aksi mitigasi sebelumnya</t>
  </si>
  <si>
    <t>(15). RPJMD Provinsi</t>
  </si>
  <si>
    <t>Menyebutkan program/kegiatan yang bersesuaian, yang terdapat dalam RPJMD provinsi</t>
  </si>
  <si>
    <t>(16).  Renstra SKPD</t>
  </si>
  <si>
    <t>Menyebutkan program/kegiatan yang bersesuaian, yang terdapat dalam Renstra SKPD</t>
  </si>
  <si>
    <t>E. Analisis untuk Tahap Implementasi</t>
  </si>
  <si>
    <t>(17).  Regulasi Terkait Aksi Mitigasi</t>
  </si>
  <si>
    <t>(18).  SKPD / Institusi Yang Bertanggung Jawab Terhadap Kegiatan</t>
  </si>
  <si>
    <r>
      <t>(19).  Kondisi/prasyarat apa agar aksi mitigasi dapat dilaksanakan</t>
    </r>
    <r>
      <rPr>
        <i/>
        <sz val="12"/>
        <color rgb="FF000000"/>
        <rFont val="Calibri"/>
        <family val="2"/>
        <scheme val="minor"/>
      </rPr>
      <t xml:space="preserve"> (Enabling)</t>
    </r>
  </si>
  <si>
    <t>(20).  Kemungkinan Tantangan/Hambatan</t>
  </si>
  <si>
    <t>(21).  Resiko</t>
  </si>
  <si>
    <r>
      <t>(22). Manfaat Lain Yang Mungkin Didapatkan</t>
    </r>
    <r>
      <rPr>
        <i/>
        <sz val="12"/>
        <color rgb="FF000000"/>
        <rFont val="Calibri"/>
        <family val="2"/>
        <scheme val="minor"/>
      </rPr>
      <t xml:space="preserve"> (co-benefit)</t>
    </r>
  </si>
  <si>
    <t xml:space="preserve">TABEL PENYUSUNAN AKSI MITIGASI </t>
  </si>
  <si>
    <t>IDENTIFIKASI KEGIATAN PENDUKUNG DAN TAHAPAN PELAKSANAANNYA</t>
  </si>
  <si>
    <t>Jenis Aksi</t>
  </si>
  <si>
    <t>Anggaran</t>
  </si>
  <si>
    <t>Sumber Pendanaan</t>
  </si>
  <si>
    <t>No</t>
  </si>
  <si>
    <t>Provinsi</t>
  </si>
  <si>
    <t>Jenis RAD</t>
  </si>
  <si>
    <t>RAN</t>
  </si>
  <si>
    <t>Kesesuaian</t>
  </si>
  <si>
    <t>Kotegori</t>
  </si>
  <si>
    <t>Unit Perencanaan</t>
  </si>
  <si>
    <t>Gambut</t>
  </si>
  <si>
    <t>Penulisan</t>
  </si>
  <si>
    <t>Jumlah</t>
  </si>
  <si>
    <t>ha</t>
  </si>
  <si>
    <t>km</t>
  </si>
  <si>
    <t>lokasi</t>
  </si>
  <si>
    <t>orang</t>
  </si>
  <si>
    <t>dok</t>
  </si>
  <si>
    <t>jenis</t>
  </si>
  <si>
    <t>Satuan</t>
  </si>
  <si>
    <t>Jangka Waktu (tahun)</t>
  </si>
  <si>
    <t>Tahun</t>
  </si>
  <si>
    <t>Tahunan (2020)</t>
  </si>
  <si>
    <t>Kumulatif (2006-2020)</t>
  </si>
  <si>
    <t>ton CO2</t>
  </si>
  <si>
    <t>% Thd BAU</t>
  </si>
  <si>
    <t>Aceh</t>
  </si>
  <si>
    <t>Melakukan identifikasi kondisi tutupan hutan, kondisi biofisik wilayah dan inventarisasi sumber daya hutan dan kawasan gambut;</t>
  </si>
  <si>
    <t>A.1.1 Pelaksanaan rehabilitasi hutan pada DAS prioritas seluas 500.000 ha</t>
  </si>
  <si>
    <t>ND</t>
  </si>
  <si>
    <t>Tidak langsung</t>
  </si>
  <si>
    <t>Dalam Dokumen</t>
  </si>
  <si>
    <t>Penyusunan rencana pengelolaan hutan dan lahan gambut yang berkelanjutan;</t>
  </si>
  <si>
    <t>Mengupayakan restorasi dan pemulihan ekosistem pada kawasan huan dan lahan gambut yang telah terdegradasi dan terdeforestasi;</t>
  </si>
  <si>
    <t>Langsung</t>
  </si>
  <si>
    <t>Menyediakan alternatif mata pencaharian bagi masyarakat di sekitar hutan;</t>
  </si>
  <si>
    <t>Melakukan pengawasan dan pengendalian terhadap perizinan penggunaan lahan di kawasan hutan dan lahan gambut;</t>
  </si>
  <si>
    <t>Penegakan hukum dalam penggunaan ruang sesuai dengan tata ruang yang berlaku;</t>
  </si>
  <si>
    <t>Mempertahankan kualitas dan kuantitas hutan dan lahan gambut;</t>
  </si>
  <si>
    <t>Peningkatan kesadaran masyarakat dan stakeholder terhadap peningkatan fungsi dan peruntukkan kawasan hutan;</t>
  </si>
  <si>
    <t>Mengevaluasi lahan gambut yang berkedalaman di atas 3 (tiga) meter untuk dapat dimasukkan sebagai kawasan lindung dalam RTRWA;</t>
  </si>
  <si>
    <t>Meminimalisir terjadinya kebakaran hutan dan lahan gambut.</t>
  </si>
  <si>
    <t>Terlaksananya Pengembangan Hutan Tanaman</t>
  </si>
  <si>
    <t>Dalam Lampiran</t>
  </si>
  <si>
    <t>rupiah</t>
  </si>
  <si>
    <t>2013-2017</t>
  </si>
  <si>
    <t>Pengembangan Hutan Produksi Non Kayu</t>
  </si>
  <si>
    <t>Terbangunnya  Tanaman Hutan pada DAS Prioritas</t>
  </si>
  <si>
    <t>Pengembangan  Taman Hutan Raya Pocut Meurah Intan</t>
  </si>
  <si>
    <t>Terwujudnya Letak Batas Kawasan Hutan di Lapangan</t>
  </si>
  <si>
    <t>Penambahan Kapasitas Perizinan Penggunaan Kawasan Hutan Untuk Kegiatan Non Kehutanan</t>
  </si>
  <si>
    <t>Pengelolaan taman keanekaragaman hayati</t>
  </si>
  <si>
    <t>Sosilasasi Pengendalian Dampak Perubahan Iklim (antisipasi dan mitigasi)</t>
  </si>
  <si>
    <t>Penyusunan Dokumen Perencanaan dan Penyusunan Program Pembangunan Pengendalian Sumberdaya Alam dan lingkungan Hidup</t>
  </si>
  <si>
    <t>Pengembangan Data dan Informasi Lingkungan melalui diseminasi</t>
  </si>
  <si>
    <t>Penguatan Jejaring Informasi Lingkungan Pusat dan Daerah</t>
  </si>
  <si>
    <t>Pekan Lingkungan Hidup Indonesia Dalam Rangka Hari Lingkungan Hidup melui diseminasi</t>
  </si>
  <si>
    <t>Penyusunan dokumen Status Lingkungan Hidup Daerah</t>
  </si>
  <si>
    <t>Peningkatan Edukasi dan komunikasi masyarakat di bidang lingkungan mlalui penghargaan</t>
  </si>
  <si>
    <t>Sumatera Utara</t>
  </si>
  <si>
    <t>Sosialisasi RAD-GRK Sektor Kehutanan</t>
  </si>
  <si>
    <t>Pemantapan kawasan hutan</t>
  </si>
  <si>
    <t>2013-2018</t>
  </si>
  <si>
    <t>Rehabilitasi mangrove 50,000 ha di Langkat dan Karang Gading (SM Karang Gading dan  Langkat Timur Laut)</t>
  </si>
  <si>
    <t>2013-2015</t>
  </si>
  <si>
    <t>Pembangunan hutan dan usaha hutan tanaman</t>
  </si>
  <si>
    <t>2013-2020</t>
  </si>
  <si>
    <t>Pengamanan hutan dan pengendalian kebakaran hutan</t>
  </si>
  <si>
    <t>Pemanfaatan lahan pertanian</t>
  </si>
  <si>
    <t>Melakukan kegiatan penanaman pohon pada lahan yang berupa rumput, tanah kosong menjadi hutan sekunder dan pemeliharaan tanaman</t>
  </si>
  <si>
    <t>Sumatera Barat</t>
  </si>
  <si>
    <t>Pembangunan Kesatuan Pengelolaan Hutan</t>
  </si>
  <si>
    <t>RAN GRK</t>
  </si>
  <si>
    <t>Perencanaan dan Pemanfaatan Usaha Kawasan Hutan</t>
  </si>
  <si>
    <t>Pengukuhan Kawasan Hutan</t>
  </si>
  <si>
    <t>Peningkatan, Rehabilitasi, Operasi dan Pemeliharaan Jaringan Reklamasi Rawa (termasuk lahan gambut)</t>
  </si>
  <si>
    <t>Pengelolaan lahan gambut untuk pertanian berkelanjutan</t>
  </si>
  <si>
    <t>Pengelolaan lahan pertanian di lahan gambut terlantar dan terdegradasi untuk mendukung sub sektor perkebunan, peternakan dan holtikultur</t>
  </si>
  <si>
    <t>Penyelenggaraaan rehabilitasi hutan dan lahan dan reklamasi di DAS prioritas.</t>
  </si>
  <si>
    <t>Pengembangan perhutanan Sosial</t>
  </si>
  <si>
    <t xml:space="preserve">Pengembangan kawasan konservasi, ekosistem esensial dan pembinaan hutan lindung, </t>
  </si>
  <si>
    <t>Peningkatan usaha hutan tanaman</t>
  </si>
  <si>
    <t>Pembuatan Hutan Rakyat</t>
  </si>
  <si>
    <t>Renstra</t>
  </si>
  <si>
    <t>Penyelenggaraan KMDN dan Gerakan Menanam Indonesia</t>
  </si>
  <si>
    <t>Pengamanan dan perlindungan Hutan</t>
  </si>
  <si>
    <t xml:space="preserve">Pengendalian Kebakaran hutan dan pengembangan sarana penyuluhan </t>
  </si>
  <si>
    <t>Peningkatan Luasan HKM dan HD s/d tahun 2020 seluas 500.000</t>
  </si>
  <si>
    <t>Pembangunan KPH</t>
  </si>
  <si>
    <t>Penataan Batas Kawasan Hutan</t>
  </si>
  <si>
    <t>Pembentukan dan Penguatan Lembaga Layanan Satu Atap untuk PELANA</t>
  </si>
  <si>
    <t>Keg. Baru</t>
  </si>
  <si>
    <t>Memfasilitasi adanya Kebijakan di Provinsi dan Kabupaten untuk mendukung Implementasi PELANA</t>
  </si>
  <si>
    <t>Penguatan Kapasitas Kelembagaan Pengelola PELANA di berbagai Level</t>
  </si>
  <si>
    <t>Memfasilitasi tercapai rekognisi Kawasan Kelola Rakyat seluas 250.000 ha selama 5 tahun</t>
  </si>
  <si>
    <t>Penyusunan Rencana Induk Pembangunan Rendah Karbon di Sumatera Barat</t>
  </si>
  <si>
    <t>Pembentukan Lembaga Daerah untuk Penyiapan Implementasi REDD+ dan Skema-Skema Lain terkait Isu Pembangunan Rendah Karbon</t>
  </si>
  <si>
    <t>Pengembangan dan Implementasi Jasa Lingkungan</t>
  </si>
  <si>
    <t>Mendukung Implementasi Gerakan Pensejahteraan Petani melalui Pertanian Organik dan Agroforest</t>
  </si>
  <si>
    <t>Memfasilitasi Penyusunan RTRW Kabupaten/Kota berbasiskan KLHS</t>
  </si>
  <si>
    <t>Mediasi Konflik Pemanfaatan Lahan</t>
  </si>
  <si>
    <t>Fasilitasi Pembentukan Layanan Satu Atap Penyelesaian Konflik Lahan</t>
  </si>
  <si>
    <t>Reforestasi berbasis Nagari</t>
  </si>
  <si>
    <t>Pengembangan Bank Bibit Tanaman Asli berbasis Nagari</t>
  </si>
  <si>
    <t>Restorasi Hutan melalui Pengembangan dan Pengayaan Parak</t>
  </si>
  <si>
    <t>Penyelamatan Lahan Gambut dan Mangrove Tersisa dari Konversi</t>
  </si>
  <si>
    <t>Riau</t>
  </si>
  <si>
    <t>Perencanaan Rehabilitasi Hutan dan Lahan Termasuk Hutan Mangrove</t>
  </si>
  <si>
    <t>Penelitian dan Pengembangan Kehutanan</t>
  </si>
  <si>
    <t>Mengurangi konversi lahan hutan untuk kegiatan-kegiatan lain yang menghasilkan penutupan lahan dengan cadangan karbon yang lebih rendah seperti untuk perkebunan dan pertanian, pemekaran wilayah, pertambangan dan pemukiman.</t>
  </si>
  <si>
    <t>Mencegah kebakaran lahan gambut dan lahan gambut yang diolah.</t>
  </si>
  <si>
    <t>Pengelolaan Daerah Aliran Sungai atau drainase pada daerah lahan gambut.</t>
  </si>
  <si>
    <t>Tanaman rehabilitasi pada lahan kritis di dalam DAS prioritas seluas 1,6 juta hektar.</t>
  </si>
  <si>
    <t>Bukan Gambut</t>
  </si>
  <si>
    <t>Rehabilitasi Hutan Mangrove / Bakau</t>
  </si>
  <si>
    <t>Pelaksanaan rehabilitasi hutan dan pemeliharaan hasil rehabilitasi hutan pada hutan produksi, hutan lindung yang tidak dibebani izin pemanfaatan/pengelolaan hutan, dan lahan di luar kawasan hutan skala provinsi.</t>
  </si>
  <si>
    <t>Pelaksanaan perlindungan hutan pada hutan produksi, hutan lindung yang tidak dibebani hak dan hutan adat serta taman hutan raya skala provinsi.</t>
  </si>
  <si>
    <t>Net Emisi yang Elijibel (ton CO2-eq/tahun)</t>
  </si>
  <si>
    <t>Rehabilitasi 4 (empat) Daerah Aliran Sungai</t>
  </si>
  <si>
    <t>Pengembangan pengelolaan lahan pertanian dilahan gambut terlantar dan terdegradasi untuk mendukung subsektor perkebunan, peternakan dan hortikultura</t>
  </si>
  <si>
    <t>Pengendalian kebakaran hutan</t>
  </si>
  <si>
    <t>Rehabilitasi hutan dan lahan kritis</t>
  </si>
  <si>
    <t>Kep. Riau</t>
  </si>
  <si>
    <t xml:space="preserve">Rehabilitasi Hutan dan lahan pada unit perencanaan hutan produksi konversi </t>
  </si>
  <si>
    <t>2012-2016</t>
  </si>
  <si>
    <t xml:space="preserve">Penghijauan lingkungan pada unit perencanaan Areal Penggunaan lain </t>
  </si>
  <si>
    <t>Jambi</t>
  </si>
  <si>
    <t>Pembangunan KPHP/KPHL</t>
  </si>
  <si>
    <t>Fasilitasi dan pengawasan</t>
  </si>
  <si>
    <t>Restrukturisasi industri hutan</t>
  </si>
  <si>
    <t>Pengendalian pemamfaatan kawasan hutan</t>
  </si>
  <si>
    <t>Pelaksanaan batas kawasan</t>
  </si>
  <si>
    <t>Pemantauan dan pengawasan penataan batas kawasan hutan</t>
  </si>
  <si>
    <t>Kegiatan penanaman pohon dalam rangka rehabilitasi hutan</t>
  </si>
  <si>
    <t>Pemantauan Monev RHL</t>
  </si>
  <si>
    <t>Kegiatan Hkm, HTR, dan HD</t>
  </si>
  <si>
    <t>Peringatan dini Kejadian kebakaran hutan</t>
  </si>
  <si>
    <t>Kampanye pencegahan kebakaran hutan</t>
  </si>
  <si>
    <t>Penindakan hukum pelanggaran bidang kehutanan</t>
  </si>
  <si>
    <t>Sosialisasi pencegahan pelanggaran hukum di bidang kehutanan</t>
  </si>
  <si>
    <t>Patroli pengamanan kawasan hutan</t>
  </si>
  <si>
    <t>Monev perlindungan hutan</t>
  </si>
  <si>
    <t>Pembangunan hutan tanaman</t>
  </si>
  <si>
    <t>Pembinaan silvikultur hutan tanaman</t>
  </si>
  <si>
    <t>Moratorium gambut</t>
  </si>
  <si>
    <t>Sumatera Selatan</t>
  </si>
  <si>
    <t>Peningkatan, Rehabilitasi, Operasi, dan Pemeliharaan Jaringan Reklamasi Rawa</t>
  </si>
  <si>
    <t>Pengelolaan Lahan Gambut untuk pertanian berkelanjutan</t>
  </si>
  <si>
    <t>Pengembangan Pengelolaan lahan pertanian di lahan gambut terlantar dan terdegradasi untuk mendukung sub sektor perkebunan, peternakan dan hortikultura</t>
  </si>
  <si>
    <t>Program Perlindungan Hutan dan Konservasi Sumber Daya Hutan</t>
  </si>
  <si>
    <t>Program Rehabilitasi Hutan dan Lahan Gambut</t>
  </si>
  <si>
    <t>Program Peningkatan Ketahanan Pangan Melalui Pembangunan Desa Mandiri Pangan dan Pembangunan Lumbung Desa</t>
  </si>
  <si>
    <t>Program Pemanfaatan Potensi Sumber Daya Hutan</t>
  </si>
  <si>
    <t>Program Pengembangan Sentra-sentra Produksi Perkebunan</t>
  </si>
  <si>
    <t>Bangka Belitung</t>
  </si>
  <si>
    <t>Pembangunan dan operasionalisasi  11 unit  Kesatuan Pengelolaan Hutan Produksi (KPHP) dan 2 unit KPHL serta penyelesaian batas kawasan hutan (tata batas, rekonstruksi &amp; pemeliharaan batas)</t>
  </si>
  <si>
    <t>Kawasan hutan pada Hutan Produksi dan Hutan Lindung (termasuk pada areal bergambut)</t>
  </si>
  <si>
    <t>2011-2020</t>
  </si>
  <si>
    <t>2.724.647,33</t>
  </si>
  <si>
    <t>Pengelolaan Hutan Lestari melalui Hutan Tanaman Rakyat (HTR), Hutan Kemasyarakatan (HKm)  dan Hutan Desa (HD) serta HTI untuk meningkatkan produktivitas lahan tidak produktif, dan peningkatan industri kehutanan hilir  termasuk pengembangan Hutan Rakyat dan Hutan Adat</t>
  </si>
  <si>
    <t>Hutan Lindung dan Hutan Produksi namun ditekankan pada hutan produksi dan APL yang diperuntukkan bagi hutan rakyat &amp; hutan adat</t>
  </si>
  <si>
    <t>34.986.146,55</t>
  </si>
  <si>
    <t>Perlindungan &amp; pengamanan hutan, kawasan lindung dan konservasi keanekaragaman hayati</t>
  </si>
  <si>
    <t>Seluruh fungsi hutan termasuk APL yang belum memiliki peruntukan khusus dan kawasan lindung (termasuk areal bergambut), khususnya pada hutan konservasi</t>
  </si>
  <si>
    <t>2.924.509,19</t>
  </si>
  <si>
    <t>Rehabilitasi DAS dan lahan kritis melalui berbagai program penanaman dan pemulihan lahan utamanya pada kawasan HP &amp; HL</t>
  </si>
  <si>
    <t>9.018.486,11</t>
  </si>
  <si>
    <t xml:space="preserve">Peningkatan kegiatan dan pengawasan reklamasi hutan dan lahan dari bekas penambangan </t>
  </si>
  <si>
    <t>2.677.440,67</t>
  </si>
  <si>
    <t>Bengkulu</t>
  </si>
  <si>
    <t xml:space="preserve">Menghindari konversi tutupan lahan Hutan Sekunder menjadi Pertanian Lahan Kering Campur </t>
  </si>
  <si>
    <t>di Zona HPT</t>
  </si>
  <si>
    <t>2011-2015</t>
  </si>
  <si>
    <t>Menghindari konversi tutupan lahan Hutan Sekunder menjadi Semak Belukar</t>
  </si>
  <si>
    <t xml:space="preserve"> di Zona HPT </t>
  </si>
  <si>
    <t>2011-2016</t>
  </si>
  <si>
    <t xml:space="preserve">Peningkatan  pada tutupan lahan Pertanian Lahan Kering Campur menjadi Hutan Tanaman </t>
  </si>
  <si>
    <t xml:space="preserve">di Zona HPT </t>
  </si>
  <si>
    <t>2011-2017</t>
  </si>
  <si>
    <t xml:space="preserve">Peningkatan pada tutupan lahan  Semak Belukar  menjadi Hutan Tanaman </t>
  </si>
  <si>
    <t xml:space="preserve">di zona HPT </t>
  </si>
  <si>
    <t>2011-2018</t>
  </si>
  <si>
    <t>Kegiatan Pembuatan Bibit</t>
  </si>
  <si>
    <t>Kegiatan Pemberdayaan Masyarakat Sekitar Kawasan Hutan</t>
  </si>
  <si>
    <t>Kegiatan Pemeliharaan Batas Kawasan Hutan</t>
  </si>
  <si>
    <t>rp/km2</t>
  </si>
  <si>
    <t>Kegiatan Inventarisasi Perubahan Kawasan Hutan</t>
  </si>
  <si>
    <t>Penyediaan Data Potensi Kawasan Hutan</t>
  </si>
  <si>
    <t>Lampung</t>
  </si>
  <si>
    <t>Program Rehabilitasi Hutan dan Lahan</t>
  </si>
  <si>
    <t>Program Perlindungan dan Pengamanan hutan,</t>
  </si>
  <si>
    <t>2011-2021</t>
  </si>
  <si>
    <t>Program Pembangunan Kesatuan Pemangkuan Hutan</t>
  </si>
  <si>
    <t>2011-2022</t>
  </si>
  <si>
    <t>Program Pemantapan Kawasan hutan dengan sasaran terwujudnya kemantapan status kawasan hutan dalam mendukung pengelolaan hutan lestari.</t>
  </si>
  <si>
    <t>2011-2023</t>
  </si>
  <si>
    <t>Penyusunan neraca sumber daya kehutanan Provinsi</t>
  </si>
  <si>
    <t>2011-2024</t>
  </si>
  <si>
    <t>Diseminasi Peraturan Bidang PUHH</t>
  </si>
  <si>
    <t>2011-2025</t>
  </si>
  <si>
    <t>Pembangunan dan rehabilitasi embung dan bangunan penampung air lainnya</t>
  </si>
  <si>
    <t>2011-2026</t>
  </si>
  <si>
    <t>Pemberdayaan dan penguatan kelembagaan petani tebu</t>
  </si>
  <si>
    <t>2011-2027</t>
  </si>
  <si>
    <t>Pemberdayaan masyarakat di sekitar hutan daerah tangkapan air.</t>
  </si>
  <si>
    <t>2011-2028</t>
  </si>
  <si>
    <t>Pengawasan mangrove berbasis masyarakat</t>
  </si>
  <si>
    <t>2011-2029</t>
  </si>
  <si>
    <t>Banten</t>
  </si>
  <si>
    <t>Rehabilitasi Hutan dan Lahan Kritis, Reklamasi Hutan di DAS Prioritas</t>
  </si>
  <si>
    <t>2010-2020</t>
  </si>
  <si>
    <r>
      <t xml:space="preserve">Pemberantasan </t>
    </r>
    <r>
      <rPr>
        <i/>
        <sz val="12"/>
        <color theme="1"/>
        <rFont val="Calibri"/>
        <family val="2"/>
        <scheme val="minor"/>
      </rPr>
      <t>illegal logging</t>
    </r>
  </si>
  <si>
    <t>Penanganan perambahan hutan dan penanganan konflik kawasan lingdung dan konservasi</t>
  </si>
  <si>
    <t>Pengembangan perhutanan sosial</t>
  </si>
  <si>
    <t>Jawa Barat</t>
  </si>
  <si>
    <t>Peningkatan Pengelolaan Tahura  Ir. H. Djuanda</t>
  </si>
  <si>
    <t>Konservasi Daerah Tangkapan Air Waduk Jati Gede dan DAS Prioritas</t>
  </si>
  <si>
    <t xml:space="preserve">Pelestarian/Konservasi Sumber Daya Alam Hutan dan Ekosistemnya </t>
  </si>
  <si>
    <t xml:space="preserve">Pembinaan dan Pengendalian Pengusahaan Hutan </t>
  </si>
  <si>
    <t>Pemantapan Kawasan hutan dan Kawasan dan Kawasan Lindung</t>
  </si>
  <si>
    <t>Pembinaan dan Pengendalian Pengusahaan Hutan</t>
  </si>
  <si>
    <t>Pemantauan Pemanfaatan Kawasan Lindung</t>
  </si>
  <si>
    <t>Pengembangan Kelembagaan Pemanfaatan SDH</t>
  </si>
  <si>
    <t>Fasilitasi Gerakan Multi Aktivitas Agribisnis (GEMAR) Dan Gerakan Pengembangan Perikanan Pantai Selatan dan Utara (GAPURA)</t>
  </si>
  <si>
    <t>Pembinaan dan Pengendalian Pemanfaatan Hasil Hutan dan Aneka Usaha Kehutanan</t>
  </si>
  <si>
    <t>Pengembangan Obyek Wisata Alam Hutan Jawa Barat</t>
  </si>
  <si>
    <t>Program Menuju Indonesia Hijau</t>
  </si>
  <si>
    <t>Jawa Timur</t>
  </si>
  <si>
    <t>Reboisasi/ Penanaman Hutan Kembali dan Pengendalian Alih Fungsi Lahan</t>
  </si>
  <si>
    <t>Jawa Tengah</t>
  </si>
  <si>
    <t>Fasilitasi rehabilitasi hutan mangrove</t>
  </si>
  <si>
    <t>2010-2013</t>
  </si>
  <si>
    <t>Fasilitasi Pengembangan hutan kota</t>
  </si>
  <si>
    <t>Fasilitasi bantuan bibit</t>
  </si>
  <si>
    <t>rp/tahun</t>
  </si>
  <si>
    <t>Rehabilitasi dan Penanganan DAS</t>
  </si>
  <si>
    <t>Rehabilitasi hutan pada DAS prioritas</t>
  </si>
  <si>
    <t>Rehabilitasi lahan kritis pada DAS prioritas</t>
  </si>
  <si>
    <t>Perencanaan dan Pengendalian Pembangunan Kehutanan</t>
  </si>
  <si>
    <t>Pengembangan Penge lolaan Sumber daya Hutan Bersama Masyarakat (PHBM)</t>
  </si>
  <si>
    <t>Pengembangan Hasil hutan bukan kayu</t>
  </si>
  <si>
    <t>Pengembangan Jasa Lingkungan Hutan</t>
  </si>
  <si>
    <t>Penatagunaan hutan</t>
  </si>
  <si>
    <t>Perlindungan Hutan</t>
  </si>
  <si>
    <t xml:space="preserve">Pengamanan hutan </t>
  </si>
  <si>
    <t xml:space="preserve">Pengembangan hutan rakyat </t>
  </si>
  <si>
    <t>Penertiban Penatausahaan Hutan dan Hasil Hutan</t>
  </si>
  <si>
    <t>Pengelolaan  Kawasan Konservasi</t>
  </si>
  <si>
    <t>Pembangunan Daerah Penyangga Kawasan Konservasi</t>
  </si>
  <si>
    <t>Pengelolaan Hutan Lindung</t>
  </si>
  <si>
    <t>Pengelolaan Hutan Produksi Secara Lestari</t>
  </si>
  <si>
    <t>Reklamasi Lahan Pasca Tambang</t>
  </si>
  <si>
    <t>DI Yogyakarta</t>
  </si>
  <si>
    <t>Penambahan Tutupan Lahan</t>
  </si>
  <si>
    <t>Mempertahankan Tutupan Lahan yang Berupa Hutan</t>
  </si>
  <si>
    <t>Melakukan Perencanaan Hutan yang baik</t>
  </si>
  <si>
    <t>Pembatasan Lahan Sebagai Permukiman</t>
  </si>
  <si>
    <t>Pembatasan Laju Pertumbuhan Penduduk</t>
  </si>
  <si>
    <t>Melakukan rehabilitasi kawasan hutan yang terkena dampak erupsi merapi di Kabupaten Sleman;</t>
  </si>
  <si>
    <t>Melakukan pembangunan jalur hijau;</t>
  </si>
  <si>
    <t>Pembangunan hutan kota;</t>
  </si>
  <si>
    <t xml:space="preserve">Melakukan rehabilitasi lahan kritis dan lahan-lahan yang berpotensi kritis di Provinsi Daerah Istimewa Yogyakarta. </t>
  </si>
  <si>
    <t>DKI Jakarta</t>
  </si>
  <si>
    <t xml:space="preserve">Program one man one tree, Dinas Kelautan dan Pertanian: </t>
  </si>
  <si>
    <t xml:space="preserve">Pembebasan lahan untuk hutan kota, kebun bibit, pertanian darat, pekarangan, cagar budaya/agrowisata, sentra tanaman hias, Dinas Kelautan dan Pertanian: </t>
  </si>
  <si>
    <t xml:space="preserve">Pembebasan lahan untuk RTH dan penghijauan, program taman kota/lingkungan, median jalan tol, lapangan olah raga, pemakaman, hijau taman, dan lain-Lain, Dinas Pertamanan dan Pemakaman: </t>
  </si>
  <si>
    <t xml:space="preserve">Penghijauan vertikal di gedung dan jalan layang, penghijauan atap datar di gedung, dan taman di dalam bangunan, Dinas Pertamanan dan Pemakaman: </t>
  </si>
  <si>
    <t>Bali</t>
  </si>
  <si>
    <t>Peningkatan rehabilitasi hutan dan lahan yaitu diprioritaskan pada hutan lindung, produksi berupa bekas perambahan, lahan kosong dan semak belukar serta hutan rawang.</t>
  </si>
  <si>
    <t>RPJMD</t>
  </si>
  <si>
    <t>Rehabilitasi hutan dalam rangka perbaikan lingkungan dan habitat pada kawasan Taman Nasional, Wisata Alam berupa lahan kosong, semak belukar dan hutan rawang.</t>
  </si>
  <si>
    <t>Rehabilitasi hutan mangrove pada daerah pantai atau delta.</t>
  </si>
  <si>
    <t>Pengembangan Hutan Desa pada daerah yang padat penduduk dan yang mempunyai tingkat gangguan/kerawanan keamanan hutan tinggi.</t>
  </si>
  <si>
    <t>Tetap melanjutkan pembinaan teknis, monitoring dan evaluasi</t>
  </si>
  <si>
    <t>NTB</t>
  </si>
  <si>
    <r>
      <t xml:space="preserve">Green School, </t>
    </r>
    <r>
      <rPr>
        <sz val="12"/>
        <color theme="1"/>
        <rFont val="Calibri"/>
        <family val="2"/>
        <scheme val="minor"/>
      </rPr>
      <t>menumbuhkembangkan minat dan kepedulian generasi muda terhadap lingkungan sekitarnya secara efektif dari usia dini</t>
    </r>
  </si>
  <si>
    <r>
      <t xml:space="preserve">Program </t>
    </r>
    <r>
      <rPr>
        <i/>
        <sz val="12"/>
        <color theme="1"/>
        <rFont val="Calibri"/>
        <family val="2"/>
        <scheme val="minor"/>
      </rPr>
      <t xml:space="preserve">Newtrees, </t>
    </r>
    <r>
      <rPr>
        <sz val="12"/>
        <color theme="1"/>
        <rFont val="Calibri"/>
        <family val="2"/>
        <scheme val="minor"/>
      </rPr>
      <t xml:space="preserve">Restorasi Ekosistem dengan tujuan utama mengembalikan unsur hayati (flora dan fauna) </t>
    </r>
  </si>
  <si>
    <t>Mempertahankan Luas Kawasan Hutan Tetap (1.069.997,78 Ha)</t>
  </si>
  <si>
    <t>Pembentukan dan operasionalisasi Kesatuan Pengelolaan Hutan (3 unit KPH)</t>
  </si>
  <si>
    <t>Pembangunan Model Konservasi Keanekaragaman Hayati Daerah (MKKHD) sebanyak 3 lokasi</t>
  </si>
  <si>
    <t>Peningkatan Kesejahteraan Masyarakat</t>
  </si>
  <si>
    <t xml:space="preserve">Investasi Hijau, a) Pembangunan Hutan Tanaman Industri (HTI), b) Pembangunan AR-CDM dan REDD </t>
  </si>
  <si>
    <t>Program Untuk Program Unggulan Lain</t>
  </si>
  <si>
    <t>NTT</t>
  </si>
  <si>
    <t>Pemantapan kawasan hutan, Terselenggaranya Peran serta Masyarakat dalam Rehabilitasi Hutan dan Lahan</t>
  </si>
  <si>
    <t>Rehabilitasi dan Konservasi</t>
  </si>
  <si>
    <t>Pengelolaan dan rehabilitasi Terumbu Karang,Mangrove,Pada ng lamun,Esturia dan Teluk</t>
  </si>
  <si>
    <t>Pengembangan HutanRakyat</t>
  </si>
  <si>
    <t>Kalimantan Barat</t>
  </si>
  <si>
    <t>Optimalisasi pemanfaatan lahan tidur masyarakat untuk pengembangan pertanian perkebunan</t>
  </si>
  <si>
    <t>Reboisasi dan rehabilitasi lahan</t>
  </si>
  <si>
    <t>Kalimantan Tengah</t>
  </si>
  <si>
    <t>Fasilitasi dan pelaksanaan rehabilitasi hutan pada DAS prioritas.</t>
  </si>
  <si>
    <t>Fasilitasi rehabilitasi lahan kritis pada DAS prioritas.</t>
  </si>
  <si>
    <t>Fasilitasi pengembangan hutan kota.</t>
  </si>
  <si>
    <t>Peningkatan Kesatuan Pengelolaan Hutan (Penetapan wilayah KPHK).</t>
  </si>
  <si>
    <t>Pengendalian Tata Ruang wilayah KPHK yang telah ditetapkan.</t>
  </si>
  <si>
    <t>Pengendalian Kebakaran Hutan.</t>
  </si>
  <si>
    <t>Demonstration Activities.</t>
  </si>
  <si>
    <t>Percepatan Penetapan Perda RTRW Provinsi dan Kabupaten/Kota berbasis Kajian Lingkungan Hidup Strategis (KLHS).</t>
  </si>
  <si>
    <t>Konservasi hutan dan/lahan rawan terbakar melalui pemberian insentif kepada masyarakat.</t>
  </si>
  <si>
    <t>Rehabilitasi lahan rusak rawan terbakar melalui penanaman tanaman kayu.</t>
  </si>
  <si>
    <t>Fasilitasi penetapan areal kerja dan pengelolaan hutan kemasyarakatan (HKm).</t>
  </si>
  <si>
    <t>Fasilitasi pembangunan hutan rakyat kemitraan.</t>
  </si>
  <si>
    <t>Fasilitasi penetapan areal kerja hutan desa.</t>
  </si>
  <si>
    <r>
      <t xml:space="preserve">Pemberantasan </t>
    </r>
    <r>
      <rPr>
        <i/>
        <sz val="12"/>
        <color rgb="FF000000"/>
        <rFont val="Calibri"/>
        <family val="2"/>
        <scheme val="minor"/>
      </rPr>
      <t xml:space="preserve">illegal logging </t>
    </r>
    <r>
      <rPr>
        <sz val="12"/>
        <color rgb="FF000000"/>
        <rFont val="Calibri"/>
        <family val="2"/>
        <scheme val="minor"/>
      </rPr>
      <t>Pencegahan kehilangan kayu.</t>
    </r>
  </si>
  <si>
    <t>Penanganan Perambahan Hutan dan Penanganan Konflik Kawasan Lindung dan Konservasi.</t>
  </si>
  <si>
    <t xml:space="preserve">Peningkatan Kesatuan Pengelolaan Hutan (Penetapan wilayah KPHP). </t>
  </si>
  <si>
    <t xml:space="preserve">Peningkatan Kesatuan Pengelolaan Hutan (Penetapan KPHL). </t>
  </si>
  <si>
    <t>Peningkatan Pengelolaan Hutan Alam Produksi Melalui SFM melalui Pengelolaan Hutan Alam dengan IUPHHK-RE.</t>
  </si>
  <si>
    <t>Peningkatan Pengelolaan Hutan Tanaman melalui penambahan Areal Tanaman HT (HTI/ HTR).</t>
  </si>
  <si>
    <t>Pendataan dan Informasi Bidang Penataan Ruang.</t>
  </si>
  <si>
    <t>Peningkatan Jumlah Unit IUPHHK Bersertifikat PHPL dari Tahun 2012.</t>
  </si>
  <si>
    <t>Peningkatan Produksi Penebangan Bersertifikat Legalitas Kayu.</t>
  </si>
  <si>
    <t>Pembuatan Peta Areal Kerja Pencadangan (IUPHHK-HT, HA, RE, HKm, HTR dan Hutan Desa).</t>
  </si>
  <si>
    <t>Pengendalian Penggunaan Kawasan Hutan.</t>
  </si>
  <si>
    <t>Penyelesaian permohonan Ijin Pakai KH dengan kompensasi PNBP.</t>
  </si>
  <si>
    <t>Data dan Informasi Penggunaan KH.</t>
  </si>
  <si>
    <t>Basis data spasial SDH yang terintegrasi.</t>
  </si>
  <si>
    <t>Penelitian dan Pengembangan Kehutanan dan Perubahan Iklim.</t>
  </si>
  <si>
    <t>Peningkatan kapasitas Aparatur dan Masyarakat.</t>
  </si>
  <si>
    <t>Penyelesaian kasus perambahan hutan.</t>
  </si>
  <si>
    <t>Penetapan Wilayah KPHK Taman Nasional Bukit Baka-Bukit Raya dan TN Sebangau.</t>
  </si>
  <si>
    <t xml:space="preserve">Pengawasan pemanfaatan ruang dan evaluasi pemanfaatan ruang </t>
  </si>
  <si>
    <t>Berdasarkan daya dukung dan daya tampung lingkungan yang terpadu dan bersifat lintas K/L.</t>
  </si>
  <si>
    <t xml:space="preserve">Menghindari deforestasi yang tidak terencana. </t>
  </si>
  <si>
    <t>Pengelolaan hutan lestari.</t>
  </si>
  <si>
    <t>Meningkatkan pengelolaan taman nasional konservasi nasional dan hutan lindung.</t>
  </si>
  <si>
    <t xml:space="preserve">Meningkatkan manajemen konsesi penebangan, misalnya RIL. </t>
  </si>
  <si>
    <t xml:space="preserve">Konservasi hutan cadangan karbon. </t>
  </si>
  <si>
    <t>Pengendalian Kerusakan Ekosistem Gambut.</t>
  </si>
  <si>
    <t>Penyusunan Kriteria Baku Kerusakan Ekosistem Gambut.</t>
  </si>
  <si>
    <t>Penanganan perambahan kawasan hutan gambut.</t>
  </si>
  <si>
    <t>Inventarisasi dan pemetaan kesatuan hidrologis ekosistem gambut.</t>
  </si>
  <si>
    <t>Inventarisasi dan pemetaan karakteristik ekosistem gambut.</t>
  </si>
  <si>
    <t>Peningkatan, rehabilitasi dan pemeliharaan jaringan reklamasi rawa (termasuk lahan bergambut yang sudah ada).</t>
  </si>
  <si>
    <t>Rehabilitasi, reklamasi dan revitalisasi lahan gambut terlantar, terdegradasi, pada areal pertanian.</t>
  </si>
  <si>
    <t>Menghindari deforestasi yang direncanakan pada gambut (misalnya tanah swap).</t>
  </si>
  <si>
    <t>Meningkatkan manajemen pengelolaan gambut di lahan hutan.</t>
  </si>
  <si>
    <t>Kalimantan Selatan</t>
  </si>
  <si>
    <t>Rehabilitasi pada lahan kering Hutan Sekunder</t>
  </si>
  <si>
    <t>2014-2020</t>
  </si>
  <si>
    <t>Rehabilitasi pada lahan Hutan Mangrove Sekunder</t>
  </si>
  <si>
    <t>Rehabilitasi pada lahan Hutan Rawa Sekunder</t>
  </si>
  <si>
    <t>Rehabilitasi pada lahan Hutan Tanaman</t>
  </si>
  <si>
    <t>Kalimantan Timur</t>
  </si>
  <si>
    <t>Reboisasi dan Rehabilitasi Lahan kritis di kawasan hutan lindung (seluas :  ± 500 Ha)”</t>
  </si>
  <si>
    <t>HL</t>
  </si>
  <si>
    <t xml:space="preserve">Pengamanan &amp; Penegakan Hukum serta Mempercepat pengukuhan kawasan hutan lindung </t>
  </si>
  <si>
    <t>Identifikasi kawasan hutan terdegradasi</t>
  </si>
  <si>
    <t>Pengetatan perijinan pertambangan</t>
  </si>
  <si>
    <t>Perencanaan, konsistensi RTRW</t>
  </si>
  <si>
    <t xml:space="preserve">Mempersiapkan kelembagaan pengelolaan tingkat tapak (KPH-Lindung) </t>
  </si>
  <si>
    <t>Mengidentifikasi potensi pemanfaatan dan pemungutan  kawasan hutan lindung dalam rangka peningkatan ekonomi masyarakat sekitar hutan lindung</t>
  </si>
  <si>
    <t>Melakukan kajian : ekonomi, sosial dan budaya masyarakat di sekitar kawasan hutan lindung.</t>
  </si>
  <si>
    <t>Pengembangan kapasitas SDM, kelembagaan dan pemberian akses dalam rangka peningkatan kesejahteraan masyarakat disekitar hutan</t>
  </si>
  <si>
    <t xml:space="preserve">Reboisasi &amp; Rehabilitasi Lahan kritis
</t>
  </si>
  <si>
    <t>Penyuluhan</t>
  </si>
  <si>
    <t>Pengamanan &amp; Penegakan Hukum</t>
  </si>
  <si>
    <t>Pemberdayaan Masyarakat dengan pola kolaborasi serta melakukan identifikasi potensi pemanfaatan dan pemungutan  kawasan hutan konservasi dalam rangka peningkatan ekonomi masyarakat sekitar hutan</t>
  </si>
  <si>
    <t>Melakukan kajian : ekonomi, sosial dan budaya masyarakat di sekitar kawasan hutan konservasi.</t>
  </si>
  <si>
    <t xml:space="preserve">Pperencanaan, konsistensi RTRW dengan Mempercepat pengukuhan kawasan hutan konservasi </t>
  </si>
  <si>
    <t xml:space="preserve">Mempersiapkan kelembagaan pengelolaan tingkat tapak (KPHK) </t>
  </si>
  <si>
    <t xml:space="preserve">Hutan Produksi Terbatas </t>
  </si>
  <si>
    <t>Pemberdayaan Masyarakat sekitar hutan</t>
  </si>
  <si>
    <t>Kelembagaan kehutanan (KPH)</t>
  </si>
  <si>
    <r>
      <t xml:space="preserve">Penerapan </t>
    </r>
    <r>
      <rPr>
        <i/>
        <sz val="12"/>
        <color rgb="FF000000"/>
        <rFont val="Calibri"/>
        <family val="2"/>
        <scheme val="minor"/>
      </rPr>
      <t xml:space="preserve">Sustainable Forest Management </t>
    </r>
    <r>
      <rPr>
        <sz val="12"/>
        <color rgb="FF000000"/>
        <rFont val="Calibri"/>
        <family val="2"/>
        <scheme val="minor"/>
      </rPr>
      <t xml:space="preserve">dan </t>
    </r>
    <r>
      <rPr>
        <i/>
        <sz val="12"/>
        <color rgb="FF000000"/>
        <rFont val="Calibri"/>
        <family val="2"/>
        <scheme val="minor"/>
      </rPr>
      <t>High Conservation Value Forest</t>
    </r>
    <r>
      <rPr>
        <sz val="12"/>
        <color rgb="FF000000"/>
        <rFont val="Calibri"/>
        <family val="2"/>
        <scheme val="minor"/>
      </rPr>
      <t xml:space="preserve"> serta Peningkatan Reboisasi dan Rehabilitasi Lahan Kritis</t>
    </r>
  </si>
  <si>
    <t>IUPHHK – HA/HTI</t>
  </si>
  <si>
    <t>Melakukan rehabilitasi kawasan hutan produksi (seluas : ± 25.000 Ha)</t>
  </si>
  <si>
    <t>Melakukan pembinaan dan pengendalian terhadap realisasi penanaman paling rendah 50% dari luas areal tanaman, bagi pemegang IUPHHK pada HTI dalam hutan tanaman berdasarkan daur waktu paling lambat 5 (lima) tahun sejak diberikannya izin.</t>
  </si>
  <si>
    <t>Melakukan pengawasan yang efisien dan efektif terhadap pelaksanaan perijinan di bidang kehutanan.</t>
  </si>
  <si>
    <t>Melakukan review atas perijinan skala besar yang tidak aktif</t>
  </si>
  <si>
    <t>Memfasilitasi terbentuk kemitraan antara masyarakat setempat dengan pemegang Izin Usaha Pemanfaatan Hutan</t>
  </si>
  <si>
    <t>Memfasilitasi masyarakat sekitar hutan dalam rangka memanfaatkan ruang tanaman kehidupan  yang disediakan oleh pemegang IUPHHK-HT</t>
  </si>
  <si>
    <t>Mendukung percepatan Sertifikasi Pengelolaan Hutan Produksi  Lestari</t>
  </si>
  <si>
    <t xml:space="preserve">Optimalisasi penerapan berbagai teknik silvikultur </t>
  </si>
  <si>
    <t>Penerapan Reduced Impact Logging (RIL)</t>
  </si>
  <si>
    <t>Pembuatan database potensi hasil hutan</t>
  </si>
  <si>
    <t>Reboisasi dan Rehabilitasi Lahan Kritis”</t>
  </si>
  <si>
    <t>Gambut Kawasan Hutan</t>
  </si>
  <si>
    <t>Pengamanan dan Penegakan Hukum</t>
  </si>
  <si>
    <t>Penataan Kawasan</t>
  </si>
  <si>
    <t>Jalan</t>
  </si>
  <si>
    <t>“Optimalisasi Penghijauan pada areal kawasan industri Kariangau”</t>
  </si>
  <si>
    <t>Kawasan Industri Kariangau</t>
  </si>
  <si>
    <r>
      <t xml:space="preserve">Penerapan </t>
    </r>
    <r>
      <rPr>
        <i/>
        <sz val="12"/>
        <color rgb="FF000000"/>
        <rFont val="Calibri"/>
        <family val="2"/>
        <scheme val="minor"/>
      </rPr>
      <t xml:space="preserve">good agriculture practices </t>
    </r>
    <r>
      <rPr>
        <sz val="12"/>
        <color rgb="FF000000"/>
        <rFont val="Calibri"/>
        <family val="2"/>
        <scheme val="minor"/>
      </rPr>
      <t>dan</t>
    </r>
    <r>
      <rPr>
        <i/>
        <sz val="12"/>
        <color rgb="FF000000"/>
        <rFont val="Calibri"/>
        <family val="2"/>
        <scheme val="minor"/>
      </rPr>
      <t xml:space="preserve"> HCV” serta “</t>
    </r>
    <r>
      <rPr>
        <sz val="12"/>
        <color rgb="FF000000"/>
        <rFont val="Calibri"/>
        <family val="2"/>
        <scheme val="minor"/>
      </rPr>
      <t>Penerapan metode Pembukaan Lahan tanpa bakar”</t>
    </r>
  </si>
  <si>
    <t>Perkebunan</t>
  </si>
  <si>
    <t>Mendorong percepatan pembangunan perkebunan yang diprioritaskan di areal-areal rendah karbon (seluas ±700.000 Ha)</t>
  </si>
  <si>
    <t>Penyiapan sarana dan prasarana</t>
  </si>
  <si>
    <t>Pemberdayaan Masyarakat (CSR)</t>
  </si>
  <si>
    <t xml:space="preserve">Penyediaan kelembangaan, sarana dan prasarana kebakaran Hutan dan lahan </t>
  </si>
  <si>
    <t>Pembentukan kolompok masyarakat sadar api.</t>
  </si>
  <si>
    <t>Identifikasi lahan terdegradasi</t>
  </si>
  <si>
    <t>Mendukung pemanfaatan lahan-lahan dengan kandungan karbon rendah untuk kepentingan budidaya pertanian dan perkebunan.</t>
  </si>
  <si>
    <t xml:space="preserve">Moratorium pemberian ijin baru di areal Hutan Alam Primer dan Lahan Gambut </t>
  </si>
  <si>
    <t xml:space="preserve">Optimalisasi Pemanfaatan lahan tidur  masyarakat untuk pengembangan pertanian dan perkebunan </t>
  </si>
  <si>
    <t>Pembinaan dan pengendalian atas pelaksanaan perijinan di bidang perkebunan dan pertanian</t>
  </si>
  <si>
    <t>peningkatan rasio lahan yang rehabilitasi dan reklamasi”</t>
  </si>
  <si>
    <t>Pertambangan</t>
  </si>
  <si>
    <t>Pembatasan produksi batu bara</t>
  </si>
  <si>
    <t>Pengetatan perijinan baru</t>
  </si>
  <si>
    <t>Pengawasan dan penegakan hukum</t>
  </si>
  <si>
    <t>Pembinaan dan pengendalian terhadap Penerapan sistem penambangan yang baik dan benar (good mining practise) oleh pemegang perijinan di bidang pertambangan</t>
  </si>
  <si>
    <t>Identifikasi kawasan hutan dan lahan pasca tambang yang siap di rehabilitasi.</t>
  </si>
  <si>
    <t>Percepatan rehabilitasi dan revegetasi pasca tambang di dalam dan di luar kawasan hutan (seluas : ± 950.000 Ha)</t>
  </si>
  <si>
    <t>Mereview perijinan di bidang pertambangan yang telah diberikan.</t>
  </si>
  <si>
    <t>Melakukan pengawasan terhadap pemenuhan kewajiban sesuai dengan kontrak karya pemegang perijinan di bidang pertambangan</t>
  </si>
  <si>
    <t>Penghijauan</t>
  </si>
  <si>
    <t>Gambut Non Kawasan Kehutanan</t>
  </si>
  <si>
    <t>Pemberdayaan masyarakat setempat</t>
  </si>
  <si>
    <t>perencanaan, konsistensi RTRW</t>
  </si>
  <si>
    <t>Tidak ada penerbitan ijin usaha pada kawasan moratorium”</t>
  </si>
  <si>
    <t>Moratorium</t>
  </si>
  <si>
    <t>Sulawesi Utara</t>
  </si>
  <si>
    <t>Evaluasi Kebijakan Sektor Kehutanan;</t>
  </si>
  <si>
    <t>Penyelenggaraan Rehabilitasi Hutan dan Lahan;</t>
  </si>
  <si>
    <t>Penambahan Tutupan Lahan (Hutan dan Tanaman);</t>
  </si>
  <si>
    <t>Mendukung Terlaksananya Program Menuju Indonesia Hijau (MIH);</t>
  </si>
  <si>
    <t>Sulawesi Tengah</t>
  </si>
  <si>
    <t>Perencanaan pemanfaaan peningkatan kawasan hutan</t>
  </si>
  <si>
    <t>Pengukuhan kawasan hutan</t>
  </si>
  <si>
    <t>Rehabilitasi hutan dan lahan</t>
  </si>
  <si>
    <t>Peningkatan usha hutan tanaman</t>
  </si>
  <si>
    <t>Pembinaan HPH</t>
  </si>
  <si>
    <t>Sulawesi Selatan</t>
  </si>
  <si>
    <t>Rehabilitasi Hutan dan Lahan</t>
  </si>
  <si>
    <t>Perlindungan dan Pengamanan Hutan</t>
  </si>
  <si>
    <t xml:space="preserve">Perlindungan dan Pengamanan Hutan; </t>
  </si>
  <si>
    <t xml:space="preserve">Perlindungan Kebakaran Hutan; </t>
  </si>
  <si>
    <t xml:space="preserve">Pengendalian bahan bakar kayu; </t>
  </si>
  <si>
    <t xml:space="preserve">Pengurangan penggunaan kayu industri; </t>
  </si>
  <si>
    <t>Rehabilitasi Hutan dan Lahan.</t>
  </si>
  <si>
    <t>Sulawesi Tenggara</t>
  </si>
  <si>
    <t>Perencanaan dan pengembangan kawasan hutan</t>
  </si>
  <si>
    <t>Pengendalian dan pelarangan pembukaan lahan baru pada hutan lahan kering primer, hutan lahan kering sekunder serta pada kawasan mangrove primer dan sekunder.</t>
  </si>
  <si>
    <t>Pengendalian perambahan  dan Kebakaran hutan lahan kering primer yang ada.</t>
  </si>
  <si>
    <t>Rehabilitasi Hutan, Lahan, pemulihan areal semak belukar dan rerumputan yang menjadi lahan-lahan kritis menjadi Hutan Tanaman secara bertahap minimal 25%</t>
  </si>
  <si>
    <t>Penataan tata batas dan pengukuhan kawasan hutan.</t>
  </si>
  <si>
    <t>Pengawasan, Perlindungan dan Konservasi Sumber daya hutan</t>
  </si>
  <si>
    <t>Kemitraan Usaha dan Hutan rakyat</t>
  </si>
  <si>
    <t>Gorontalo</t>
  </si>
  <si>
    <t>Rehabi litasi hutan dan l ahan kri tis, reklamasi hutan di DAS pri oritas</t>
  </si>
  <si>
    <t>Fasili tasi rehabi litasi hutan mangrove</t>
  </si>
  <si>
    <t>Rehabi litasi hutan pada DAS priori tas</t>
  </si>
  <si>
    <t>Rehabi litasi lahan kri tis pada DAS prioritas</t>
  </si>
  <si>
    <t>Peningkatan produksi hasi l hutan bukan kayu/jasa lingkungan</t>
  </si>
  <si>
    <t>Pemberantasan il legal l oging</t>
  </si>
  <si>
    <t>Sulawesi Barat</t>
  </si>
  <si>
    <t>Kegiatan Fasilitasi Pengembangan Hutan Tanaman</t>
  </si>
  <si>
    <t>Peningkatan Luas Hutan Rakyat</t>
  </si>
  <si>
    <t>Peningkatan Peran Serta Masyarakat dalam Rehabilitasi Hutan dan Lahan</t>
  </si>
  <si>
    <t>Reboisasi Hulu Sungai</t>
  </si>
  <si>
    <t>Penanggulangan Kebakaran Hutan dan Lahan</t>
  </si>
  <si>
    <t xml:space="preserve">Operasi Pengamanan Hutan Lintas Daerah </t>
  </si>
  <si>
    <t>Pemberantasan Pembalakan Liar dan Perambahan Hutan</t>
  </si>
  <si>
    <t>Konservasi Kawasan Hutan Pantai</t>
  </si>
  <si>
    <t xml:space="preserve">Pemeliharaan Batas Kawasan Hutan  </t>
  </si>
  <si>
    <t>Inventarisasi dan Identifikasi Batas Hutan</t>
  </si>
  <si>
    <t>Pengembangan SIG Bidang Kehutanan</t>
  </si>
  <si>
    <t>Maluku</t>
  </si>
  <si>
    <t>Program Peningkatan Fungsi dan Daya Dukung DAS berbasis Pemberdayaan Masyarakat, dengan kegiatan :</t>
  </si>
  <si>
    <t>Program Perlindungan dan Konservasi Sumber Daya Hutan (SDH),</t>
  </si>
  <si>
    <t>Progam Perencanaan Makro Bidang Kehutanan dan Pemantapan Kawasan Hutan</t>
  </si>
  <si>
    <t>Program Pemantapan Pamanfaatan Potensi Sumber Daya Hutan dengan sasaran meningkatnya koordinasi dan sinkronisasi dengan sektor lain serta meningkatkan performance pengelolaan hutan,</t>
  </si>
  <si>
    <t>Maluku Utara</t>
  </si>
  <si>
    <t>Program Peningkatan Fungsi dan Daya Dukung DAS Berbasiskan Pemberdayaan Masyarakat</t>
  </si>
  <si>
    <t>5.775.000.000</t>
  </si>
  <si>
    <t>2012-2020</t>
  </si>
  <si>
    <t>Program Peningkatan Produksi Kehutanan</t>
  </si>
  <si>
    <t>350.000.000</t>
  </si>
  <si>
    <t>Papua</t>
  </si>
  <si>
    <t>Pemantapan Kawasan (KPH, Lembaga REDD+, Pengukuhan Tata Batas, Resolusi Konflik)</t>
  </si>
  <si>
    <t>Perencanaan pemanfaatan dan peningkatan usaha kehutanan</t>
  </si>
  <si>
    <t>Penyelenggaraan rehabiltasi hutan dan lahan pada DAS prioritas</t>
  </si>
  <si>
    <t xml:space="preserve">Pengembangan Hutan tanaman dan Industrik kayu rakyat </t>
  </si>
  <si>
    <t>Pengembangan kawasan konservasi, dan biodeversiti Pengembangan Ekonomi Masyarakat di sekitar kawasan hutan dan di dalam kawasan hutan.</t>
  </si>
  <si>
    <t>Fasilitasi dan Pelaksanaan Rehabilitasi Hutan dan Lahan Kritis pada DAS Prioritas</t>
  </si>
  <si>
    <t>Pengembangan Demplot Hutan Cadangan Pangan seluas 100 ha</t>
  </si>
  <si>
    <t>2014-2021</t>
  </si>
  <si>
    <t>Pengelolaan Industri berbasis masyarakat adat</t>
  </si>
  <si>
    <t>2014-2022</t>
  </si>
  <si>
    <t>Penerbitan Ijin Usaha Pemanfaatan Hasil hutan kayu Masyarakat Hukum Adat (IUPHHK-MHA) seluas 500,000 ha dan rekomendasi IUPHHK-HA seluas 500,000 ha serta rekomendasi IUPHHK_RE seluas 250,000 ha</t>
  </si>
  <si>
    <t>2014-2023</t>
  </si>
  <si>
    <t>2014-2024</t>
  </si>
  <si>
    <t>Terbangunnya hutan tanaman rakyat seluas 50,000 ha</t>
  </si>
  <si>
    <t>2014-2025</t>
  </si>
  <si>
    <t>Pembangunan industri kayu rakyat sebanyak 25 unit</t>
  </si>
  <si>
    <t>2014-2026</t>
  </si>
  <si>
    <t>Pembentukan  dan Pengembangan KPH sebanyak 56 Unit</t>
  </si>
  <si>
    <t>2014-2027</t>
  </si>
  <si>
    <t>Meningkatnya pengetahuan teknis dan managerial bidang pengelolaan industri kayu rakyat bagi 250 orang</t>
  </si>
  <si>
    <t>2014-2028</t>
  </si>
  <si>
    <t>Penanaman/reboisasi dan  Pengembangan HTI</t>
  </si>
  <si>
    <t>2014-2029</t>
  </si>
  <si>
    <t>Sosialisasi paraturan operasi pengamanan hutan Secara Terpadu</t>
  </si>
  <si>
    <t>2014-2030</t>
  </si>
  <si>
    <t>Rehabilitasi hutan dan lahan disekitar kawasan lindung danau tigi, tage, dan enarotali, seluas 800 ha</t>
  </si>
  <si>
    <t>2014-2031</t>
  </si>
  <si>
    <t>Penanaman pohon batas sepanjang 500 km (Wilayah Jayapura)</t>
  </si>
  <si>
    <t>2014-2032</t>
  </si>
  <si>
    <t>Papua Barat</t>
  </si>
  <si>
    <t>Pengurangan Konversi Hutan dalam RTRWK dan RTRWP</t>
  </si>
  <si>
    <t>Penurunan Luas Areal RKT  Pemegang IUPHHK</t>
  </si>
  <si>
    <t>Kombinasi antara Penurunan Luas Areal RKT Tahunan Pemegang IUPHHK dan  Penerapan  Metode  R educed  I m pact  Logging  (RIL)  oleh  pemegang IUPHHK.</t>
  </si>
  <si>
    <t>IUPHHK</t>
  </si>
  <si>
    <t>Penerapan Metode R edu ced I m pact Logging oleh pemegang IUPHHK</t>
  </si>
  <si>
    <t>Rehabilitasi Hutan dan Lahan Kritis</t>
  </si>
  <si>
    <t>HL,HP</t>
  </si>
  <si>
    <t>Pembangunan Hutan Tanaman Rakyat (HTR)</t>
  </si>
  <si>
    <t>Pembangunan Hutan Kota</t>
  </si>
  <si>
    <t>Permukiman</t>
  </si>
  <si>
    <t>A. Perubahan Penggunaan Lahan</t>
  </si>
  <si>
    <t>A.1. Rehabilitasi Hutan dan Lahan</t>
  </si>
  <si>
    <t>A.A1.a. Pelaksanaan rehabilitasi hutan pada DAS prioritas seluas 500.000 ha</t>
  </si>
  <si>
    <t xml:space="preserve">A.A1.b. Pelaksnaan rehabilitasi lahan kritis pada DAS prioritas seluas 1.954.000 ha </t>
  </si>
  <si>
    <t xml:space="preserve">A.A1.c. Pembuatan hutan kota seluas 6.000 ha </t>
  </si>
  <si>
    <t xml:space="preserve">A.A1.d. Rehabilitasi hutan mangrove/hutan pantai seluas 40.000 ha </t>
  </si>
  <si>
    <t>A.A1.e. Penanaman mangrove/hutan bakau sebanyak 13 juta batang (setara seluas 1.300 ha)</t>
  </si>
  <si>
    <t>A.A1.f. Pencadangan areal hutan tanaman industri dan hutan tanaman rakyat (HTI/HTR) seluas 3 juta ha</t>
  </si>
  <si>
    <t xml:space="preserve">A.A1.g. Pembuatan Hutan Kota dan pemeliharaannya seluas 5.000 Ha </t>
  </si>
  <si>
    <t>A.A1.h. Rehabilitasi di dalam KPH  dan DAS sehingga Lahan kritis berkurang seluas 5,5 juta hektar</t>
  </si>
  <si>
    <t xml:space="preserve">A.A1.i. Pengembangan areal perkebunan dan peningkatan produksi dan produktivitas, serta mutu tanaman tahunan dengan sasaran kelapa sawit seluas 860.000 ha, dan karet seluas 105.200 ha </t>
  </si>
  <si>
    <t>A.A1.j. Pengembangan areal perkebunan dan peningkatan produksi dan produktivitas, serta mutu tanaman rempah dan penyegar, dengan sasaran kakao seluas 687.000 ha</t>
  </si>
  <si>
    <t xml:space="preserve">A.A1.k. Pengelola hutan melalui hutan kemasyarakatan, hutan desa, hutan tanaman rakyat, hutan adat dan  hutan rakyat serta  kemitraan meningkat setiap tahun (12,7 juta ha) </t>
  </si>
  <si>
    <t>A.2. Restorasi Lahan Gambut</t>
  </si>
  <si>
    <r>
      <t>A.A2.a. Pemulihan lahan gambut yang rusak (</t>
    </r>
    <r>
      <rPr>
        <i/>
        <sz val="11"/>
        <color theme="1"/>
        <rFont val="Calibri"/>
        <family val="2"/>
        <scheme val="minor"/>
      </rPr>
      <t>degraded peatland</t>
    </r>
    <r>
      <rPr>
        <sz val="11"/>
        <color theme="1"/>
        <rFont val="Calibri"/>
        <family val="2"/>
        <scheme val="minor"/>
      </rPr>
      <t xml:space="preserve">) di luar kawasan hutan meningkat setiap tahun (500 Ha) </t>
    </r>
  </si>
  <si>
    <t xml:space="preserve">A.A2.b. Rehabilitasi, reklamasi dan revitalisasi lahan gambut terlantar, terdegradasi, pada areal pertanian, serta optimalisasi lahan non tanaman pangan </t>
  </si>
  <si>
    <t>B. Kehutanan</t>
  </si>
  <si>
    <t xml:space="preserve">B.1. Rehabilitasi Hutan </t>
  </si>
  <si>
    <t>B.B1.a. Pemberian Izin Usaha Pemanfaatan Hasil Hutan Kayu - Hutan Alam/Restorasi Ekosistem (IUPHHK-HA/RE) pada areal bekas tebangan (Logged Over Area/LOA) seluas 2,5 juta ha dengan tingkat keberhasilan 20%</t>
  </si>
  <si>
    <t>B.B1.b. Penetapan areal kerja pengelolaan Hutan Kemasyarakatan (HKm)/Hutan Desa (HD) seluas 2.500.000 ha dengan tingkat keberhasilan 30%</t>
  </si>
  <si>
    <t>B.B1.c. Pembentukan kemitraan usaha dalam hutan rakyat seluas 250.000 ha  dengan tingkat keberhasilan 30%</t>
  </si>
  <si>
    <t>B.B1.d. Peningkatan luasan area terkait kemampuan kelompok masyarakat pengelola perhutanan sosial, hutan adat dan pelestari lingkungan setiap tahun (12,7 juta ha)</t>
  </si>
  <si>
    <t xml:space="preserve">B.B1e. Pemanfaatan hutan produksi untuk bioenergi seluas 100.000 Ha </t>
  </si>
  <si>
    <t>B.B1.f. Pemanfaatan Hasil Hutan Kayu Restorasi Ekosistem meningkat di tahun 2019 seluas 500.000 Ha</t>
  </si>
  <si>
    <t>B.B1.g. Pemulihan kawasan konservasi terdegradasi ke kondisi ekosistemnya (termasuk penyelesaian konflik pemanfaatan lahan di dalam kawasan konservasi)</t>
  </si>
  <si>
    <t>B.2. Moratorium</t>
  </si>
  <si>
    <t xml:space="preserve">B.B2.a. Penundaan izin pembukaan hutan alam primer dan gambut di dalam kawasan hutan dan Area Penggunaan Lain-Lain </t>
  </si>
  <si>
    <t xml:space="preserve">B.B2.b. Penundaan izin pembukaan hutan alam primer dan gambut di dalam kawasan hutan dan Area Penggunaan Lain-Lain </t>
  </si>
  <si>
    <t>B.3. Pencegahan Kebakaran</t>
  </si>
  <si>
    <t>B.B3.a. Pencegahan kebakaran hutan (ha)</t>
  </si>
  <si>
    <t>Hutan lahan kering primer</t>
  </si>
  <si>
    <t>Hutan lahan kering sekunder / bekas tebangan</t>
  </si>
  <si>
    <t>Hutan rawa primer</t>
  </si>
  <si>
    <t>Hutan rawa sekunder / bekas tebangan</t>
  </si>
  <si>
    <t>Hutan mangrove primer</t>
  </si>
  <si>
    <t>Hutan mangrove sekunder / bekas tebangan</t>
  </si>
  <si>
    <t>Hutan tanaman</t>
  </si>
  <si>
    <t>Perkebunan / Kebun</t>
  </si>
  <si>
    <t>Semak belukar</t>
  </si>
  <si>
    <t>Semak belukar rawa</t>
  </si>
  <si>
    <t>Savanna / Padang rumput</t>
  </si>
  <si>
    <t>Pertanian lahan kering</t>
  </si>
  <si>
    <t>Pertanian lahan kering  campur semak / kebun campur</t>
  </si>
  <si>
    <t>Sawah</t>
  </si>
  <si>
    <t>Tambak</t>
  </si>
  <si>
    <t>Permukiman / Lahan terbangun</t>
  </si>
  <si>
    <t>Transmigrasi</t>
  </si>
  <si>
    <t>Lahan terbuka</t>
  </si>
  <si>
    <t>Tubuh air</t>
  </si>
  <si>
    <t>Rawa</t>
  </si>
  <si>
    <t xml:space="preserve">Awan </t>
  </si>
  <si>
    <t>Bandara / Pelabuhan</t>
  </si>
  <si>
    <t>aceh</t>
  </si>
  <si>
    <t>sumut</t>
  </si>
  <si>
    <t>sumbar</t>
  </si>
  <si>
    <t>riau</t>
  </si>
  <si>
    <t>kepri</t>
  </si>
  <si>
    <t>jambi</t>
  </si>
  <si>
    <t>sumsel_rad</t>
  </si>
  <si>
    <t>babel</t>
  </si>
  <si>
    <t>bengkulu</t>
  </si>
  <si>
    <t>lampung</t>
  </si>
  <si>
    <t>banten</t>
  </si>
  <si>
    <t>jabar</t>
  </si>
  <si>
    <t>jatim</t>
  </si>
  <si>
    <t>jateng</t>
  </si>
  <si>
    <t>yogya</t>
  </si>
  <si>
    <t>DKI</t>
  </si>
  <si>
    <t>bali</t>
  </si>
  <si>
    <t>ntb</t>
  </si>
  <si>
    <t>ntt</t>
  </si>
  <si>
    <t>kalbar</t>
  </si>
  <si>
    <t>kalteng</t>
  </si>
  <si>
    <t>kalsel</t>
  </si>
  <si>
    <t>kaltim</t>
  </si>
  <si>
    <t>sulut</t>
  </si>
  <si>
    <t>sulteng</t>
  </si>
  <si>
    <t>sulsel</t>
  </si>
  <si>
    <t>sultenggara</t>
  </si>
  <si>
    <t>gorontalo</t>
  </si>
  <si>
    <t>sulbar</t>
  </si>
  <si>
    <t>maluku</t>
  </si>
  <si>
    <t>malut</t>
  </si>
  <si>
    <t>papua</t>
  </si>
  <si>
    <t>papuabarat</t>
  </si>
  <si>
    <t>Menyebutkan peraturan daerah dan nasional yang mendukung terhadap usulan aksi mitigasi</t>
  </si>
  <si>
    <t>Menyebutkan SKPD yang bertanggung jawab dan miliki tupoksi dalam pelaksanaan aksi mitigasi</t>
  </si>
  <si>
    <t>Menjelaskan kondisi yang menjadi faktor terhadap keberhasilan pelaksanaan aksi mitigasi</t>
  </si>
  <si>
    <t>Menjelaskan dan mengidentifikasi hal apa saja yang sekiranya akan menghambat dalam pelaksanaan aksi mitigasi</t>
  </si>
  <si>
    <t>Menjelaskan dan memperkirakan kondisi apa yang akan terjadi jika aksi mitigasi dilaksanakan</t>
  </si>
  <si>
    <t>Menjelaskan manfaat lain (selain penurunan emisi) yang dapat diperoleh dari pelaksanaan aksi mitigasi (hidrologi, kehati, sosial, ekonomi)</t>
  </si>
  <si>
    <t>F. Perkiraan Emisi yang Diturunkan</t>
  </si>
  <si>
    <t>(24)</t>
  </si>
  <si>
    <t>(23). ton CO2 eq</t>
  </si>
  <si>
    <t>(24).  %</t>
  </si>
  <si>
    <t>Mencantumkan perkiraan jumlah penurunan emisi (terhadap baseline) dalam ton CO2 eq</t>
  </si>
  <si>
    <t>Mencantumkan perkiraan jumlah penurunan emisi (terhadap baseline) dalam persentase.</t>
  </si>
  <si>
    <t xml:space="preserve">Identifikasi Kegiatan Pendukung yang perlu dilaksanakan untuk mendukung Aksi Mitigasi inti </t>
  </si>
  <si>
    <t>Aksi Mitigasi Inti (Mengacu Lamp-1)</t>
  </si>
  <si>
    <t>Keterangan :</t>
  </si>
  <si>
    <t>Nomer aksi mitigasi</t>
  </si>
  <si>
    <t>Menjelaskan jenis aksi mitigasi inti (mengacu lampiran 1), anggaran yang direncanakan untuk implemetasi aksi mitigasi, dan sumber pendanaan</t>
  </si>
  <si>
    <t xml:space="preserve">Menjelaskan jenis aksi mitigasi pendukung (aksi mitigasi sebagai bagian penting dalam mensukseskan penurununan emisi akan tetapi tidak dapat dihitung secara langsung penurunan emisinya), anggaran dan sumber pendahaannya pada tiap periode hingga tahun 2030. </t>
  </si>
  <si>
    <t>Kelas Tutupan/Penggunaan Lahan</t>
  </si>
  <si>
    <t xml:space="preserve">RAN GRK </t>
  </si>
  <si>
    <t>Menyebutkan program/kegiatan yang bersesuaian, yang terdapat dalam RAN GRK (draft)</t>
  </si>
  <si>
    <t>(14). RAN GRK</t>
  </si>
  <si>
    <t>Draft program/kegiatan Dalam RAN GRK 2015/2016</t>
  </si>
  <si>
    <t>Rehabilitasi Hutan</t>
  </si>
  <si>
    <t>Rehabilitasi Lahan</t>
  </si>
  <si>
    <t>Rehabilitasi Hutan Mangrove</t>
  </si>
  <si>
    <t>Pengkayaan tanaman pada Taman Hutan Raya Ir. H. Djuanda</t>
  </si>
  <si>
    <t>Merehabilitasi lahan kritis pada kawasan lindung</t>
  </si>
  <si>
    <t>Penanaman untuk mewujudkan unit manajemen hutan rakyat lestari</t>
  </si>
  <si>
    <t>Merehabilitasi kawasan pesisir dan pantai</t>
  </si>
  <si>
    <t>Hutan Konservasi</t>
  </si>
  <si>
    <t>Perdesaan</t>
  </si>
  <si>
    <t>Peningkatan Cadangan Karbon</t>
  </si>
  <si>
    <t>Kelanjutan Aksi Mitigasi Sebelumnya</t>
  </si>
  <si>
    <t>Aksi Mitigasi Baru</t>
  </si>
  <si>
    <t>Pertanian lahan kering  campur semak / kebun campur to Pertanian lahan kering</t>
  </si>
  <si>
    <t>Hutan lahan kering sekunder / bekas tebangan to Hutan tanaman</t>
  </si>
  <si>
    <t>Program Pengelolaan Kawasan Lindung dan Program Rehabilitasi dan Konservasi Sumber Daya Alam Lingkungan</t>
  </si>
  <si>
    <t>Program Rehabilitasi dan Konservasi Sumber Daya Alam Lingkungan</t>
  </si>
  <si>
    <t>Program Pengelolaan Kawasan Lindung</t>
  </si>
  <si>
    <t>Kegiatan Pehabilitasi Taman Hutan Raya Ir. H. Djuanda</t>
  </si>
  <si>
    <t>Kegiatan Pembangunan Unit Manajemen Hutan Rakyat Lestari</t>
  </si>
  <si>
    <t>Kegiatan Rehabilitasi Hutan mangrove</t>
  </si>
  <si>
    <t xml:space="preserve">Kegiatan Rehabilitasi DAS </t>
  </si>
  <si>
    <t>Provinsi : Jawa Barat</t>
  </si>
  <si>
    <t>APBD Provinsi</t>
  </si>
  <si>
    <t>1.a. Peningkatan Pengelolaan Tahura Ir. H. Djuanda</t>
  </si>
  <si>
    <t>1.b. Pengembangan Obyek Daya Tarik Wisata Alam Tahura Ir. H. Djuanda</t>
  </si>
  <si>
    <t>1.c. Pilotting Penanggulangan Kemiskinan melalui Pemberdayaan Masyarakat</t>
  </si>
  <si>
    <t xml:space="preserve">2.a. Penguatan Kelembagaan </t>
  </si>
  <si>
    <t>Lindung Non Hutan Resapan Air &amp; Lindung Non Hutan Rawan Gerakan Tanah</t>
  </si>
  <si>
    <t>2.e. Pengembangan Aneka Usaha Kehutanan</t>
  </si>
  <si>
    <t>2.f. Pengembangan Konservasi Sumber Daya Alam Hayati dan Ekosistemnya</t>
  </si>
  <si>
    <t>APBN dan Swasta</t>
  </si>
  <si>
    <t>5.a. Pemantapan Kawasan Hutan</t>
  </si>
  <si>
    <t>5.b. Perlindungan dan Pengamanan Hutan</t>
  </si>
  <si>
    <t>5.c. Pengendalian dan pengawasan pengelolaan hutan</t>
  </si>
  <si>
    <t>4.a. Pengembangan Ekowisata</t>
  </si>
  <si>
    <t xml:space="preserve">APBN </t>
  </si>
  <si>
    <t>3.a. Pembentukan Unit Manajemen Hutan Rakyat Lestari</t>
  </si>
  <si>
    <t>3.b. Fasilitasi Sarana dan Prasarana pendukung UMHR</t>
  </si>
  <si>
    <t>2.g. Pencetakan Wirausaha Baru</t>
  </si>
  <si>
    <t>2.h. Pemanfaatan Jasa Lingkungan</t>
  </si>
  <si>
    <t xml:space="preserve">2.b. Pendidikan, Pelatihan </t>
  </si>
  <si>
    <t>2.c. Penyuluhan</t>
  </si>
  <si>
    <t>2.d.  Fasilitasi Penyediaan Sumber Benih dan Bibit Tanaman Hutan</t>
  </si>
  <si>
    <t>APBN</t>
  </si>
  <si>
    <t>Seluruh Jawa Barat</t>
  </si>
  <si>
    <t>Karawang, Bekasi, Subang, Indramayu, Cirebon</t>
  </si>
  <si>
    <t>Bandung Barat dan Bandung</t>
  </si>
  <si>
    <t>Pemulihan kawasan lindung daerah pesisir dan pantai</t>
  </si>
  <si>
    <t>Anggaran (2015-2030)</t>
  </si>
  <si>
    <t>Dinas Kehutanan Provinsi (Balai Pengelolaan Tahura Ir. H. Djuanda)</t>
  </si>
  <si>
    <t>Dinas Kehutanan</t>
  </si>
  <si>
    <t>JUMLAH</t>
  </si>
  <si>
    <t>Pengendalian Reboisasi Hutan Lindung</t>
  </si>
  <si>
    <t>Pertanian Lahan Kering pada Hutan Lindung</t>
  </si>
  <si>
    <t>Merehabilitasi Hutan Lindung</t>
  </si>
  <si>
    <t>Hutan Lindung</t>
  </si>
  <si>
    <t>Indramayu, Subang, Karawang dan Bekasi</t>
  </si>
  <si>
    <t>Kegiatan Pengendalian Reboisasi Hutan</t>
  </si>
  <si>
    <t>Perum Perhutani</t>
  </si>
</sst>
</file>

<file path=xl/styles.xml><?xml version="1.0" encoding="utf-8"?>
<styleSheet xmlns="http://schemas.openxmlformats.org/spreadsheetml/2006/main">
  <numFmts count="3">
    <numFmt numFmtId="43" formatCode="_(* #,##0.00_);_(* \(#,##0.00\);_(* &quot;-&quot;??_);_(@_)"/>
    <numFmt numFmtId="164" formatCode="_(* #,##0_);_(* \(#,##0\);_(* &quot;-&quot;??_);_(@_)"/>
    <numFmt numFmtId="165" formatCode="_(* #,##0.0_);_(* \(#,##0.0\);_(* &quot;-&quot;??_);_(@_)"/>
  </numFmts>
  <fonts count="25">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2"/>
      <color rgb="FFFFFFFF"/>
      <name val="Calibri"/>
      <family val="2"/>
      <scheme val="minor"/>
    </font>
    <font>
      <b/>
      <i/>
      <sz val="12"/>
      <color rgb="FFFFFFFF"/>
      <name val="Calibri"/>
      <family val="2"/>
      <scheme val="minor"/>
    </font>
    <font>
      <sz val="12"/>
      <color rgb="FF231F20"/>
      <name val="Calibri"/>
      <family val="2"/>
      <scheme val="minor"/>
    </font>
    <font>
      <b/>
      <sz val="14"/>
      <color theme="1"/>
      <name val="Calibri"/>
      <family val="2"/>
      <scheme val="minor"/>
    </font>
    <font>
      <sz val="12"/>
      <color rgb="FF000000"/>
      <name val="Calibri"/>
      <family val="2"/>
      <scheme val="minor"/>
    </font>
    <font>
      <b/>
      <sz val="11"/>
      <color rgb="FF000000"/>
      <name val="Calibri"/>
      <family val="2"/>
      <scheme val="minor"/>
    </font>
    <font>
      <i/>
      <sz val="12"/>
      <color rgb="FF000000"/>
      <name val="Calibri"/>
      <family val="2"/>
      <scheme val="minor"/>
    </font>
    <font>
      <b/>
      <sz val="14"/>
      <color theme="1"/>
      <name val="Calibri Light"/>
      <family val="2"/>
    </font>
    <font>
      <b/>
      <sz val="12"/>
      <color theme="0"/>
      <name val="Calibri"/>
      <family val="2"/>
    </font>
    <font>
      <b/>
      <sz val="12"/>
      <color theme="0"/>
      <name val="Calibri"/>
      <family val="2"/>
      <scheme val="minor"/>
    </font>
    <font>
      <sz val="10"/>
      <name val="Arial"/>
      <family val="2"/>
    </font>
    <font>
      <sz val="12"/>
      <name val="Calibri"/>
      <family val="2"/>
      <scheme val="minor"/>
    </font>
    <font>
      <i/>
      <sz val="12"/>
      <color theme="1"/>
      <name val="Calibri"/>
      <family val="2"/>
      <scheme val="minor"/>
    </font>
    <font>
      <sz val="12"/>
      <color rgb="FF1D1D1D"/>
      <name val="Calibri"/>
      <family val="2"/>
      <scheme val="minor"/>
    </font>
    <font>
      <sz val="10"/>
      <color theme="1"/>
      <name val="Calibri Light"/>
      <family val="2"/>
      <scheme val="major"/>
    </font>
    <font>
      <sz val="11"/>
      <color theme="1"/>
      <name val="Calibri Light"/>
      <family val="2"/>
      <scheme val="major"/>
    </font>
    <font>
      <i/>
      <sz val="11"/>
      <color theme="1"/>
      <name val="Calibri"/>
      <family val="2"/>
      <scheme val="minor"/>
    </font>
    <font>
      <sz val="10"/>
      <color theme="1"/>
      <name val="Calibri"/>
      <family val="2"/>
      <scheme val="minor"/>
    </font>
    <font>
      <sz val="12"/>
      <color theme="1"/>
      <name val="Calibri Light"/>
      <family val="2"/>
      <scheme val="major"/>
    </font>
  </fonts>
  <fills count="13">
    <fill>
      <patternFill patternType="none"/>
    </fill>
    <fill>
      <patternFill patternType="gray125"/>
    </fill>
    <fill>
      <patternFill patternType="solid">
        <fgColor rgb="FF5D6B76"/>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0" fontId="16" fillId="0" borderId="0"/>
  </cellStyleXfs>
  <cellXfs count="254">
    <xf numFmtId="0" fontId="0" fillId="0" borderId="0" xfId="0"/>
    <xf numFmtId="0" fontId="4" fillId="0" borderId="0" xfId="0" applyFont="1"/>
    <xf numFmtId="0" fontId="5" fillId="0" borderId="0" xfId="0" applyFont="1" applyAlignment="1">
      <alignment horizontal="left"/>
    </xf>
    <xf numFmtId="0" fontId="5" fillId="0" borderId="0" xfId="0" applyFont="1"/>
    <xf numFmtId="0" fontId="4" fillId="0" borderId="0" xfId="0" applyFont="1" applyAlignment="1">
      <alignment horizontal="left"/>
    </xf>
    <xf numFmtId="0" fontId="5" fillId="0" borderId="0" xfId="0" applyFont="1" applyAlignment="1">
      <alignment horizontal="center"/>
    </xf>
    <xf numFmtId="0" fontId="5" fillId="0" borderId="0" xfId="0" applyFont="1" applyAlignment="1">
      <alignment horizontal="center" vertical="center" readingOrder="1"/>
    </xf>
    <xf numFmtId="0" fontId="6" fillId="2" borderId="1" xfId="0" applyFont="1" applyFill="1" applyBorder="1" applyAlignment="1">
      <alignment horizontal="center" vertical="center" wrapText="1" readingOrder="1"/>
    </xf>
    <xf numFmtId="0" fontId="6" fillId="2" borderId="1" xfId="0" quotePrefix="1" applyNumberFormat="1" applyFont="1" applyFill="1" applyBorder="1" applyAlignment="1">
      <alignment horizontal="center" vertical="center" wrapText="1" readingOrder="1"/>
    </xf>
    <xf numFmtId="0" fontId="5" fillId="0" borderId="0" xfId="0" applyNumberFormat="1" applyFont="1"/>
    <xf numFmtId="0" fontId="5" fillId="0" borderId="1" xfId="0" applyFont="1" applyBorder="1"/>
    <xf numFmtId="0" fontId="5" fillId="3" borderId="0" xfId="0" applyFont="1" applyFill="1"/>
    <xf numFmtId="0" fontId="5" fillId="3" borderId="0" xfId="0" applyFont="1" applyFill="1" applyBorder="1"/>
    <xf numFmtId="0" fontId="0" fillId="3" borderId="0" xfId="0" applyFill="1"/>
    <xf numFmtId="0" fontId="0" fillId="3" borderId="0" xfId="0" applyFill="1" applyBorder="1"/>
    <xf numFmtId="0" fontId="9" fillId="0" borderId="0" xfId="0" applyFont="1"/>
    <xf numFmtId="0" fontId="3" fillId="4" borderId="0" xfId="0" applyFont="1" applyFill="1"/>
    <xf numFmtId="0" fontId="0" fillId="4" borderId="0" xfId="0" applyFill="1"/>
    <xf numFmtId="0" fontId="10" fillId="0" borderId="0" xfId="0" applyFont="1" applyAlignment="1">
      <alignment horizontal="left" wrapText="1" readingOrder="1"/>
    </xf>
    <xf numFmtId="0" fontId="5" fillId="0" borderId="0" xfId="0" applyFont="1" applyAlignment="1">
      <alignment horizontal="center" vertical="center"/>
    </xf>
    <xf numFmtId="0" fontId="5" fillId="0" borderId="0" xfId="0" applyFont="1" applyAlignment="1">
      <alignment wrapText="1"/>
    </xf>
    <xf numFmtId="0" fontId="10" fillId="0" borderId="0" xfId="0" quotePrefix="1" applyFont="1" applyAlignment="1">
      <alignment horizontal="left" readingOrder="1"/>
    </xf>
    <xf numFmtId="0" fontId="0" fillId="0" borderId="0" xfId="0" applyAlignment="1">
      <alignment horizontal="center"/>
    </xf>
    <xf numFmtId="0" fontId="11" fillId="4" borderId="0" xfId="0" quotePrefix="1" applyFont="1" applyFill="1" applyAlignment="1">
      <alignment horizontal="left" readingOrder="1"/>
    </xf>
    <xf numFmtId="0" fontId="0" fillId="4" borderId="0" xfId="0" applyFill="1" applyAlignment="1">
      <alignment horizontal="center"/>
    </xf>
    <xf numFmtId="0" fontId="5" fillId="4" borderId="0" xfId="0" applyFont="1" applyFill="1" applyAlignment="1">
      <alignment wrapText="1"/>
    </xf>
    <xf numFmtId="0" fontId="10" fillId="0" borderId="0" xfId="0" quotePrefix="1" applyFont="1" applyAlignment="1">
      <alignment horizontal="left" vertical="center" readingOrder="1"/>
    </xf>
    <xf numFmtId="0" fontId="10" fillId="0" borderId="0" xfId="0" quotePrefix="1" applyFont="1" applyAlignment="1">
      <alignment horizontal="left" wrapText="1" readingOrder="1"/>
    </xf>
    <xf numFmtId="0" fontId="0" fillId="0" borderId="0" xfId="0" applyFill="1" applyBorder="1" applyAlignment="1">
      <alignment horizontal="center"/>
    </xf>
    <xf numFmtId="0" fontId="5" fillId="0" borderId="0" xfId="0" applyFont="1" applyFill="1" applyBorder="1" applyAlignment="1">
      <alignment wrapText="1"/>
    </xf>
    <xf numFmtId="0" fontId="13" fillId="0" borderId="1" xfId="0" applyFont="1" applyBorder="1"/>
    <xf numFmtId="0" fontId="0" fillId="0" borderId="1" xfId="0" applyBorder="1"/>
    <xf numFmtId="0" fontId="14" fillId="5" borderId="1" xfId="0" applyFont="1" applyFill="1" applyBorder="1" applyAlignment="1">
      <alignment horizontal="center" vertical="center" wrapText="1" readingOrder="1"/>
    </xf>
    <xf numFmtId="0" fontId="2" fillId="5" borderId="0" xfId="0" applyFont="1" applyFill="1" applyAlignment="1">
      <alignment vertical="center"/>
    </xf>
    <xf numFmtId="0" fontId="2" fillId="5" borderId="0" xfId="0" applyFont="1" applyFill="1" applyAlignment="1">
      <alignment vertical="center" wrapText="1"/>
    </xf>
    <xf numFmtId="0" fontId="2" fillId="5" borderId="0" xfId="0" applyFont="1" applyFill="1" applyAlignment="1">
      <alignment horizontal="center" vertical="center"/>
    </xf>
    <xf numFmtId="0" fontId="15" fillId="5" borderId="0" xfId="0" applyFont="1" applyFill="1" applyAlignment="1">
      <alignment vertical="center" wrapText="1"/>
    </xf>
    <xf numFmtId="0" fontId="15" fillId="5" borderId="0" xfId="0" applyFont="1" applyFill="1" applyAlignment="1">
      <alignment vertical="center"/>
    </xf>
    <xf numFmtId="0" fontId="15" fillId="5" borderId="0" xfId="0" applyFont="1" applyFill="1" applyAlignment="1">
      <alignment horizontal="right" vertical="center"/>
    </xf>
    <xf numFmtId="0" fontId="15" fillId="5" borderId="0" xfId="0" applyFont="1" applyFill="1" applyAlignment="1">
      <alignment horizontal="center" vertical="center" wrapText="1"/>
    </xf>
    <xf numFmtId="0" fontId="15" fillId="5" borderId="0" xfId="0" applyFont="1" applyFill="1" applyAlignment="1">
      <alignment horizontal="center" vertical="center"/>
    </xf>
    <xf numFmtId="0" fontId="0" fillId="0" borderId="0" xfId="0"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horizontal="justify" vertical="center"/>
    </xf>
    <xf numFmtId="0" fontId="5" fillId="6" borderId="0" xfId="0" applyFont="1" applyFill="1" applyBorder="1" applyAlignment="1">
      <alignment horizontal="justify" vertical="center"/>
    </xf>
    <xf numFmtId="0" fontId="5" fillId="0" borderId="0" xfId="0" applyFont="1" applyBorder="1"/>
    <xf numFmtId="164" fontId="5" fillId="0" borderId="0" xfId="1" applyNumberFormat="1" applyFont="1" applyBorder="1"/>
    <xf numFmtId="164" fontId="5" fillId="0" borderId="0" xfId="1" applyNumberFormat="1" applyFont="1" applyBorder="1" applyAlignment="1">
      <alignment horizontal="right"/>
    </xf>
    <xf numFmtId="164" fontId="5" fillId="0" borderId="0" xfId="1" applyNumberFormat="1" applyFont="1" applyBorder="1" applyAlignment="1">
      <alignment horizontal="left" indent="2"/>
    </xf>
    <xf numFmtId="0" fontId="5" fillId="0" borderId="0" xfId="0" applyFont="1" applyBorder="1" applyAlignment="1">
      <alignment wrapText="1"/>
    </xf>
    <xf numFmtId="0" fontId="5" fillId="6" borderId="0" xfId="0" applyFont="1" applyFill="1" applyBorder="1" applyAlignment="1">
      <alignment wrapText="1"/>
    </xf>
    <xf numFmtId="3" fontId="5" fillId="0" borderId="0" xfId="0" applyNumberFormat="1" applyFont="1" applyBorder="1" applyAlignment="1">
      <alignment horizontal="right" vertical="center" wrapText="1"/>
    </xf>
    <xf numFmtId="0" fontId="5" fillId="0" borderId="0" xfId="1" applyNumberFormat="1" applyFont="1" applyBorder="1" applyAlignment="1">
      <alignment horizontal="center"/>
    </xf>
    <xf numFmtId="0" fontId="5" fillId="0" borderId="0" xfId="0" applyFont="1" applyBorder="1" applyAlignment="1">
      <alignment horizontal="left" vertical="top" wrapText="1"/>
    </xf>
    <xf numFmtId="0" fontId="5" fillId="6" borderId="0" xfId="0" applyFont="1" applyFill="1" applyBorder="1" applyAlignment="1">
      <alignment horizontal="left" vertical="top" wrapText="1"/>
    </xf>
    <xf numFmtId="164" fontId="5" fillId="0" borderId="0" xfId="0" applyNumberFormat="1" applyFont="1" applyBorder="1"/>
    <xf numFmtId="43" fontId="5" fillId="0" borderId="0" xfId="1" applyFont="1" applyBorder="1"/>
    <xf numFmtId="0" fontId="5" fillId="0" borderId="0" xfId="0" applyFont="1" applyBorder="1" applyAlignment="1">
      <alignment horizontal="left" wrapText="1"/>
    </xf>
    <xf numFmtId="0" fontId="5" fillId="6" borderId="0" xfId="0" applyFont="1" applyFill="1" applyBorder="1" applyAlignment="1">
      <alignment horizontal="left" wrapText="1"/>
    </xf>
    <xf numFmtId="0" fontId="5" fillId="6" borderId="0" xfId="0" applyFont="1" applyFill="1" applyBorder="1"/>
    <xf numFmtId="0" fontId="17" fillId="0" borderId="0" xfId="2" applyFont="1" applyFill="1" applyBorder="1" applyAlignment="1">
      <alignment horizontal="left" vertical="top" wrapText="1"/>
    </xf>
    <xf numFmtId="0" fontId="17" fillId="6" borderId="0" xfId="2" applyFont="1" applyFill="1" applyBorder="1" applyAlignment="1">
      <alignment horizontal="left" vertical="top" wrapText="1"/>
    </xf>
    <xf numFmtId="0" fontId="5" fillId="0" borderId="0" xfId="0" applyFont="1" applyBorder="1" applyAlignment="1">
      <alignment horizontal="center" vertical="center" wrapText="1"/>
    </xf>
    <xf numFmtId="0" fontId="5" fillId="0" borderId="0" xfId="0" applyFont="1" applyBorder="1" applyAlignment="1">
      <alignment vertical="center"/>
    </xf>
    <xf numFmtId="0" fontId="5" fillId="0" borderId="0" xfId="0" applyFont="1" applyBorder="1" applyAlignment="1">
      <alignment vertical="center" wrapText="1"/>
    </xf>
    <xf numFmtId="0" fontId="5" fillId="6" borderId="0" xfId="0" applyFont="1" applyFill="1" applyBorder="1" applyAlignment="1">
      <alignment vertical="center" wrapText="1"/>
    </xf>
    <xf numFmtId="164" fontId="5" fillId="0" borderId="0" xfId="1" applyNumberFormat="1" applyFont="1" applyBorder="1" applyAlignment="1">
      <alignment horizontal="right" vertical="center" wrapText="1"/>
    </xf>
    <xf numFmtId="43" fontId="5" fillId="0" borderId="0" xfId="1" applyNumberFormat="1" applyFont="1" applyBorder="1"/>
    <xf numFmtId="164" fontId="5" fillId="0" borderId="0" xfId="0" applyNumberFormat="1" applyFont="1" applyBorder="1" applyAlignment="1">
      <alignment horizontal="right" vertical="center" wrapText="1"/>
    </xf>
    <xf numFmtId="4" fontId="5" fillId="0" borderId="0" xfId="0" applyNumberFormat="1" applyFont="1" applyBorder="1" applyAlignment="1">
      <alignment vertical="center" wrapText="1"/>
    </xf>
    <xf numFmtId="10" fontId="5" fillId="0" borderId="0" xfId="0" applyNumberFormat="1" applyFont="1" applyBorder="1" applyAlignment="1">
      <alignment vertical="center" wrapText="1"/>
    </xf>
    <xf numFmtId="3" fontId="5" fillId="0" borderId="0" xfId="0" applyNumberFormat="1" applyFont="1" applyBorder="1" applyAlignment="1">
      <alignment vertical="center" wrapText="1"/>
    </xf>
    <xf numFmtId="43" fontId="5" fillId="0" borderId="0" xfId="0" applyNumberFormat="1" applyFont="1" applyBorder="1"/>
    <xf numFmtId="4" fontId="5" fillId="0" borderId="0" xfId="0" applyNumberFormat="1" applyFont="1" applyBorder="1" applyAlignment="1">
      <alignment horizontal="right" vertical="center" wrapText="1"/>
    </xf>
    <xf numFmtId="0" fontId="5" fillId="0" borderId="0" xfId="0" applyFont="1" applyFill="1" applyBorder="1" applyAlignment="1">
      <alignment vertical="center"/>
    </xf>
    <xf numFmtId="0" fontId="5" fillId="0" borderId="0" xfId="0" applyFont="1" applyBorder="1" applyAlignment="1">
      <alignment horizontal="left" vertical="center"/>
    </xf>
    <xf numFmtId="0" fontId="5" fillId="6" borderId="0" xfId="0" applyFont="1" applyFill="1" applyBorder="1" applyAlignment="1">
      <alignment horizontal="left" vertical="center"/>
    </xf>
    <xf numFmtId="3" fontId="5" fillId="0" borderId="0" xfId="0" applyNumberFormat="1" applyFont="1" applyBorder="1" applyAlignment="1">
      <alignment horizontal="right"/>
    </xf>
    <xf numFmtId="3" fontId="5" fillId="0" borderId="0" xfId="0" applyNumberFormat="1" applyFont="1" applyBorder="1" applyAlignment="1">
      <alignment vertical="center"/>
    </xf>
    <xf numFmtId="0" fontId="5" fillId="0" borderId="0" xfId="0" applyFont="1" applyBorder="1" applyAlignment="1">
      <alignment horizontal="left" vertical="center" wrapText="1"/>
    </xf>
    <xf numFmtId="0" fontId="5" fillId="6" borderId="0" xfId="0" applyFont="1" applyFill="1" applyBorder="1" applyAlignment="1">
      <alignment horizontal="left" vertical="center" wrapText="1"/>
    </xf>
    <xf numFmtId="0" fontId="5" fillId="0" borderId="0" xfId="0" applyFont="1" applyFill="1" applyBorder="1"/>
    <xf numFmtId="164" fontId="5" fillId="0" borderId="0" xfId="1" applyNumberFormat="1" applyFont="1" applyFill="1" applyBorder="1"/>
    <xf numFmtId="164" fontId="5" fillId="0" borderId="0" xfId="0" applyNumberFormat="1" applyFont="1" applyFill="1" applyBorder="1"/>
    <xf numFmtId="164" fontId="10" fillId="0" borderId="0" xfId="1" applyNumberFormat="1" applyFont="1" applyFill="1" applyBorder="1" applyAlignment="1">
      <alignment horizontal="right" vertical="center" wrapText="1"/>
    </xf>
    <xf numFmtId="0" fontId="10" fillId="0" borderId="0" xfId="0" applyFont="1" applyFill="1" applyBorder="1" applyAlignment="1">
      <alignment horizontal="center" vertical="center"/>
    </xf>
    <xf numFmtId="164" fontId="10" fillId="0" borderId="0" xfId="1" applyNumberFormat="1" applyFont="1" applyFill="1" applyBorder="1" applyAlignment="1">
      <alignment horizontal="center" vertical="center"/>
    </xf>
    <xf numFmtId="0" fontId="10" fillId="0" borderId="0" xfId="0" applyFont="1" applyBorder="1" applyAlignment="1">
      <alignment vertical="center"/>
    </xf>
    <xf numFmtId="3" fontId="10" fillId="0" borderId="0" xfId="0" applyNumberFormat="1" applyFont="1" applyBorder="1" applyAlignment="1">
      <alignment horizontal="center" vertical="center"/>
    </xf>
    <xf numFmtId="4" fontId="10" fillId="0" borderId="0" xfId="0" applyNumberFormat="1" applyFont="1" applyBorder="1" applyAlignment="1">
      <alignment horizontal="center" vertical="center"/>
    </xf>
    <xf numFmtId="164" fontId="5" fillId="0" borderId="0" xfId="1" applyNumberFormat="1" applyFont="1" applyBorder="1" applyAlignment="1">
      <alignment horizontal="justify" vertical="center"/>
    </xf>
    <xf numFmtId="3" fontId="5" fillId="0" borderId="0" xfId="0" applyNumberFormat="1" applyFont="1" applyBorder="1"/>
    <xf numFmtId="43" fontId="5" fillId="0" borderId="0" xfId="0" applyNumberFormat="1" applyFont="1" applyFill="1" applyBorder="1"/>
    <xf numFmtId="0" fontId="10" fillId="0" borderId="0" xfId="0" applyFont="1" applyFill="1" applyBorder="1" applyAlignment="1">
      <alignment vertical="center"/>
    </xf>
    <xf numFmtId="43" fontId="10" fillId="0" borderId="0" xfId="1" applyFont="1" applyFill="1" applyBorder="1" applyAlignment="1">
      <alignment horizontal="right" vertical="center"/>
    </xf>
    <xf numFmtId="0" fontId="5" fillId="0" borderId="0" xfId="0" applyFont="1" applyBorder="1" applyAlignment="1">
      <alignment horizontal="center" wrapText="1"/>
    </xf>
    <xf numFmtId="0" fontId="10" fillId="0" borderId="0" xfId="0" applyFont="1" applyBorder="1" applyAlignment="1">
      <alignment horizontal="center" vertical="center"/>
    </xf>
    <xf numFmtId="164" fontId="5" fillId="0" borderId="0" xfId="1" applyNumberFormat="1" applyFont="1" applyBorder="1" applyAlignment="1">
      <alignment horizontal="right" vertical="center"/>
    </xf>
    <xf numFmtId="164" fontId="5" fillId="0" borderId="0" xfId="1" applyNumberFormat="1" applyFont="1" applyBorder="1" applyAlignment="1">
      <alignment vertical="center"/>
    </xf>
    <xf numFmtId="0" fontId="10" fillId="0" borderId="0" xfId="0" applyFont="1" applyBorder="1" applyAlignment="1">
      <alignment vertical="center" wrapText="1"/>
    </xf>
    <xf numFmtId="0" fontId="10" fillId="0" borderId="0" xfId="0" applyFont="1" applyBorder="1" applyAlignment="1">
      <alignment horizontal="center" vertical="center" wrapText="1"/>
    </xf>
    <xf numFmtId="43" fontId="5" fillId="0" borderId="0" xfId="1" applyFont="1" applyFill="1" applyBorder="1"/>
    <xf numFmtId="164" fontId="5" fillId="0" borderId="0" xfId="1" applyNumberFormat="1" applyFont="1" applyBorder="1" applyAlignment="1">
      <alignment horizontal="center" vertical="center"/>
    </xf>
    <xf numFmtId="43" fontId="5" fillId="0" borderId="0" xfId="1" applyFont="1" applyBorder="1" applyAlignment="1">
      <alignment vertical="center" wrapText="1"/>
    </xf>
    <xf numFmtId="4" fontId="10" fillId="0" borderId="0" xfId="0" applyNumberFormat="1" applyFont="1" applyBorder="1" applyAlignment="1">
      <alignment horizontal="right" vertical="center"/>
    </xf>
    <xf numFmtId="164" fontId="5" fillId="0" borderId="0" xfId="1" applyNumberFormat="1" applyFont="1" applyBorder="1" applyAlignment="1">
      <alignment vertical="center" wrapText="1"/>
    </xf>
    <xf numFmtId="4" fontId="5" fillId="0" borderId="0" xfId="0" applyNumberFormat="1" applyFont="1" applyBorder="1"/>
    <xf numFmtId="3" fontId="5" fillId="0" borderId="0" xfId="0" applyNumberFormat="1" applyFont="1" applyFill="1" applyBorder="1"/>
    <xf numFmtId="3" fontId="5" fillId="0" borderId="0" xfId="1" applyNumberFormat="1" applyFont="1" applyBorder="1"/>
    <xf numFmtId="4" fontId="10" fillId="0" borderId="0" xfId="0" applyNumberFormat="1" applyFont="1" applyFill="1" applyBorder="1" applyAlignment="1">
      <alignment horizontal="right" vertical="center"/>
    </xf>
    <xf numFmtId="4" fontId="5" fillId="0" borderId="0" xfId="0" applyNumberFormat="1" applyFont="1" applyFill="1" applyBorder="1"/>
    <xf numFmtId="0" fontId="10" fillId="0" borderId="0" xfId="0" applyFont="1" applyFill="1" applyBorder="1" applyAlignment="1">
      <alignment horizontal="right" vertical="center"/>
    </xf>
    <xf numFmtId="165" fontId="5" fillId="0" borderId="0" xfId="1" applyNumberFormat="1" applyFont="1" applyBorder="1"/>
    <xf numFmtId="43" fontId="5" fillId="0" borderId="0" xfId="1" applyFont="1" applyBorder="1" applyAlignment="1">
      <alignment horizontal="right"/>
    </xf>
    <xf numFmtId="164" fontId="5" fillId="0" borderId="0" xfId="1" applyNumberFormat="1" applyFont="1" applyBorder="1" applyAlignment="1">
      <alignment horizontal="center"/>
    </xf>
    <xf numFmtId="0" fontId="5" fillId="0" borderId="0" xfId="0" applyFont="1" applyBorder="1" applyAlignment="1">
      <alignment horizontal="left"/>
    </xf>
    <xf numFmtId="164" fontId="5" fillId="0" borderId="0" xfId="1" applyNumberFormat="1" applyFont="1" applyBorder="1" applyAlignment="1">
      <alignment horizontal="left" vertical="center" wrapText="1"/>
    </xf>
    <xf numFmtId="0" fontId="5" fillId="0" borderId="0" xfId="0" applyFont="1" applyFill="1" applyBorder="1" applyAlignment="1">
      <alignment horizontal="left"/>
    </xf>
    <xf numFmtId="0" fontId="5" fillId="0" borderId="0" xfId="0" quotePrefix="1" applyFont="1" applyFill="1" applyBorder="1"/>
    <xf numFmtId="0" fontId="5" fillId="0" borderId="0" xfId="0" applyFont="1" applyBorder="1" applyAlignment="1">
      <alignment horizontal="justify" vertical="center" wrapText="1"/>
    </xf>
    <xf numFmtId="0" fontId="5" fillId="6" borderId="0" xfId="0" applyFont="1" applyFill="1" applyBorder="1" applyAlignment="1">
      <alignment horizontal="justify" vertical="center" wrapText="1"/>
    </xf>
    <xf numFmtId="0" fontId="5" fillId="6" borderId="0" xfId="0" applyFont="1" applyFill="1" applyBorder="1" applyAlignment="1">
      <alignment vertical="center"/>
    </xf>
    <xf numFmtId="0" fontId="5" fillId="0" borderId="0" xfId="0" applyFont="1" applyBorder="1" applyAlignment="1"/>
    <xf numFmtId="0" fontId="5" fillId="6" borderId="0" xfId="0" applyFont="1" applyFill="1" applyBorder="1" applyAlignment="1"/>
    <xf numFmtId="3" fontId="10" fillId="0" borderId="0" xfId="0" applyNumberFormat="1" applyFont="1" applyBorder="1" applyAlignment="1">
      <alignment horizontal="right" vertical="center"/>
    </xf>
    <xf numFmtId="0" fontId="18" fillId="0" borderId="0" xfId="0" applyFont="1" applyBorder="1" applyAlignment="1">
      <alignment horizontal="justify" vertical="center"/>
    </xf>
    <xf numFmtId="0" fontId="18" fillId="6" borderId="0" xfId="0" applyFont="1" applyFill="1" applyBorder="1" applyAlignment="1">
      <alignment horizontal="justify" vertical="center"/>
    </xf>
    <xf numFmtId="0" fontId="10" fillId="0" borderId="0" xfId="0" applyFont="1" applyBorder="1" applyAlignment="1">
      <alignment horizontal="justify" vertical="center"/>
    </xf>
    <xf numFmtId="0" fontId="10" fillId="6" borderId="0" xfId="0" applyFont="1" applyFill="1" applyBorder="1" applyAlignment="1">
      <alignment horizontal="justify" vertical="center"/>
    </xf>
    <xf numFmtId="0" fontId="10" fillId="0" borderId="0" xfId="0" applyFont="1" applyFill="1" applyBorder="1" applyAlignment="1">
      <alignment horizontal="justify" vertical="center"/>
    </xf>
    <xf numFmtId="0" fontId="12" fillId="0" borderId="0" xfId="0" applyFont="1" applyFill="1" applyBorder="1" applyAlignment="1">
      <alignment horizontal="justify" vertical="center"/>
    </xf>
    <xf numFmtId="0" fontId="12" fillId="6" borderId="0" xfId="0" applyFont="1" applyFill="1" applyBorder="1" applyAlignment="1">
      <alignment horizontal="justify" vertical="center"/>
    </xf>
    <xf numFmtId="0" fontId="10" fillId="0" borderId="0" xfId="0" applyFont="1" applyFill="1" applyBorder="1" applyAlignment="1">
      <alignment horizontal="justify" vertical="center" wrapText="1"/>
    </xf>
    <xf numFmtId="0" fontId="10" fillId="6" borderId="0" xfId="0" applyFont="1" applyFill="1" applyBorder="1" applyAlignment="1">
      <alignment horizontal="justify" vertical="center" wrapText="1"/>
    </xf>
    <xf numFmtId="0" fontId="10" fillId="6" borderId="0" xfId="0" applyFont="1" applyFill="1" applyBorder="1" applyAlignment="1">
      <alignment vertical="center" wrapText="1"/>
    </xf>
    <xf numFmtId="0" fontId="5" fillId="0" borderId="0" xfId="0" applyFont="1" applyFill="1" applyBorder="1" applyAlignment="1">
      <alignment horizontal="center"/>
    </xf>
    <xf numFmtId="164" fontId="10" fillId="0" borderId="0" xfId="1" applyNumberFormat="1" applyFont="1" applyBorder="1"/>
    <xf numFmtId="0" fontId="10" fillId="0" borderId="0" xfId="0" applyFont="1" applyBorder="1" applyAlignment="1">
      <alignment horizontal="left" vertical="center"/>
    </xf>
    <xf numFmtId="0" fontId="10" fillId="6" borderId="0" xfId="0" applyFont="1" applyFill="1" applyBorder="1" applyAlignment="1">
      <alignment horizontal="left" vertical="center"/>
    </xf>
    <xf numFmtId="0" fontId="10" fillId="0" borderId="0" xfId="0" applyFont="1" applyBorder="1"/>
    <xf numFmtId="0" fontId="10" fillId="6" borderId="0" xfId="0" applyFont="1" applyFill="1" applyBorder="1"/>
    <xf numFmtId="0" fontId="10" fillId="0" borderId="0" xfId="0" applyFont="1" applyBorder="1" applyAlignment="1">
      <alignment horizontal="left" vertical="top" wrapText="1"/>
    </xf>
    <xf numFmtId="0" fontId="10" fillId="6" borderId="0" xfId="0" applyFont="1" applyFill="1" applyBorder="1" applyAlignment="1">
      <alignment horizontal="left" vertical="top" wrapText="1"/>
    </xf>
    <xf numFmtId="0" fontId="10" fillId="0" borderId="0" xfId="0" applyFont="1" applyBorder="1" applyAlignment="1">
      <alignment horizontal="center"/>
    </xf>
    <xf numFmtId="0" fontId="10" fillId="0" borderId="0" xfId="0" applyFont="1" applyBorder="1" applyAlignment="1">
      <alignment horizontal="left" vertical="center" wrapText="1"/>
    </xf>
    <xf numFmtId="0" fontId="10" fillId="6" borderId="0" xfId="0" applyFont="1" applyFill="1" applyBorder="1" applyAlignment="1">
      <alignment horizontal="left" vertical="center" wrapText="1"/>
    </xf>
    <xf numFmtId="0" fontId="10" fillId="0" borderId="0" xfId="0" applyFont="1" applyBorder="1" applyAlignment="1">
      <alignment wrapText="1"/>
    </xf>
    <xf numFmtId="0" fontId="10" fillId="6" borderId="0" xfId="0" applyFont="1" applyFill="1" applyBorder="1" applyAlignment="1">
      <alignment wrapText="1"/>
    </xf>
    <xf numFmtId="0" fontId="10" fillId="6" borderId="0" xfId="0" applyFont="1" applyFill="1" applyBorder="1" applyAlignment="1">
      <alignment vertical="center"/>
    </xf>
    <xf numFmtId="3" fontId="10" fillId="0" borderId="0" xfId="0" applyNumberFormat="1" applyFont="1" applyBorder="1"/>
    <xf numFmtId="164" fontId="5" fillId="0" borderId="0" xfId="1" applyNumberFormat="1" applyFont="1" applyBorder="1" applyAlignment="1">
      <alignment horizontal="justify" vertical="center" wrapText="1"/>
    </xf>
    <xf numFmtId="164" fontId="5" fillId="0" borderId="0" xfId="1" applyNumberFormat="1" applyFont="1" applyBorder="1" applyAlignment="1">
      <alignment horizontal="left"/>
    </xf>
    <xf numFmtId="164" fontId="5" fillId="0" borderId="0" xfId="1" applyNumberFormat="1" applyFont="1" applyBorder="1" applyAlignment="1">
      <alignment horizontal="center" vertical="center" wrapText="1"/>
    </xf>
    <xf numFmtId="43" fontId="5" fillId="0" borderId="0" xfId="1" applyFont="1" applyBorder="1" applyAlignment="1">
      <alignment horizontal="center" vertical="center" wrapText="1"/>
    </xf>
    <xf numFmtId="43" fontId="5" fillId="0" borderId="0" xfId="1" applyFont="1" applyBorder="1" applyAlignment="1">
      <alignment horizontal="center"/>
    </xf>
    <xf numFmtId="43" fontId="5" fillId="0" borderId="0" xfId="1" applyFont="1" applyBorder="1" applyAlignment="1">
      <alignment vertical="center"/>
    </xf>
    <xf numFmtId="0" fontId="5" fillId="0" borderId="0" xfId="0" applyFont="1" applyBorder="1" applyAlignment="1">
      <alignment horizontal="right" vertical="center"/>
    </xf>
    <xf numFmtId="43" fontId="5" fillId="0" borderId="0" xfId="1" applyFont="1" applyFill="1" applyBorder="1" applyAlignment="1">
      <alignment vertical="center"/>
    </xf>
    <xf numFmtId="0" fontId="19" fillId="0" borderId="0" xfId="0" applyFont="1" applyFill="1" applyBorder="1" applyAlignment="1">
      <alignment vertical="center" wrapText="1"/>
    </xf>
    <xf numFmtId="0" fontId="19" fillId="6" borderId="0" xfId="0" applyFont="1" applyFill="1" applyBorder="1" applyAlignment="1">
      <alignment vertical="center" wrapText="1"/>
    </xf>
    <xf numFmtId="164" fontId="19" fillId="0" borderId="0" xfId="1" applyNumberFormat="1" applyFont="1" applyFill="1" applyBorder="1" applyAlignment="1">
      <alignment vertical="center" wrapText="1"/>
    </xf>
    <xf numFmtId="0" fontId="5" fillId="0" borderId="0" xfId="0" applyFont="1" applyBorder="1" applyAlignment="1">
      <alignment horizontal="right"/>
    </xf>
    <xf numFmtId="3" fontId="19" fillId="0" borderId="0" xfId="0" applyNumberFormat="1" applyFont="1" applyFill="1" applyBorder="1" applyAlignment="1">
      <alignment horizontal="right" vertical="center" wrapText="1" indent="2"/>
    </xf>
    <xf numFmtId="164" fontId="19" fillId="0" borderId="0" xfId="1" applyNumberFormat="1" applyFont="1" applyFill="1" applyBorder="1" applyAlignment="1">
      <alignment horizontal="left" vertical="center" wrapText="1" indent="1"/>
    </xf>
    <xf numFmtId="0" fontId="8" fillId="0" borderId="0" xfId="0" applyFont="1" applyFill="1" applyBorder="1"/>
    <xf numFmtId="0" fontId="8" fillId="6" borderId="0" xfId="0" applyFont="1" applyFill="1" applyBorder="1"/>
    <xf numFmtId="164" fontId="8" fillId="0" borderId="0" xfId="1" applyNumberFormat="1" applyFont="1" applyFill="1" applyBorder="1"/>
    <xf numFmtId="164" fontId="5" fillId="0" borderId="0" xfId="1" applyNumberFormat="1" applyFont="1" applyFill="1" applyBorder="1" applyAlignment="1">
      <alignment horizontal="right"/>
    </xf>
    <xf numFmtId="10" fontId="5" fillId="0" borderId="0" xfId="0" applyNumberFormat="1" applyFont="1" applyFill="1" applyBorder="1"/>
    <xf numFmtId="0" fontId="5" fillId="0" borderId="0" xfId="0" applyFont="1" applyFill="1" applyBorder="1" applyAlignment="1">
      <alignment vertical="center" wrapText="1"/>
    </xf>
    <xf numFmtId="164" fontId="10" fillId="0" borderId="0" xfId="1" applyNumberFormat="1" applyFont="1" applyFill="1" applyBorder="1" applyAlignment="1">
      <alignment horizontal="center" vertical="center" wrapText="1"/>
    </xf>
    <xf numFmtId="164" fontId="5" fillId="0" borderId="0" xfId="1" applyNumberFormat="1" applyFont="1" applyFill="1" applyBorder="1" applyAlignment="1">
      <alignment horizontal="center" vertical="center" wrapText="1"/>
    </xf>
    <xf numFmtId="0" fontId="8" fillId="0" borderId="0" xfId="0" applyFont="1" applyFill="1" applyBorder="1" applyAlignment="1">
      <alignment vertical="center" wrapText="1"/>
    </xf>
    <xf numFmtId="0" fontId="8" fillId="6" borderId="0" xfId="0" applyFont="1" applyFill="1" applyBorder="1" applyAlignment="1">
      <alignment vertical="center" wrapText="1"/>
    </xf>
    <xf numFmtId="164" fontId="8" fillId="0" borderId="0" xfId="1" applyNumberFormat="1" applyFont="1" applyFill="1" applyBorder="1" applyAlignment="1">
      <alignment horizontal="center" vertical="center" wrapText="1"/>
    </xf>
    <xf numFmtId="43" fontId="5" fillId="0" borderId="0" xfId="1" applyFont="1" applyFill="1" applyBorder="1" applyAlignment="1">
      <alignment horizontal="right"/>
    </xf>
    <xf numFmtId="3" fontId="5" fillId="0" borderId="0" xfId="0" applyNumberFormat="1" applyFont="1" applyBorder="1" applyAlignment="1">
      <alignment horizontal="center"/>
    </xf>
    <xf numFmtId="10" fontId="5" fillId="0" borderId="0" xfId="0" applyNumberFormat="1" applyFont="1" applyFill="1" applyBorder="1" applyAlignment="1">
      <alignment horizontal="right"/>
    </xf>
    <xf numFmtId="10" fontId="5" fillId="0" borderId="0" xfId="0" applyNumberFormat="1" applyFont="1" applyBorder="1"/>
    <xf numFmtId="43" fontId="10" fillId="0" borderId="0" xfId="1" applyFont="1" applyBorder="1"/>
    <xf numFmtId="0" fontId="10" fillId="0" borderId="0" xfId="0" applyFont="1" applyBorder="1" applyAlignment="1">
      <alignment horizontal="right" vertical="center"/>
    </xf>
    <xf numFmtId="0" fontId="5" fillId="0" borderId="0" xfId="0" applyFont="1" applyFill="1" applyBorder="1" applyAlignment="1">
      <alignment horizontal="right"/>
    </xf>
    <xf numFmtId="0" fontId="10" fillId="0" borderId="0" xfId="0" applyFont="1" applyFill="1" applyBorder="1" applyAlignment="1">
      <alignment horizontal="center" vertical="center" wrapText="1"/>
    </xf>
    <xf numFmtId="164" fontId="10" fillId="0" borderId="0" xfId="1" applyNumberFormat="1" applyFont="1" applyBorder="1" applyAlignment="1">
      <alignment horizontal="right" vertical="center"/>
    </xf>
    <xf numFmtId="43" fontId="10" fillId="0" borderId="0" xfId="0" applyNumberFormat="1" applyFont="1" applyBorder="1" applyAlignment="1">
      <alignment horizontal="right" vertical="center"/>
    </xf>
    <xf numFmtId="164" fontId="10" fillId="0" borderId="0" xfId="1" applyNumberFormat="1" applyFont="1" applyBorder="1" applyAlignment="1">
      <alignment horizontal="center" vertical="center"/>
    </xf>
    <xf numFmtId="0" fontId="5" fillId="0" borderId="0" xfId="0" applyFont="1" applyBorder="1" applyAlignment="1">
      <alignment horizontal="left" vertical="center" indent="10"/>
    </xf>
    <xf numFmtId="0" fontId="0" fillId="0" borderId="0" xfId="0" applyBorder="1"/>
    <xf numFmtId="0" fontId="0" fillId="0" borderId="0" xfId="0" applyBorder="1" applyAlignment="1">
      <alignment vertical="center"/>
    </xf>
    <xf numFmtId="0" fontId="0" fillId="0" borderId="0" xfId="0" applyFont="1" applyBorder="1"/>
    <xf numFmtId="0" fontId="0" fillId="0" borderId="0" xfId="0" applyBorder="1" applyAlignment="1">
      <alignment horizontal="center"/>
    </xf>
    <xf numFmtId="0" fontId="0" fillId="0" borderId="0" xfId="0" applyAlignment="1">
      <alignment vertical="center"/>
    </xf>
    <xf numFmtId="0" fontId="5" fillId="0" borderId="0" xfId="0" applyFont="1" applyAlignment="1">
      <alignment horizontal="right"/>
    </xf>
    <xf numFmtId="0" fontId="0" fillId="8"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2" fillId="5" borderId="7" xfId="0" applyFont="1" applyFill="1" applyBorder="1" applyAlignment="1">
      <alignment horizontal="left" vertical="center"/>
    </xf>
    <xf numFmtId="0" fontId="5" fillId="7" borderId="7" xfId="0" applyFont="1" applyFill="1" applyBorder="1" applyAlignment="1">
      <alignment horizontal="left" vertical="center"/>
    </xf>
    <xf numFmtId="0" fontId="5" fillId="0" borderId="7" xfId="0" applyFont="1" applyBorder="1" applyAlignment="1">
      <alignment horizontal="left" vertical="center"/>
    </xf>
    <xf numFmtId="0" fontId="0" fillId="0" borderId="0" xfId="0" applyAlignment="1">
      <alignment horizontal="left"/>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vertical="center"/>
    </xf>
    <xf numFmtId="0" fontId="14" fillId="5" borderId="1" xfId="0" quotePrefix="1" applyFont="1" applyFill="1" applyBorder="1" applyAlignment="1">
      <alignment horizontal="center" vertical="center" wrapText="1" readingOrder="1"/>
    </xf>
    <xf numFmtId="0" fontId="0" fillId="0" borderId="0" xfId="0" quotePrefix="1" applyAlignment="1">
      <alignment horizontal="right"/>
    </xf>
    <xf numFmtId="0" fontId="5" fillId="9" borderId="1" xfId="0" applyFont="1" applyFill="1" applyBorder="1" applyAlignment="1">
      <alignment horizont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0" borderId="0" xfId="0" applyAlignment="1">
      <alignment horizontal="right"/>
    </xf>
    <xf numFmtId="0" fontId="3" fillId="0" borderId="0" xfId="0" applyFont="1"/>
    <xf numFmtId="0" fontId="0" fillId="0" borderId="1" xfId="0" applyFont="1" applyFill="1" applyBorder="1" applyAlignment="1">
      <alignment horizontal="left" vertical="center" wrapText="1"/>
    </xf>
    <xf numFmtId="0" fontId="0" fillId="10" borderId="0" xfId="0" applyFill="1"/>
    <xf numFmtId="0" fontId="0" fillId="10" borderId="0" xfId="0" applyFill="1" applyAlignment="1">
      <alignment horizontal="center"/>
    </xf>
    <xf numFmtId="0" fontId="24"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6" xfId="0" applyFont="1" applyBorder="1" applyAlignment="1">
      <alignment vertical="center" wrapText="1"/>
    </xf>
    <xf numFmtId="0" fontId="5" fillId="0" borderId="0" xfId="0" applyFont="1" applyAlignment="1">
      <alignment vertical="center" wrapText="1"/>
    </xf>
    <xf numFmtId="0" fontId="5" fillId="0" borderId="6" xfId="0" applyFont="1" applyBorder="1" applyAlignment="1">
      <alignment vertical="center"/>
    </xf>
    <xf numFmtId="0" fontId="5" fillId="0" borderId="0" xfId="0" applyFont="1" applyAlignment="1">
      <alignment vertical="center"/>
    </xf>
    <xf numFmtId="0" fontId="0" fillId="0" borderId="1" xfId="0" applyBorder="1" applyAlignment="1">
      <alignment wrapText="1"/>
    </xf>
    <xf numFmtId="0" fontId="5" fillId="0" borderId="1" xfId="0" applyFont="1" applyFill="1" applyBorder="1" applyAlignment="1">
      <alignment vertical="center" wrapText="1"/>
    </xf>
    <xf numFmtId="0" fontId="0" fillId="0" borderId="0" xfId="0" applyAlignment="1">
      <alignment wrapText="1"/>
    </xf>
    <xf numFmtId="0" fontId="0" fillId="0" borderId="1" xfId="0" applyFill="1" applyBorder="1"/>
    <xf numFmtId="0" fontId="0" fillId="0" borderId="0" xfId="0" applyFill="1"/>
    <xf numFmtId="0" fontId="5" fillId="11" borderId="1" xfId="0" applyFont="1" applyFill="1" applyBorder="1" applyAlignment="1">
      <alignment horizontal="center" vertical="center"/>
    </xf>
    <xf numFmtId="43" fontId="5" fillId="0" borderId="1" xfId="1" applyFont="1" applyFill="1" applyBorder="1" applyAlignment="1">
      <alignment vertical="center"/>
    </xf>
    <xf numFmtId="0" fontId="5" fillId="0" borderId="0" xfId="0" applyFont="1" applyFill="1" applyAlignment="1">
      <alignment vertical="center"/>
    </xf>
    <xf numFmtId="43" fontId="0" fillId="0" borderId="0" xfId="0" applyNumberFormat="1"/>
    <xf numFmtId="43" fontId="5" fillId="0" borderId="1" xfId="1" applyFont="1" applyBorder="1" applyAlignment="1">
      <alignment vertical="center" wrapText="1"/>
    </xf>
    <xf numFmtId="43" fontId="5" fillId="0" borderId="1" xfId="1" applyFont="1" applyBorder="1" applyAlignment="1">
      <alignment vertical="center"/>
    </xf>
    <xf numFmtId="43" fontId="5" fillId="0" borderId="1" xfId="1" applyFont="1" applyBorder="1"/>
    <xf numFmtId="0" fontId="6" fillId="2" borderId="5" xfId="0" applyFont="1" applyFill="1" applyBorder="1" applyAlignment="1">
      <alignment horizontal="center" vertical="center" wrapText="1" readingOrder="1"/>
    </xf>
    <xf numFmtId="0" fontId="6" fillId="2" borderId="6" xfId="0" applyFont="1" applyFill="1" applyBorder="1" applyAlignment="1">
      <alignment horizontal="center" vertical="center" wrapText="1" readingOrder="1"/>
    </xf>
    <xf numFmtId="0" fontId="6" fillId="2" borderId="2"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6" fillId="2" borderId="4"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11" fillId="4" borderId="0" xfId="0" applyFont="1" applyFill="1" applyAlignment="1">
      <alignment horizontal="left" vertical="center" wrapText="1" readingOrder="1"/>
    </xf>
    <xf numFmtId="0" fontId="11" fillId="4" borderId="0" xfId="0" quotePrefix="1" applyFont="1" applyFill="1" applyAlignment="1">
      <alignment horizontal="left" vertical="center" wrapText="1" readingOrder="1"/>
    </xf>
    <xf numFmtId="0" fontId="14" fillId="5" borderId="1" xfId="0" applyFont="1" applyFill="1" applyBorder="1" applyAlignment="1">
      <alignment horizontal="center" vertical="center" wrapText="1" readingOrder="1"/>
    </xf>
    <xf numFmtId="0" fontId="5" fillId="9" borderId="1" xfId="0" applyFont="1" applyFill="1" applyBorder="1" applyAlignment="1">
      <alignment horizontal="center"/>
    </xf>
    <xf numFmtId="0" fontId="14" fillId="5" borderId="2" xfId="0" quotePrefix="1" applyFont="1" applyFill="1" applyBorder="1" applyAlignment="1">
      <alignment horizontal="center" vertical="center" wrapText="1" readingOrder="1"/>
    </xf>
    <xf numFmtId="0" fontId="14" fillId="5" borderId="4" xfId="0" applyFont="1" applyFill="1" applyBorder="1" applyAlignment="1">
      <alignment horizontal="center" vertical="center" wrapText="1" readingOrder="1"/>
    </xf>
    <xf numFmtId="0" fontId="14" fillId="5" borderId="3" xfId="0" applyFont="1" applyFill="1" applyBorder="1" applyAlignment="1">
      <alignment horizontal="center" vertical="center" wrapText="1" readingOrder="1"/>
    </xf>
    <xf numFmtId="0" fontId="10" fillId="0" borderId="0" xfId="0" applyFont="1" applyFill="1" applyBorder="1" applyAlignment="1">
      <alignment horizontal="center" vertical="center"/>
    </xf>
    <xf numFmtId="0" fontId="20" fillId="9" borderId="1"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5" fillId="12" borderId="1" xfId="0" applyFont="1" applyFill="1" applyBorder="1" applyAlignment="1">
      <alignment vertical="center"/>
    </xf>
    <xf numFmtId="43" fontId="5" fillId="12" borderId="1" xfId="1" applyFont="1" applyFill="1" applyBorder="1" applyAlignment="1">
      <alignment vertical="center"/>
    </xf>
    <xf numFmtId="0" fontId="5" fillId="12" borderId="1" xfId="0" applyFont="1" applyFill="1" applyBorder="1" applyAlignment="1">
      <alignment vertical="center" wrapText="1"/>
    </xf>
    <xf numFmtId="0" fontId="5" fillId="12" borderId="0" xfId="0" applyFont="1" applyFill="1" applyAlignment="1">
      <alignment vertical="center"/>
    </xf>
  </cellXfs>
  <cellStyles count="3">
    <cellStyle name="Comma" xfId="1" builtinId="3"/>
    <cellStyle name="Normal" xfId="0" builtinId="0"/>
    <cellStyle name="Normal 3 2" xfId="2"/>
  </cellStyles>
  <dxfs count="25">
    <dxf>
      <font>
        <b val="0"/>
        <i val="0"/>
        <strike val="0"/>
        <condense val="0"/>
        <extend val="0"/>
        <outline val="0"/>
        <shadow val="0"/>
        <u val="none"/>
        <vertAlign val="baseline"/>
        <sz val="12"/>
        <color theme="1"/>
        <name val="Calibri"/>
        <scheme val="minor"/>
      </font>
      <numFmt numFmtId="14" formatCode="0.00%"/>
    </dxf>
    <dxf>
      <font>
        <b val="0"/>
        <i val="0"/>
        <strike val="0"/>
        <condense val="0"/>
        <extend val="0"/>
        <outline val="0"/>
        <shadow val="0"/>
        <u val="none"/>
        <vertAlign val="baseline"/>
        <sz val="12"/>
        <color theme="1"/>
        <name val="Calibri"/>
        <scheme val="minor"/>
      </font>
      <numFmt numFmtId="164" formatCode="_(* #,##0_);_(* \(#,##0\);_(* &quot;-&quot;??_);_(@_)"/>
    </dxf>
    <dxf>
      <font>
        <b val="0"/>
        <i val="0"/>
        <strike val="0"/>
        <condense val="0"/>
        <extend val="0"/>
        <outline val="0"/>
        <shadow val="0"/>
        <u val="none"/>
        <vertAlign val="baseline"/>
        <sz val="12"/>
        <color theme="1"/>
        <name val="Calibri"/>
        <scheme val="minor"/>
      </font>
      <numFmt numFmtId="164" formatCode="_(* #,##0_);_(* \(#,##0\);_(*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center" vertical="bottom"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relativeIndent="255"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relativeIndent="255"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FF0000"/>
        </patternFill>
      </fill>
      <alignment horizontal="justify" vertical="center"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justify" vertical="center"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299525</xdr:colOff>
      <xdr:row>1</xdr:row>
      <xdr:rowOff>83820</xdr:rowOff>
    </xdr:from>
    <xdr:to>
      <xdr:col>1</xdr:col>
      <xdr:colOff>1403253</xdr:colOff>
      <xdr:row>4</xdr:row>
      <xdr:rowOff>177666</xdr:rowOff>
    </xdr:to>
    <xdr:pic>
      <xdr:nvPicPr>
        <xdr:cNvPr id="2" name="Picture 1" descr="http://cda.ipb.ac.id/wp-content/uploads/2014/07/Kementrian-Bappenas.jpg"/>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xmlns="" val="0"/>
            </a:ext>
          </a:extLst>
        </a:blip>
        <a:srcRect/>
        <a:stretch>
          <a:fillRect/>
        </a:stretch>
      </xdr:blipFill>
      <xdr:spPr bwMode="auto">
        <a:xfrm>
          <a:off x="299525" y="283845"/>
          <a:ext cx="1722853" cy="69392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0</xdr:col>
      <xdr:colOff>270803</xdr:colOff>
      <xdr:row>5</xdr:row>
      <xdr:rowOff>77761</xdr:rowOff>
    </xdr:from>
    <xdr:ext cx="5185779" cy="311496"/>
    <xdr:sp macro="" textlink="">
      <xdr:nvSpPr>
        <xdr:cNvPr id="3" name="TextBox 2"/>
        <xdr:cNvSpPr txBox="1"/>
      </xdr:nvSpPr>
      <xdr:spPr>
        <a:xfrm>
          <a:off x="270803" y="1077886"/>
          <a:ext cx="51857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SISTEM</a:t>
          </a:r>
          <a:r>
            <a:rPr lang="en-US" sz="1400" b="1" baseline="0"/>
            <a:t> PERENCANAAN PEMANTAUAN EVALUASI DAN PELAPORAN</a:t>
          </a:r>
          <a:endParaRPr lang="en-US" sz="1400" b="1"/>
        </a:p>
      </xdr:txBody>
    </xdr:sp>
    <xdr:clientData/>
  </xdr:oneCellAnchor>
  <xdr:oneCellAnchor>
    <xdr:from>
      <xdr:col>0</xdr:col>
      <xdr:colOff>259080</xdr:colOff>
      <xdr:row>6</xdr:row>
      <xdr:rowOff>87010</xdr:rowOff>
    </xdr:from>
    <xdr:ext cx="5232779" cy="506870"/>
    <xdr:sp macro="" textlink="">
      <xdr:nvSpPr>
        <xdr:cNvPr id="4" name="TextBox 3"/>
        <xdr:cNvSpPr txBox="1"/>
      </xdr:nvSpPr>
      <xdr:spPr>
        <a:xfrm>
          <a:off x="259080" y="1287160"/>
          <a:ext cx="5232779" cy="506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650" b="0">
              <a:solidFill>
                <a:srgbClr val="92D050"/>
              </a:solidFill>
              <a:latin typeface="Impact" panose="020B0806030902050204" pitchFamily="34" charset="0"/>
            </a:rPr>
            <a:t>MITIGASI</a:t>
          </a:r>
          <a:r>
            <a:rPr lang="en-US" sz="2650" b="0" baseline="0">
              <a:latin typeface="Impact" panose="020B0806030902050204" pitchFamily="34" charset="0"/>
            </a:rPr>
            <a:t> </a:t>
          </a:r>
          <a:r>
            <a:rPr lang="en-US" sz="2650" b="0" baseline="0">
              <a:solidFill>
                <a:schemeClr val="accent1">
                  <a:lumMod val="75000"/>
                </a:schemeClr>
              </a:solidFill>
              <a:latin typeface="Impact" panose="020B0806030902050204" pitchFamily="34" charset="0"/>
            </a:rPr>
            <a:t>PERUBAHAN IKLIM </a:t>
          </a:r>
          <a:r>
            <a:rPr lang="en-US" sz="2650" b="0" baseline="0">
              <a:solidFill>
                <a:srgbClr val="FF0000"/>
              </a:solidFill>
              <a:latin typeface="Impact" panose="020B0806030902050204" pitchFamily="34" charset="0"/>
            </a:rPr>
            <a:t>NASIONAL</a:t>
          </a:r>
          <a:endParaRPr lang="en-US" sz="2650" b="0">
            <a:solidFill>
              <a:srgbClr val="FF0000"/>
            </a:solidFill>
            <a:latin typeface="Impact" panose="020B0806030902050204" pitchFamily="34" charset="0"/>
          </a:endParaRPr>
        </a:p>
      </xdr:txBody>
    </xdr:sp>
    <xdr:clientData/>
  </xdr:oneCellAnchor>
  <xdr:twoCellAnchor editAs="absolute">
    <xdr:from>
      <xdr:col>2</xdr:col>
      <xdr:colOff>3489960</xdr:colOff>
      <xdr:row>1</xdr:row>
      <xdr:rowOff>114300</xdr:rowOff>
    </xdr:from>
    <xdr:to>
      <xdr:col>5</xdr:col>
      <xdr:colOff>426720</xdr:colOff>
      <xdr:row>10</xdr:row>
      <xdr:rowOff>15239</xdr:rowOff>
    </xdr:to>
    <xdr:sp macro="" textlink="">
      <xdr:nvSpPr>
        <xdr:cNvPr id="5" name="Rectangle 4"/>
        <xdr:cNvSpPr>
          <a:spLocks noTextEdit="1"/>
        </xdr:cNvSpPr>
      </xdr:nvSpPr>
      <xdr:spPr>
        <a:xfrm>
          <a:off x="5614035" y="314325"/>
          <a:ext cx="7785735" cy="17011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later.If the shape was modified in an earlier version of Excel, or if the workbook was saved in Excel 2007 or earlier, the slicer can't be used.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D/2016/Form%20PEP%20Kehutan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ekadinata/AppData/Local/Microsoft/Windows/Temporary%20Internet%20Files/Content.Outlook/01E0SUHA/17.%20Bengkulu%202014-2015/Form%20PEP%20Kehutanan-Lahan%20Gambut_Bengkulu_2014_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AN/Baru/MEDAN/MEDAN%20Mei%202016/AKSI%20MITIGASI/per%2018mei/Data_PEP_18052016_Excel_2010-full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_AE/Activities/RAD-GRK/PEP-RAD-GRK/Rekap_Kehutanan_1705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U%20dan%20Penurunan%20Emisi%20Skenari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mbar UMUM"/>
      <sheetName val="Petunjuk Lembar Umum"/>
      <sheetName val="1.Pencegahan Penurunan Cadangan"/>
      <sheetName val="Petunjuk PPCK"/>
      <sheetName val="2. Peningkatan Cadangan Karbon"/>
      <sheetName val="Petunjuk PCK"/>
      <sheetName val="serapan karbon"/>
    </sheetNames>
    <sheetDataSet>
      <sheetData sheetId="0"/>
      <sheetData sheetId="1"/>
      <sheetData sheetId="2">
        <row r="17">
          <cell r="P17" t="str">
            <v>kategori kegiatan</v>
          </cell>
        </row>
        <row r="18">
          <cell r="P18" t="str">
            <v>aksi nyata</v>
          </cell>
        </row>
        <row r="19">
          <cell r="P19" t="str">
            <v>kebijakan tata guna lahan</v>
          </cell>
        </row>
        <row r="20">
          <cell r="P20" t="str">
            <v>kebijakan peraturan</v>
          </cell>
        </row>
      </sheetData>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embar UMUM"/>
      <sheetName val="Sheet1"/>
      <sheetName val="sheet"/>
      <sheetName val="1.Pencegahan Penurunan Cadangan"/>
      <sheetName val="2. Peningkatan Cadangan Karbon"/>
      <sheetName val="2. Perhitungan PCK"/>
      <sheetName val="cadangan karbon"/>
      <sheetName val="kodifikasi mitigasi"/>
      <sheetName val="kode kabupaten"/>
    </sheetNames>
    <sheetDataSet>
      <sheetData sheetId="0"/>
      <sheetData sheetId="1"/>
      <sheetData sheetId="2"/>
      <sheetData sheetId="3"/>
      <sheetData sheetId="4"/>
      <sheetData sheetId="5"/>
      <sheetData sheetId="6"/>
      <sheetData sheetId="7"/>
      <sheetData sheetId="8">
        <row r="2">
          <cell r="Q2" t="str">
            <v>&lt;select&gt;</v>
          </cell>
          <cell r="R2" t="str">
            <v>&lt;select&gt;</v>
          </cell>
        </row>
        <row r="3">
          <cell r="Q3" t="str">
            <v>aksi nyata</v>
          </cell>
          <cell r="R3" t="str">
            <v>cagar alam</v>
          </cell>
        </row>
        <row r="4">
          <cell r="Q4" t="str">
            <v>kebijakan tata guna lahan</v>
          </cell>
          <cell r="R4" t="str">
            <v>suaka margasatwa</v>
          </cell>
        </row>
        <row r="5">
          <cell r="Q5" t="str">
            <v>kebijakan peraturan</v>
          </cell>
          <cell r="R5" t="str">
            <v>taman nasional</v>
          </cell>
        </row>
        <row r="6">
          <cell r="R6" t="str">
            <v>taman hutan raya</v>
          </cell>
        </row>
        <row r="7">
          <cell r="R7" t="str">
            <v>taman wisata alam</v>
          </cell>
        </row>
        <row r="8">
          <cell r="R8" t="str">
            <v>hutan lindung</v>
          </cell>
        </row>
        <row r="9">
          <cell r="R9" t="str">
            <v>hutan produksi terbatas</v>
          </cell>
        </row>
        <row r="10">
          <cell r="R10" t="str">
            <v xml:space="preserve">hutan produksi </v>
          </cell>
        </row>
        <row r="11">
          <cell r="R11" t="str">
            <v>hutan produksi yang dapat dikonversi</v>
          </cell>
        </row>
        <row r="12">
          <cell r="R12" t="str">
            <v>areal penggunaan lain (APL)</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LEMBAR UMUM"/>
      <sheetName val="PCK"/>
      <sheetName val="PPCK"/>
      <sheetName val="RAD"/>
      <sheetName val="RAN"/>
      <sheetName val="ACUAN"/>
    </sheetNames>
    <sheetDataSet>
      <sheetData sheetId="0"/>
      <sheetData sheetId="1"/>
      <sheetData sheetId="2"/>
      <sheetData sheetId="3"/>
      <sheetData sheetId="4">
        <row r="3">
          <cell r="I3" t="str">
            <v>A.1.1 Pelaksanaan rehabilitasi hutan pada DAS prioritas seluas 500.000 ha</v>
          </cell>
        </row>
        <row r="4">
          <cell r="I4" t="str">
            <v>A.1.2 Pelaksnaan rehabilitasi lahan kritis pada DAS prioritas seluas 1.954.000 ha</v>
          </cell>
        </row>
        <row r="5">
          <cell r="I5" t="str">
            <v>A.1.3 Pembuatan hutan kota seluas 6.000 ha</v>
          </cell>
        </row>
        <row r="6">
          <cell r="I6" t="str">
            <v>A.1.4 Rehabilitasi hutan mangrove/hutan pantai seluas 40.000 ha</v>
          </cell>
        </row>
        <row r="7">
          <cell r="I7" t="str">
            <v>A.1.5 Penanaman mangrove/hutan bakau sebanyak 13 juta batang (setara seluas 1.300 ha)</v>
          </cell>
        </row>
        <row r="8">
          <cell r="I8" t="str">
            <v>A.1.6 Pencadangan areal hutan tanaman industri dan hutan tanaman rakyat (HTI/HTR) seluas 3 juta ha</v>
          </cell>
        </row>
        <row r="9">
          <cell r="I9" t="str">
            <v>A.1.7 Pembuatan Hutan Kota dan pemeliharaannya seluas 5.000 Ha</v>
          </cell>
        </row>
        <row r="10">
          <cell r="I10" t="str">
            <v>A.1.8 Rehabilitasi di dalam KPH  dan DAS sehingga Lahan kritis berkurang seluas 5,5 juta hektar</v>
          </cell>
        </row>
        <row r="11">
          <cell r="I11" t="str">
            <v>A.1.9 Pengembangan areal perkebunan dan peningkatan produksi dan produktivitas, serta mutu tanaman tahunan dengan sasaran kelapa sawit seluas 860.000 ha, dan karet seluas 105.200 ha</v>
          </cell>
        </row>
        <row r="12">
          <cell r="I12" t="str">
            <v>A.1.10 Pengembangan areal perkebunan dan peningkatan produksi dan produktivitas, serta mutu tanaman rempah dan penyegar, dengan sasaran kakao seluas 687.000 ha</v>
          </cell>
        </row>
        <row r="13">
          <cell r="I13" t="str">
            <v>A.1.11 Pengelola hutan melalui hutan kemasyarakatan, hutan desa, hutan tanaman rakyat, hutan adat dan  hutan rakyat serta  kemitraan meningkat setiap tahun (12,7 juta ha)</v>
          </cell>
        </row>
        <row r="14">
          <cell r="I14" t="str">
            <v>A.2.1 Pemulihan lahan gambut yang rusak (degraded peatland) di luar kawasan hutan meningkat setiap tahun (500 Ha)</v>
          </cell>
        </row>
        <row r="15">
          <cell r="I15" t="str">
            <v>A.2.2 Rehabilitasi, reklamasi dan revitalisasi lahan gambut terlantar, terdegradasi, pada areal pertanian, serta optimalisasi lahan non tanaman pangan</v>
          </cell>
        </row>
        <row r="16">
          <cell r="I16" t="str">
            <v>B.1.1 Pemberian Izin Usaha Pemanfaatan Hasil Hutan Kayu - Hutan Alam/Restorasi Ekosistem (IUPHHK-HA/RE) pada areal bekas tebangan (Logged Over Area/LOA) seluas 2,5 juta ha dengan tingkat keberhasilan 20%</v>
          </cell>
        </row>
        <row r="17">
          <cell r="I17" t="str">
            <v>B.1.2 Penetapan areal kerja pengelolaan Hutan Kemasyarakatan (HKm)/Hutan Desa (HD) seluas 2.500.000 ha dengan tingkat keberhasilan 30%</v>
          </cell>
        </row>
        <row r="18">
          <cell r="I18" t="str">
            <v>B.1.3 Pembentukan kemitraan usaha dalam hutan rakyat seluas 250.000 ha  dengan tingkat keberhasilan 30%</v>
          </cell>
        </row>
        <row r="19">
          <cell r="I19" t="str">
            <v>B.1.4 Peningkatan luasan area terkait kemampuan kelompok masyarakat pengelola perhutanan sosial, hutan adat dan pelestari lingkungan setiap tahun (12,7 juta ha)</v>
          </cell>
        </row>
        <row r="20">
          <cell r="I20" t="str">
            <v>B.1.5 Pemanfaatan hutan produksi untuk bioenergi seluas 100.000 Ha</v>
          </cell>
        </row>
        <row r="21">
          <cell r="I21" t="str">
            <v>B.1.6 Pemanfaatan Hasil Hutan Kayu Restorasi Ekosistem meningkat di tahun 2019 seluas 500.000 Ha</v>
          </cell>
        </row>
        <row r="22">
          <cell r="I22" t="str">
            <v>B.1.7 Pemulihan kawasan konservasi terdegradasi ke kondisi ekosistemnya (termasuk penyelesaian konflik pemanfaatan lahan di dalam kawasan konservasi)</v>
          </cell>
        </row>
        <row r="23">
          <cell r="I23" t="str">
            <v>B.2.1 Penundaan izin pembukaan hutan alam primer dan gambut di dalam kawasan hutan dan Area Penggunaan Lain-Lain</v>
          </cell>
        </row>
        <row r="24">
          <cell r="I24" t="str">
            <v>B.2.2 Penundaan izin pembukaan hutan alam primer dan gambut di dalam kawasan hutan dan Area Penggunaan Lain-Lain</v>
          </cell>
        </row>
        <row r="25">
          <cell r="I25" t="str">
            <v>B.3.1 Pencegahan kebakaran hutan (ha)</v>
          </cell>
        </row>
      </sheetData>
      <sheetData sheetId="5">
        <row r="1">
          <cell r="A1" t="str">
            <v>Aksi nyata</v>
          </cell>
        </row>
        <row r="2">
          <cell r="A2" t="str">
            <v>Peraturan kebijakan</v>
          </cell>
        </row>
        <row r="3">
          <cell r="A3" t="str">
            <v>Kebijakan tata guna lahan</v>
          </cell>
        </row>
        <row r="7">
          <cell r="A7" t="str">
            <v>cagar alam</v>
          </cell>
        </row>
        <row r="8">
          <cell r="A8" t="str">
            <v>suaka margasatwa</v>
          </cell>
        </row>
        <row r="9">
          <cell r="A9" t="str">
            <v>taman nasional</v>
          </cell>
        </row>
        <row r="10">
          <cell r="A10" t="str">
            <v>taman hutan raya</v>
          </cell>
        </row>
        <row r="11">
          <cell r="A11" t="str">
            <v>taman wisata alam</v>
          </cell>
        </row>
        <row r="12">
          <cell r="A12" t="str">
            <v>hutan lindung</v>
          </cell>
        </row>
        <row r="13">
          <cell r="A13" t="str">
            <v>hutan produksi terbatas</v>
          </cell>
        </row>
        <row r="14">
          <cell r="A14" t="str">
            <v xml:space="preserve">hutan produksi </v>
          </cell>
        </row>
        <row r="15">
          <cell r="A15" t="str">
            <v>hutan produksi yang dapat dikonversi</v>
          </cell>
        </row>
        <row r="16">
          <cell r="A16" t="str">
            <v>areal penggunaan lain (APL)</v>
          </cell>
        </row>
        <row r="19">
          <cell r="A19" t="str">
            <v>Mineral</v>
          </cell>
        </row>
        <row r="20">
          <cell r="A20" t="str">
            <v>Gambut</v>
          </cell>
        </row>
        <row r="25">
          <cell r="A25" t="str">
            <v>Hutan Lahan Kering Primer</v>
          </cell>
        </row>
        <row r="26">
          <cell r="A26" t="str">
            <v>Hutan Lahan Kering Sekunder</v>
          </cell>
        </row>
        <row r="27">
          <cell r="A27" t="str">
            <v>Hutan Mangrove Primer</v>
          </cell>
        </row>
        <row r="28">
          <cell r="A28" t="str">
            <v>Hutan Rawa Primer</v>
          </cell>
        </row>
        <row r="29">
          <cell r="A29" t="str">
            <v>Hutan Tanaman</v>
          </cell>
        </row>
        <row r="30">
          <cell r="A30" t="str">
            <v>Semak Belukar</v>
          </cell>
        </row>
        <row r="31">
          <cell r="A31" t="str">
            <v>Perkebunan</v>
          </cell>
        </row>
        <row r="32">
          <cell r="A32" t="str">
            <v>Permukiman</v>
          </cell>
        </row>
        <row r="33">
          <cell r="A33" t="str">
            <v>Tanah Terbuka</v>
          </cell>
        </row>
        <row r="34">
          <cell r="A34" t="str">
            <v>Rumput</v>
          </cell>
        </row>
        <row r="35">
          <cell r="A35" t="str">
            <v>Hutan Mangrove Sekunder</v>
          </cell>
        </row>
        <row r="36">
          <cell r="A36" t="str">
            <v>Hutan Rawa Sekunder</v>
          </cell>
        </row>
        <row r="37">
          <cell r="A37" t="str">
            <v>Belukar Rawa</v>
          </cell>
        </row>
        <row r="38">
          <cell r="A38" t="str">
            <v>Pertanian Lahan Kering</v>
          </cell>
        </row>
        <row r="39">
          <cell r="A39" t="str">
            <v>Pertanian Lahan Kering Campur</v>
          </cell>
        </row>
        <row r="40">
          <cell r="A40" t="str">
            <v>Sawah</v>
          </cell>
        </row>
        <row r="41">
          <cell r="A41" t="str">
            <v>Tambak</v>
          </cell>
        </row>
        <row r="42">
          <cell r="A42" t="str">
            <v>Bandara/Pelabuhan</v>
          </cell>
        </row>
        <row r="43">
          <cell r="A43" t="str">
            <v>Transmigrasi</v>
          </cell>
        </row>
        <row r="44">
          <cell r="A44" t="str">
            <v>Pertambangan</v>
          </cell>
        </row>
        <row r="45">
          <cell r="A45" t="str">
            <v>Rawa</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embar UMUM"/>
      <sheetName val="1.Pencegahan Penurunan Cadangan"/>
      <sheetName val="2. Peningkatan Cadangan Karbon"/>
      <sheetName val="UMUM"/>
      <sheetName val="PPCK"/>
      <sheetName val="PCK"/>
      <sheetName val="Sheet2"/>
      <sheetName val="RAD"/>
      <sheetName val="EMISSION"/>
      <sheetName val="Sheet12"/>
      <sheetName val="REKAP1"/>
      <sheetName val="REKAP2"/>
      <sheetName val="Umum'13"/>
      <sheetName val="PCK'2013"/>
      <sheetName val="PPCK'13"/>
    </sheetNames>
    <sheetDataSet>
      <sheetData sheetId="0"/>
      <sheetData sheetId="1">
        <row r="2">
          <cell r="S2" t="str">
            <v>aksi nyata</v>
          </cell>
          <cell r="T2" t="str">
            <v>cagar alam</v>
          </cell>
          <cell r="U2" t="str">
            <v>mineral</v>
          </cell>
        </row>
        <row r="3">
          <cell r="S3" t="str">
            <v>kebijakan tata guna lahan</v>
          </cell>
          <cell r="T3" t="str">
            <v>suaka margasatwa</v>
          </cell>
          <cell r="U3" t="str">
            <v>gambut</v>
          </cell>
        </row>
        <row r="4">
          <cell r="S4" t="str">
            <v>kebijakan peraturan</v>
          </cell>
          <cell r="T4" t="str">
            <v>taman nasional</v>
          </cell>
        </row>
        <row r="5">
          <cell r="T5" t="str">
            <v>taman hutan raya</v>
          </cell>
        </row>
        <row r="6">
          <cell r="T6" t="str">
            <v>taman wisata alam</v>
          </cell>
        </row>
        <row r="7">
          <cell r="T7" t="str">
            <v>hutan lindung</v>
          </cell>
        </row>
        <row r="8">
          <cell r="T8" t="str">
            <v>hutan produksi terbatas</v>
          </cell>
        </row>
        <row r="9">
          <cell r="T9" t="str">
            <v xml:space="preserve">hutan produksi </v>
          </cell>
        </row>
        <row r="10">
          <cell r="T10" t="str">
            <v>hutan produksi yang dapat dikonversi</v>
          </cell>
        </row>
        <row r="11">
          <cell r="T11" t="str">
            <v>areal penggunaan lain (APL)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kenario 1 Rehab Hutan Kons"/>
      <sheetName val="Skenario 1 Rehab Lahan"/>
      <sheetName val="Skenario 1 Tata Kelola HR"/>
      <sheetName val="Skenario 1 Rehab Mangrove"/>
      <sheetName val="Skenario Dal Reboisasi HL"/>
      <sheetName val="Total Skenario"/>
      <sheetName val="BAU"/>
      <sheetName val="Sheet1"/>
      <sheetName val="Sheet2"/>
    </sheetNames>
    <sheetDataSet>
      <sheetData sheetId="0">
        <row r="20">
          <cell r="D20">
            <v>-1672.5870996005833</v>
          </cell>
        </row>
        <row r="21">
          <cell r="D21">
            <v>-1.0525722097320991E-2</v>
          </cell>
        </row>
      </sheetData>
      <sheetData sheetId="1">
        <row r="22">
          <cell r="N22">
            <v>-1492890.8814751003</v>
          </cell>
        </row>
        <row r="23">
          <cell r="N23">
            <v>-9.3948796710102265</v>
          </cell>
        </row>
      </sheetData>
      <sheetData sheetId="2">
        <row r="20">
          <cell r="D20">
            <v>-947616.6366914995</v>
          </cell>
        </row>
        <row r="21">
          <cell r="D21">
            <v>-5.9634259854058458</v>
          </cell>
        </row>
      </sheetData>
      <sheetData sheetId="3">
        <row r="20">
          <cell r="D20">
            <v>-770551.10378630087</v>
          </cell>
        </row>
        <row r="21">
          <cell r="D21">
            <v>-4.8491386679805046</v>
          </cell>
        </row>
      </sheetData>
      <sheetData sheetId="4">
        <row r="23">
          <cell r="D23">
            <v>-101939.27749419957</v>
          </cell>
          <cell r="I23">
            <v>-234672.4730088003</v>
          </cell>
        </row>
        <row r="24">
          <cell r="D24">
            <v>-0.64151188656295599</v>
          </cell>
          <cell r="I24">
            <v>-1.4768123198914762</v>
          </cell>
        </row>
      </sheetData>
      <sheetData sheetId="5" refreshError="1"/>
      <sheetData sheetId="6" refreshError="1"/>
      <sheetData sheetId="7" refreshError="1"/>
      <sheetData sheetId="8" refreshError="1"/>
    </sheetDataSet>
  </externalBook>
</externalLink>
</file>

<file path=xl/tables/table1.xml><?xml version="1.0" encoding="utf-8"?>
<table xmlns="http://schemas.openxmlformats.org/spreadsheetml/2006/main" id="1" name="Table5" displayName="Table5" ref="A12:Y414" totalsRowShown="0">
  <autoFilter ref="A12:Y414"/>
  <tableColumns count="25">
    <tableColumn id="1" name="No" dataDxfId="24"/>
    <tableColumn id="2" name="Provinsi" dataDxfId="23"/>
    <tableColumn id="3" name="Jenis RAD" dataDxfId="22"/>
    <tableColumn id="4" name="RAN" dataDxfId="21"/>
    <tableColumn id="5" name="Kesesuaian" dataDxfId="20"/>
    <tableColumn id="6" name="Kotegori" dataDxfId="19"/>
    <tableColumn id="7" name="Unit Perencanaan" dataDxfId="18"/>
    <tableColumn id="8" name="Gambut" dataDxfId="17"/>
    <tableColumn id="9" name="Penulisan" dataDxfId="16"/>
    <tableColumn id="10" name="Jumlah" dataDxfId="15"/>
    <tableColumn id="11" name="ha" dataDxfId="14"/>
    <tableColumn id="12" name="km" dataDxfId="13"/>
    <tableColumn id="13" name="lokasi" dataDxfId="12"/>
    <tableColumn id="14" name="orang" dataDxfId="11"/>
    <tableColumn id="15" name="dok" dataDxfId="10"/>
    <tableColumn id="16" name="jenis" dataDxfId="9"/>
    <tableColumn id="17" name="%" dataDxfId="8"/>
    <tableColumn id="18" name="Anggaran" dataDxfId="7"/>
    <tableColumn id="19" name="Satuan" dataDxfId="6"/>
    <tableColumn id="20" name="Jangka Waktu (tahun)" dataDxfId="5"/>
    <tableColumn id="21" name="Tahun" dataDxfId="4"/>
    <tableColumn id="22" name="Tahunan (2020)" dataDxfId="3" dataCellStyle="Comma"/>
    <tableColumn id="23" name="Kumulatif (2006-2020)" dataDxfId="2" dataCellStyle="Comma"/>
    <tableColumn id="24" name="ton CO2" dataDxfId="1" dataCellStyle="Comma"/>
    <tableColumn id="25" name="% Thd BAU"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430"/>
  <sheetViews>
    <sheetView zoomScale="60" zoomScaleNormal="60" workbookViewId="0">
      <selection activeCell="W13" sqref="W13"/>
    </sheetView>
  </sheetViews>
  <sheetFormatPr defaultRowHeight="15"/>
  <cols>
    <col min="1" max="1" width="9.42578125" customWidth="1"/>
    <col min="2" max="2" width="33.85546875" customWidth="1"/>
    <col min="3" max="3" width="26.42578125" customWidth="1"/>
    <col min="4" max="4" width="28.85546875" customWidth="1"/>
    <col min="5" max="5" width="21.28515625" customWidth="1"/>
    <col min="6" max="7" width="27" customWidth="1"/>
    <col min="8" max="8" width="24.42578125" customWidth="1"/>
    <col min="9" max="9" width="13" customWidth="1"/>
    <col min="10" max="10" width="26.5703125" customWidth="1"/>
    <col min="11" max="11" width="13.140625" customWidth="1"/>
    <col min="12" max="12" width="19.85546875" customWidth="1"/>
    <col min="13" max="13" width="19.42578125" customWidth="1"/>
    <col min="14" max="14" width="23.5703125" customWidth="1"/>
    <col min="15" max="16" width="28" customWidth="1"/>
    <col min="17" max="17" width="17.28515625" customWidth="1"/>
    <col min="18" max="19" width="18.5703125" customWidth="1"/>
    <col min="20" max="20" width="23.140625" customWidth="1"/>
    <col min="21" max="21" width="14" customWidth="1"/>
    <col min="22" max="22" width="17" customWidth="1"/>
    <col min="23" max="23" width="18.42578125" bestFit="1" customWidth="1"/>
    <col min="24" max="24" width="12.28515625" customWidth="1"/>
  </cols>
  <sheetData>
    <row r="1" spans="1:24" s="3" customFormat="1" ht="21">
      <c r="A1" s="1" t="s">
        <v>0</v>
      </c>
      <c r="B1" s="2"/>
    </row>
    <row r="2" spans="1:24" s="2" customFormat="1" ht="21">
      <c r="A2" s="4" t="s">
        <v>1</v>
      </c>
      <c r="B2" s="5"/>
    </row>
    <row r="3" spans="1:24" s="3" customFormat="1" ht="21">
      <c r="A3" s="1" t="s">
        <v>733</v>
      </c>
    </row>
    <row r="4" spans="1:24" s="3" customFormat="1" ht="15.75"/>
    <row r="5" spans="1:24" s="6" customFormat="1" ht="55.5" customHeight="1">
      <c r="A5" s="237" t="s">
        <v>2</v>
      </c>
      <c r="B5" s="237" t="s">
        <v>3</v>
      </c>
      <c r="C5" s="237" t="s">
        <v>4</v>
      </c>
      <c r="D5" s="237"/>
      <c r="E5" s="237"/>
      <c r="F5" s="237"/>
      <c r="G5" s="237"/>
      <c r="H5" s="237"/>
      <c r="I5" s="237"/>
      <c r="J5" s="237"/>
      <c r="K5" s="237"/>
      <c r="L5" s="234" t="s">
        <v>5</v>
      </c>
      <c r="M5" s="235"/>
      <c r="N5" s="234" t="s">
        <v>6</v>
      </c>
      <c r="O5" s="236"/>
      <c r="P5" s="235"/>
      <c r="Q5" s="234" t="s">
        <v>7</v>
      </c>
      <c r="R5" s="236"/>
      <c r="S5" s="236"/>
      <c r="T5" s="236"/>
      <c r="U5" s="236"/>
      <c r="V5" s="235"/>
      <c r="W5" s="234" t="s">
        <v>695</v>
      </c>
      <c r="X5" s="235"/>
    </row>
    <row r="6" spans="1:24" s="3" customFormat="1" ht="71.25" customHeight="1">
      <c r="A6" s="237"/>
      <c r="B6" s="237"/>
      <c r="C6" s="237" t="s">
        <v>8</v>
      </c>
      <c r="D6" s="237" t="s">
        <v>9</v>
      </c>
      <c r="E6" s="237" t="s">
        <v>10</v>
      </c>
      <c r="F6" s="237" t="s">
        <v>11</v>
      </c>
      <c r="G6" s="237" t="s">
        <v>12</v>
      </c>
      <c r="H6" s="237" t="s">
        <v>13</v>
      </c>
      <c r="I6" s="237"/>
      <c r="J6" s="237" t="s">
        <v>14</v>
      </c>
      <c r="K6" s="237"/>
      <c r="L6" s="232" t="s">
        <v>15</v>
      </c>
      <c r="M6" s="232" t="s">
        <v>16</v>
      </c>
      <c r="N6" s="232" t="s">
        <v>708</v>
      </c>
      <c r="O6" s="232" t="s">
        <v>17</v>
      </c>
      <c r="P6" s="232" t="s">
        <v>18</v>
      </c>
      <c r="Q6" s="232" t="s">
        <v>19</v>
      </c>
      <c r="R6" s="232" t="s">
        <v>20</v>
      </c>
      <c r="S6" s="232" t="s">
        <v>21</v>
      </c>
      <c r="T6" s="232" t="s">
        <v>22</v>
      </c>
      <c r="U6" s="232" t="s">
        <v>23</v>
      </c>
      <c r="V6" s="232" t="s">
        <v>24</v>
      </c>
      <c r="W6" s="232" t="s">
        <v>25</v>
      </c>
      <c r="X6" s="232" t="s">
        <v>26</v>
      </c>
    </row>
    <row r="7" spans="1:24" s="3" customFormat="1" ht="47.25" customHeight="1">
      <c r="A7" s="237"/>
      <c r="B7" s="237"/>
      <c r="C7" s="237"/>
      <c r="D7" s="237"/>
      <c r="E7" s="237"/>
      <c r="F7" s="237"/>
      <c r="G7" s="237"/>
      <c r="H7" s="7" t="s">
        <v>27</v>
      </c>
      <c r="I7" s="7" t="s">
        <v>28</v>
      </c>
      <c r="J7" s="7" t="s">
        <v>27</v>
      </c>
      <c r="K7" s="7" t="s">
        <v>28</v>
      </c>
      <c r="L7" s="233"/>
      <c r="M7" s="233"/>
      <c r="N7" s="233"/>
      <c r="O7" s="233"/>
      <c r="P7" s="233"/>
      <c r="Q7" s="233"/>
      <c r="R7" s="233"/>
      <c r="S7" s="233"/>
      <c r="T7" s="233"/>
      <c r="U7" s="233"/>
      <c r="V7" s="233"/>
      <c r="W7" s="233"/>
      <c r="X7" s="233"/>
    </row>
    <row r="8" spans="1:24" s="9" customFormat="1" ht="30.4" customHeight="1">
      <c r="A8" s="8" t="s">
        <v>29</v>
      </c>
      <c r="B8" s="8" t="s">
        <v>30</v>
      </c>
      <c r="C8" s="8" t="s">
        <v>31</v>
      </c>
      <c r="D8" s="8" t="s">
        <v>32</v>
      </c>
      <c r="E8" s="8" t="s">
        <v>33</v>
      </c>
      <c r="F8" s="8" t="s">
        <v>34</v>
      </c>
      <c r="G8" s="8" t="s">
        <v>35</v>
      </c>
      <c r="H8" s="8" t="s">
        <v>36</v>
      </c>
      <c r="I8" s="8" t="s">
        <v>37</v>
      </c>
      <c r="J8" s="8" t="s">
        <v>38</v>
      </c>
      <c r="K8" s="8" t="s">
        <v>39</v>
      </c>
      <c r="L8" s="8" t="s">
        <v>40</v>
      </c>
      <c r="M8" s="8" t="s">
        <v>41</v>
      </c>
      <c r="N8" s="8" t="s">
        <v>42</v>
      </c>
      <c r="O8" s="8" t="s">
        <v>43</v>
      </c>
      <c r="P8" s="8" t="s">
        <v>44</v>
      </c>
      <c r="Q8" s="8" t="s">
        <v>45</v>
      </c>
      <c r="R8" s="8" t="s">
        <v>46</v>
      </c>
      <c r="S8" s="8" t="s">
        <v>47</v>
      </c>
      <c r="T8" s="8" t="s">
        <v>48</v>
      </c>
      <c r="U8" s="8" t="s">
        <v>49</v>
      </c>
      <c r="V8" s="8" t="s">
        <v>50</v>
      </c>
      <c r="W8" s="8" t="s">
        <v>51</v>
      </c>
      <c r="X8" s="8" t="s">
        <v>696</v>
      </c>
    </row>
    <row r="9" spans="1:24" s="217" customFormat="1" ht="78.75">
      <c r="A9" s="214">
        <v>1</v>
      </c>
      <c r="B9" s="213" t="s">
        <v>725</v>
      </c>
      <c r="C9" s="214" t="s">
        <v>712</v>
      </c>
      <c r="D9" s="214" t="s">
        <v>715</v>
      </c>
      <c r="E9" s="214" t="s">
        <v>719</v>
      </c>
      <c r="F9" s="214" t="s">
        <v>758</v>
      </c>
      <c r="G9" s="214" t="s">
        <v>721</v>
      </c>
      <c r="H9" s="214" t="s">
        <v>640</v>
      </c>
      <c r="I9" s="214">
        <v>50</v>
      </c>
      <c r="J9" s="214" t="s">
        <v>635</v>
      </c>
      <c r="K9" s="214">
        <v>50</v>
      </c>
      <c r="L9" s="214" t="s">
        <v>722</v>
      </c>
      <c r="M9" s="215"/>
      <c r="N9" s="214"/>
      <c r="O9" s="214" t="s">
        <v>728</v>
      </c>
      <c r="P9" s="214" t="s">
        <v>729</v>
      </c>
      <c r="Q9" s="214"/>
      <c r="R9" s="214" t="s">
        <v>761</v>
      </c>
      <c r="S9" s="214"/>
      <c r="T9" s="214"/>
      <c r="U9" s="214"/>
      <c r="V9" s="215"/>
      <c r="W9" s="229">
        <f>'[5]Skenario 1 Rehab Hutan Kons'!$D$20</f>
        <v>-1672.5870996005833</v>
      </c>
      <c r="X9" s="229">
        <f>'[5]Skenario 1 Rehab Hutan Kons'!$D$21</f>
        <v>-1.0525722097320991E-2</v>
      </c>
    </row>
    <row r="10" spans="1:24" s="219" customFormat="1" ht="78.75">
      <c r="A10" s="216">
        <v>2</v>
      </c>
      <c r="B10" s="217" t="s">
        <v>724</v>
      </c>
      <c r="C10" s="214" t="s">
        <v>713</v>
      </c>
      <c r="D10" s="214" t="s">
        <v>716</v>
      </c>
      <c r="E10" s="214" t="s">
        <v>739</v>
      </c>
      <c r="F10" s="216" t="s">
        <v>756</v>
      </c>
      <c r="G10" s="214" t="s">
        <v>721</v>
      </c>
      <c r="H10" s="214" t="s">
        <v>645</v>
      </c>
      <c r="I10" s="214">
        <v>6000</v>
      </c>
      <c r="J10" s="214" t="s">
        <v>646</v>
      </c>
      <c r="K10" s="214">
        <v>5000</v>
      </c>
      <c r="L10" s="214" t="s">
        <v>722</v>
      </c>
      <c r="M10" s="218"/>
      <c r="N10" s="216"/>
      <c r="O10" s="216" t="s">
        <v>726</v>
      </c>
      <c r="P10" s="216" t="s">
        <v>732</v>
      </c>
      <c r="Q10" s="216"/>
      <c r="R10" s="216" t="s">
        <v>762</v>
      </c>
      <c r="S10" s="216"/>
      <c r="T10" s="216"/>
      <c r="U10" s="216"/>
      <c r="V10" s="218"/>
      <c r="W10" s="230">
        <f>'[5]Skenario 1 Rehab Lahan'!$N$22</f>
        <v>-1492890.8814751003</v>
      </c>
      <c r="X10" s="230">
        <f>'[5]Skenario 1 Rehab Lahan'!$N$23</f>
        <v>-9.3948796710102265</v>
      </c>
    </row>
    <row r="11" spans="1:24" s="219" customFormat="1" ht="63">
      <c r="A11" s="215">
        <v>3</v>
      </c>
      <c r="B11" s="217" t="s">
        <v>724</v>
      </c>
      <c r="C11" s="214" t="s">
        <v>713</v>
      </c>
      <c r="D11" s="214" t="s">
        <v>717</v>
      </c>
      <c r="E11" s="214" t="s">
        <v>720</v>
      </c>
      <c r="F11" s="216" t="s">
        <v>756</v>
      </c>
      <c r="G11" s="214" t="s">
        <v>721</v>
      </c>
      <c r="H11" s="214" t="s">
        <v>645</v>
      </c>
      <c r="I11" s="214">
        <v>4000</v>
      </c>
      <c r="J11" s="214" t="s">
        <v>646</v>
      </c>
      <c r="K11" s="214">
        <v>4000</v>
      </c>
      <c r="L11" s="214" t="s">
        <v>723</v>
      </c>
      <c r="M11" s="215"/>
      <c r="N11" s="215"/>
      <c r="O11" s="214" t="s">
        <v>245</v>
      </c>
      <c r="P11" s="214" t="s">
        <v>730</v>
      </c>
      <c r="Q11" s="215"/>
      <c r="R11" s="214" t="s">
        <v>762</v>
      </c>
      <c r="S11" s="215"/>
      <c r="T11" s="215"/>
      <c r="U11" s="215"/>
      <c r="V11" s="215"/>
      <c r="W11" s="230">
        <f>'[5]Skenario 1 Tata Kelola HR'!$D$20</f>
        <v>-947616.6366914995</v>
      </c>
      <c r="X11" s="230">
        <f>'[5]Skenario 1 Tata Kelola HR'!$D$21</f>
        <v>-5.9634259854058458</v>
      </c>
    </row>
    <row r="12" spans="1:24" s="219" customFormat="1" ht="47.25">
      <c r="A12" s="215">
        <v>4</v>
      </c>
      <c r="B12" s="214" t="s">
        <v>759</v>
      </c>
      <c r="C12" s="214" t="s">
        <v>714</v>
      </c>
      <c r="D12" s="214" t="s">
        <v>718</v>
      </c>
      <c r="E12" s="214" t="s">
        <v>720</v>
      </c>
      <c r="F12" s="215" t="s">
        <v>757</v>
      </c>
      <c r="G12" s="214" t="s">
        <v>721</v>
      </c>
      <c r="H12" s="214" t="s">
        <v>648</v>
      </c>
      <c r="I12" s="214">
        <v>500</v>
      </c>
      <c r="J12" s="214" t="s">
        <v>639</v>
      </c>
      <c r="K12" s="214">
        <v>500</v>
      </c>
      <c r="L12" s="214" t="s">
        <v>722</v>
      </c>
      <c r="M12" s="215"/>
      <c r="N12" s="215"/>
      <c r="O12" s="214" t="s">
        <v>727</v>
      </c>
      <c r="P12" s="214" t="s">
        <v>731</v>
      </c>
      <c r="Q12" s="215"/>
      <c r="R12" s="214" t="s">
        <v>762</v>
      </c>
      <c r="S12" s="215"/>
      <c r="T12" s="215"/>
      <c r="U12" s="215"/>
      <c r="V12" s="215"/>
      <c r="W12" s="230">
        <f>'[5]Skenario 1 Rehab Mangrove'!$D$20</f>
        <v>-770551.10378630087</v>
      </c>
      <c r="X12" s="230">
        <f>'[5]Skenario 1 Rehab Mangrove'!$D$21</f>
        <v>-4.8491386679805046</v>
      </c>
    </row>
    <row r="13" spans="1:24" s="219" customFormat="1" ht="47.25">
      <c r="A13" s="215">
        <v>5</v>
      </c>
      <c r="B13" s="214" t="s">
        <v>765</v>
      </c>
      <c r="C13" s="214" t="s">
        <v>764</v>
      </c>
      <c r="D13" s="214" t="s">
        <v>766</v>
      </c>
      <c r="E13" s="214" t="s">
        <v>767</v>
      </c>
      <c r="F13" s="215" t="s">
        <v>756</v>
      </c>
      <c r="G13" s="214" t="s">
        <v>721</v>
      </c>
      <c r="H13" s="214" t="s">
        <v>645</v>
      </c>
      <c r="I13" s="214">
        <v>500</v>
      </c>
      <c r="J13" s="214" t="s">
        <v>635</v>
      </c>
      <c r="K13" s="214">
        <v>500</v>
      </c>
      <c r="L13" s="214" t="s">
        <v>723</v>
      </c>
      <c r="M13" s="215"/>
      <c r="N13" s="215"/>
      <c r="O13" s="214" t="s">
        <v>727</v>
      </c>
      <c r="P13" s="214" t="s">
        <v>769</v>
      </c>
      <c r="Q13" s="215"/>
      <c r="R13" s="214" t="s">
        <v>770</v>
      </c>
      <c r="S13" s="215"/>
      <c r="T13" s="215"/>
      <c r="U13" s="215"/>
      <c r="V13" s="215"/>
      <c r="W13" s="230">
        <f>'[5]Skenario Dal Reboisasi HL'!$D$23</f>
        <v>-101939.27749419957</v>
      </c>
      <c r="X13" s="230">
        <f>'[5]Skenario Dal Reboisasi HL'!$D$24</f>
        <v>-0.64151188656295599</v>
      </c>
    </row>
    <row r="14" spans="1:24" s="219" customFormat="1" ht="47.25">
      <c r="A14" s="215"/>
      <c r="B14" s="214"/>
      <c r="C14" s="214"/>
      <c r="D14" s="214" t="s">
        <v>766</v>
      </c>
      <c r="E14" s="214" t="s">
        <v>767</v>
      </c>
      <c r="F14" s="214" t="s">
        <v>768</v>
      </c>
      <c r="G14" s="214" t="s">
        <v>721</v>
      </c>
      <c r="H14" s="214" t="s">
        <v>648</v>
      </c>
      <c r="I14" s="214">
        <v>500</v>
      </c>
      <c r="J14" s="214" t="s">
        <v>639</v>
      </c>
      <c r="K14" s="214">
        <v>500</v>
      </c>
      <c r="L14" s="214" t="s">
        <v>723</v>
      </c>
      <c r="M14" s="215"/>
      <c r="N14" s="215"/>
      <c r="O14" s="214" t="s">
        <v>727</v>
      </c>
      <c r="P14" s="214" t="s">
        <v>769</v>
      </c>
      <c r="Q14" s="215"/>
      <c r="R14" s="214" t="s">
        <v>770</v>
      </c>
      <c r="S14" s="215"/>
      <c r="T14" s="215"/>
      <c r="U14" s="215"/>
      <c r="V14" s="215"/>
      <c r="W14" s="230">
        <f>'[5]Skenario Dal Reboisasi HL'!$I$23</f>
        <v>-234672.4730088003</v>
      </c>
      <c r="X14" s="230">
        <f>'[5]Skenario Dal Reboisasi HL'!$I$24</f>
        <v>-1.4768123198914762</v>
      </c>
    </row>
    <row r="15" spans="1:24" s="3" customFormat="1" ht="30" customHeight="1">
      <c r="A15" s="10"/>
      <c r="B15" s="10" t="s">
        <v>763</v>
      </c>
      <c r="C15" s="10"/>
      <c r="D15" s="10"/>
      <c r="E15" s="10"/>
      <c r="F15" s="10"/>
      <c r="G15" s="10"/>
      <c r="H15" s="10"/>
      <c r="I15" s="10"/>
      <c r="J15" s="10"/>
      <c r="K15" s="10"/>
      <c r="L15" s="10"/>
      <c r="M15" s="10"/>
      <c r="N15" s="10"/>
      <c r="O15" s="10"/>
      <c r="P15" s="10"/>
      <c r="Q15" s="10"/>
      <c r="R15" s="10"/>
      <c r="S15" s="10"/>
      <c r="T15" s="10"/>
      <c r="U15" s="10"/>
      <c r="V15" s="10"/>
      <c r="W15" s="231">
        <f>SUM(W9:W14)</f>
        <v>-3549342.9595555011</v>
      </c>
      <c r="X15" s="231">
        <f>SUM(X9:X14)</f>
        <v>-22.336294252948331</v>
      </c>
    </row>
    <row r="16" spans="1:24" s="11" customFormat="1" ht="15.75">
      <c r="Q16" s="12"/>
      <c r="R16" s="12"/>
      <c r="S16" s="12"/>
      <c r="T16" s="12"/>
      <c r="U16" s="12"/>
      <c r="V16" s="12"/>
    </row>
    <row r="17" spans="17:22" s="13" customFormat="1">
      <c r="Q17" s="14"/>
      <c r="R17" s="14"/>
      <c r="S17" s="14"/>
      <c r="T17" s="14"/>
      <c r="U17" s="14"/>
      <c r="V17" s="14"/>
    </row>
    <row r="18" spans="17:22" s="13" customFormat="1"/>
    <row r="19" spans="17:22" s="13" customFormat="1"/>
    <row r="20" spans="17:22" s="13" customFormat="1"/>
    <row r="21" spans="17:22" s="13" customFormat="1"/>
    <row r="22" spans="17:22" s="13" customFormat="1"/>
    <row r="23" spans="17:22" s="13" customFormat="1"/>
    <row r="24" spans="17:22" s="13" customFormat="1"/>
    <row r="25" spans="17:22" s="13" customFormat="1"/>
    <row r="26" spans="17:22" s="13" customFormat="1"/>
    <row r="27" spans="17:22" s="13" customFormat="1"/>
    <row r="28" spans="17:22" s="13" customFormat="1"/>
    <row r="29" spans="17:22" s="13" customFormat="1"/>
    <row r="30" spans="17:22" s="13" customFormat="1"/>
    <row r="31" spans="17:22" s="13" customFormat="1"/>
    <row r="32" spans="17:22" s="13" customFormat="1"/>
    <row r="33" s="13" customFormat="1"/>
    <row r="34" s="13" customFormat="1"/>
    <row r="35" s="13" customFormat="1"/>
    <row r="36" s="13" customFormat="1"/>
    <row r="37" s="13" customFormat="1"/>
    <row r="38" s="13" customFormat="1"/>
    <row r="39" s="13" customFormat="1"/>
    <row r="40" s="13" customFormat="1"/>
    <row r="41" s="13" customFormat="1"/>
    <row r="42" s="13" customFormat="1"/>
    <row r="43" s="13" customFormat="1"/>
    <row r="44" s="13" customFormat="1"/>
    <row r="45" s="13" customFormat="1"/>
    <row r="46" s="13" customFormat="1"/>
    <row r="47" s="13" customFormat="1"/>
    <row r="48" s="13" customFormat="1"/>
    <row r="49" s="13" customFormat="1"/>
    <row r="50" s="13" customFormat="1"/>
    <row r="51" s="13" customFormat="1"/>
    <row r="52" s="13" customFormat="1"/>
    <row r="53" s="13" customFormat="1"/>
    <row r="54" s="13" customFormat="1"/>
    <row r="55" s="13" customFormat="1"/>
    <row r="56" s="13" customFormat="1"/>
    <row r="57" s="13" customFormat="1"/>
    <row r="58" s="13" customFormat="1"/>
    <row r="59" s="13" customFormat="1"/>
    <row r="60" s="13" customFormat="1"/>
    <row r="61" s="13" customFormat="1"/>
    <row r="62" s="13" customFormat="1"/>
    <row r="63" s="13" customFormat="1"/>
    <row r="64" s="13" customFormat="1"/>
    <row r="65" s="13" customFormat="1"/>
    <row r="66" s="13" customFormat="1"/>
    <row r="67" s="13" customFormat="1"/>
    <row r="68" s="13" customFormat="1"/>
    <row r="69" s="13" customFormat="1"/>
    <row r="70" s="13" customFormat="1"/>
    <row r="71" s="13" customFormat="1"/>
    <row r="72" s="13" customFormat="1"/>
    <row r="73" s="13" customFormat="1"/>
    <row r="74" s="13" customFormat="1"/>
    <row r="75" s="13" customFormat="1"/>
    <row r="76" s="13" customFormat="1"/>
    <row r="77" s="13" customFormat="1"/>
    <row r="78" s="13" customFormat="1"/>
    <row r="79" s="13" customFormat="1"/>
    <row r="80" s="13" customFormat="1"/>
    <row r="81" s="13" customFormat="1"/>
    <row r="82" s="13" customFormat="1"/>
    <row r="83" s="13" customFormat="1"/>
    <row r="84" s="13" customFormat="1"/>
    <row r="85" s="13" customFormat="1"/>
    <row r="86" s="13" customFormat="1"/>
    <row r="87" s="13" customFormat="1"/>
    <row r="88" s="13" customFormat="1"/>
    <row r="89" s="13" customFormat="1"/>
    <row r="90" s="13" customFormat="1"/>
    <row r="91" s="13" customFormat="1"/>
    <row r="92" s="13" customFormat="1"/>
    <row r="93" s="13" customFormat="1"/>
    <row r="94" s="13" customFormat="1"/>
    <row r="95" s="13" customFormat="1"/>
    <row r="96" s="13" customFormat="1"/>
    <row r="97" s="13" customFormat="1"/>
    <row r="98" s="13" customFormat="1"/>
    <row r="99" s="13" customFormat="1"/>
    <row r="100" s="13" customFormat="1"/>
    <row r="101" s="13" customFormat="1"/>
    <row r="102" s="13" customFormat="1"/>
    <row r="103" s="13" customFormat="1"/>
    <row r="104" s="13" customFormat="1"/>
    <row r="105" s="13" customFormat="1"/>
    <row r="106" s="13" customFormat="1"/>
    <row r="107" s="13" customFormat="1"/>
    <row r="108" s="13" customFormat="1"/>
    <row r="109" s="13" customFormat="1"/>
    <row r="110" s="13" customFormat="1"/>
    <row r="111" s="13" customFormat="1"/>
    <row r="112" s="13" customFormat="1"/>
    <row r="113" s="13" customFormat="1"/>
    <row r="114" s="13" customFormat="1"/>
    <row r="115" s="13" customFormat="1"/>
    <row r="116" s="13" customFormat="1"/>
    <row r="117" s="13" customFormat="1"/>
    <row r="118" s="13" customFormat="1"/>
    <row r="119" s="13" customFormat="1"/>
    <row r="120" s="13" customFormat="1"/>
    <row r="121" s="13" customFormat="1"/>
    <row r="122" s="13" customFormat="1"/>
    <row r="123" s="13" customFormat="1"/>
    <row r="124" s="13" customFormat="1"/>
    <row r="125" s="13" customFormat="1"/>
    <row r="126" s="13" customFormat="1"/>
    <row r="127" s="13" customFormat="1"/>
    <row r="128" s="13" customFormat="1"/>
    <row r="129" s="13" customFormat="1"/>
    <row r="130" s="13" customFormat="1"/>
    <row r="131" s="13" customFormat="1"/>
    <row r="132" s="13" customFormat="1"/>
    <row r="133" s="13" customFormat="1"/>
    <row r="134" s="13" customFormat="1"/>
    <row r="135" s="13" customFormat="1"/>
    <row r="136" s="13" customFormat="1"/>
    <row r="137" s="13" customFormat="1"/>
    <row r="138" s="13" customFormat="1"/>
    <row r="139" s="13" customFormat="1"/>
    <row r="140" s="13" customFormat="1"/>
    <row r="141" s="13" customFormat="1"/>
    <row r="142" s="13" customFormat="1"/>
    <row r="143" s="13" customFormat="1"/>
    <row r="144" s="13" customFormat="1"/>
    <row r="145" s="13" customFormat="1"/>
    <row r="146" s="13" customFormat="1"/>
    <row r="147" s="13" customFormat="1"/>
    <row r="148" s="13" customFormat="1"/>
    <row r="149" s="13" customFormat="1"/>
    <row r="150" s="13" customFormat="1"/>
    <row r="151" s="13" customFormat="1"/>
    <row r="152" s="13" customFormat="1"/>
    <row r="153" s="13" customFormat="1"/>
    <row r="154" s="13" customFormat="1"/>
    <row r="155" s="13" customFormat="1"/>
    <row r="156" s="13" customFormat="1"/>
    <row r="157" s="13" customFormat="1"/>
    <row r="158" s="13" customFormat="1"/>
    <row r="159" s="13" customFormat="1"/>
    <row r="160" s="13" customFormat="1"/>
    <row r="161" s="13" customFormat="1"/>
    <row r="162" s="13" customFormat="1"/>
    <row r="163" s="13" customFormat="1"/>
    <row r="164" s="13" customFormat="1"/>
    <row r="165" s="13" customFormat="1"/>
    <row r="166" s="13" customFormat="1"/>
    <row r="167" s="13" customFormat="1"/>
    <row r="168" s="13" customFormat="1"/>
    <row r="169" s="13" customFormat="1"/>
    <row r="170" s="13" customFormat="1"/>
    <row r="171" s="13" customFormat="1"/>
    <row r="172" s="13" customFormat="1"/>
    <row r="173" s="13" customFormat="1"/>
    <row r="174" s="13" customFormat="1"/>
    <row r="175" s="13" customFormat="1"/>
    <row r="176" s="13" customFormat="1"/>
    <row r="177" s="13" customFormat="1"/>
    <row r="178" s="13" customFormat="1"/>
    <row r="179" s="13" customFormat="1"/>
    <row r="180" s="13" customFormat="1"/>
    <row r="181" s="13" customFormat="1"/>
    <row r="182" s="13" customFormat="1"/>
    <row r="183" s="13" customFormat="1"/>
    <row r="184" s="13" customFormat="1"/>
    <row r="185" s="13" customFormat="1"/>
    <row r="186" s="13" customFormat="1"/>
    <row r="187" s="13" customFormat="1"/>
    <row r="188" s="13" customFormat="1"/>
    <row r="189" s="13" customFormat="1"/>
    <row r="190" s="13" customFormat="1"/>
    <row r="191" s="13" customFormat="1"/>
    <row r="192" s="13" customFormat="1"/>
    <row r="193" s="13" customFormat="1"/>
    <row r="194" s="13" customFormat="1"/>
    <row r="195" s="13" customFormat="1"/>
    <row r="196" s="13" customFormat="1"/>
    <row r="197" s="13" customFormat="1"/>
    <row r="198" s="13" customFormat="1"/>
    <row r="199" s="13" customFormat="1"/>
    <row r="200" s="13" customFormat="1"/>
    <row r="201" s="13" customFormat="1"/>
    <row r="202" s="13" customFormat="1"/>
    <row r="203" s="13" customFormat="1"/>
    <row r="204" s="13" customFormat="1"/>
    <row r="205" s="13" customFormat="1"/>
    <row r="206" s="13" customFormat="1"/>
    <row r="207" s="13" customFormat="1"/>
    <row r="208" s="13" customFormat="1"/>
    <row r="209" s="13" customFormat="1"/>
    <row r="210" s="13" customFormat="1"/>
    <row r="211" s="13" customFormat="1"/>
    <row r="212" s="13" customFormat="1"/>
    <row r="213" s="13" customFormat="1"/>
    <row r="214" s="13" customFormat="1"/>
    <row r="215" s="13" customFormat="1"/>
    <row r="216" s="13" customFormat="1"/>
    <row r="217" s="13" customFormat="1"/>
    <row r="218" s="13" customFormat="1"/>
    <row r="219" s="13" customFormat="1"/>
    <row r="220" s="13" customFormat="1"/>
    <row r="221" s="13" customFormat="1"/>
    <row r="222" s="13" customFormat="1"/>
    <row r="223" s="13" customFormat="1"/>
    <row r="224" s="13" customFormat="1"/>
    <row r="225" s="13" customFormat="1"/>
    <row r="226" s="13" customFormat="1"/>
    <row r="227" s="13" customFormat="1"/>
    <row r="228" s="13" customFormat="1"/>
    <row r="229" s="13" customFormat="1"/>
    <row r="230" s="13" customFormat="1"/>
    <row r="231" s="13" customFormat="1"/>
    <row r="232" s="13" customFormat="1"/>
    <row r="233" s="13" customFormat="1"/>
    <row r="234" s="13" customFormat="1"/>
    <row r="235" s="13" customFormat="1"/>
    <row r="236" s="13" customFormat="1"/>
    <row r="237" s="13" customFormat="1"/>
    <row r="238" s="13" customFormat="1"/>
    <row r="239" s="13" customFormat="1"/>
    <row r="240" s="13" customFormat="1"/>
    <row r="241" s="13" customFormat="1"/>
    <row r="242" s="13" customFormat="1"/>
    <row r="243" s="13" customFormat="1"/>
    <row r="244" s="13" customFormat="1"/>
    <row r="245" s="13" customFormat="1"/>
    <row r="246" s="13" customFormat="1"/>
    <row r="247" s="13" customFormat="1"/>
    <row r="248" s="13" customFormat="1"/>
    <row r="249" s="13" customFormat="1"/>
    <row r="250" s="13" customFormat="1"/>
    <row r="251" s="13" customFormat="1"/>
    <row r="252" s="13" customFormat="1"/>
    <row r="253" s="13" customFormat="1"/>
    <row r="254" s="13" customFormat="1"/>
    <row r="255" s="13" customFormat="1"/>
    <row r="256" s="13" customFormat="1"/>
    <row r="257" s="13" customFormat="1"/>
    <row r="258" s="13" customFormat="1"/>
    <row r="259" s="13" customFormat="1"/>
    <row r="260" s="13" customFormat="1"/>
    <row r="261" s="13" customFormat="1"/>
    <row r="262" s="13" customFormat="1"/>
    <row r="263" s="13" customFormat="1"/>
    <row r="264" s="13" customFormat="1"/>
    <row r="265" s="13" customFormat="1"/>
    <row r="266" s="13" customFormat="1"/>
    <row r="267" s="13" customFormat="1"/>
    <row r="268" s="13" customFormat="1"/>
    <row r="269" s="13" customFormat="1"/>
    <row r="270" s="13" customFormat="1"/>
    <row r="271" s="13" customFormat="1"/>
    <row r="272" s="13" customFormat="1"/>
    <row r="273" s="13" customFormat="1"/>
    <row r="274" s="13" customFormat="1"/>
    <row r="275" s="13" customFormat="1"/>
    <row r="276" s="13" customFormat="1"/>
    <row r="277" s="13" customFormat="1"/>
    <row r="278" s="13" customFormat="1"/>
    <row r="279" s="13" customFormat="1"/>
    <row r="280" s="13" customFormat="1"/>
    <row r="281" s="13" customFormat="1"/>
    <row r="282" s="13" customFormat="1"/>
    <row r="283" s="13" customFormat="1"/>
    <row r="284" s="13" customFormat="1"/>
    <row r="285" s="13" customFormat="1"/>
    <row r="286" s="13" customFormat="1"/>
    <row r="287" s="13" customFormat="1"/>
    <row r="288" s="13" customFormat="1"/>
    <row r="289" s="13" customFormat="1"/>
    <row r="290" s="13" customFormat="1"/>
    <row r="291" s="13" customFormat="1"/>
    <row r="292" s="13" customFormat="1"/>
    <row r="293" s="13" customFormat="1"/>
    <row r="294" s="13" customFormat="1"/>
    <row r="295" s="13" customFormat="1"/>
    <row r="296" s="13" customFormat="1"/>
    <row r="297" s="13" customFormat="1"/>
    <row r="298" s="13" customFormat="1"/>
    <row r="299" s="13" customFormat="1"/>
    <row r="300" s="13" customFormat="1"/>
    <row r="301" s="13" customFormat="1"/>
    <row r="302" s="13" customFormat="1"/>
    <row r="303" s="13" customFormat="1"/>
    <row r="304" s="13" customFormat="1"/>
    <row r="305" s="13" customFormat="1"/>
    <row r="306" s="13" customFormat="1"/>
    <row r="307" s="13" customFormat="1"/>
    <row r="308" s="13" customFormat="1"/>
    <row r="309" s="13" customFormat="1"/>
    <row r="310" s="13" customFormat="1"/>
    <row r="311" s="13" customFormat="1"/>
    <row r="312" s="13" customFormat="1"/>
    <row r="313" s="13" customFormat="1"/>
    <row r="314" s="13" customFormat="1"/>
    <row r="315" s="13" customFormat="1"/>
    <row r="316" s="13" customFormat="1"/>
    <row r="317" s="13" customFormat="1"/>
    <row r="318" s="13" customFormat="1"/>
    <row r="319" s="13" customFormat="1"/>
    <row r="320" s="13" customFormat="1"/>
    <row r="321" s="13" customFormat="1"/>
    <row r="322" s="13" customFormat="1"/>
    <row r="323" s="13" customFormat="1"/>
    <row r="324" s="13" customFormat="1"/>
    <row r="325" s="13" customFormat="1"/>
    <row r="326" s="13" customFormat="1"/>
    <row r="327" s="13" customFormat="1"/>
    <row r="328" s="13" customFormat="1"/>
    <row r="329" s="13" customFormat="1"/>
    <row r="330" s="13" customFormat="1"/>
    <row r="331" s="13" customFormat="1"/>
    <row r="332" s="13" customFormat="1"/>
    <row r="333" s="13" customFormat="1"/>
    <row r="334" s="13" customFormat="1"/>
    <row r="335" s="13" customFormat="1"/>
    <row r="336" s="13" customFormat="1"/>
    <row r="337" s="13" customFormat="1"/>
    <row r="338" s="13" customFormat="1"/>
    <row r="339" s="13" customFormat="1"/>
    <row r="340" s="13" customFormat="1"/>
    <row r="341" s="13" customFormat="1"/>
    <row r="342" s="13" customFormat="1"/>
    <row r="343" s="13" customFormat="1"/>
    <row r="344" s="13" customFormat="1"/>
    <row r="345" s="13" customFormat="1"/>
    <row r="346" s="13" customFormat="1"/>
    <row r="347" s="13" customFormat="1"/>
    <row r="348" s="13" customFormat="1"/>
    <row r="349" s="13" customFormat="1"/>
    <row r="350" s="13" customFormat="1"/>
    <row r="351" s="13" customFormat="1"/>
    <row r="352" s="13" customFormat="1"/>
    <row r="353" s="13" customFormat="1"/>
    <row r="354" s="13" customFormat="1"/>
    <row r="355" s="13" customFormat="1"/>
    <row r="356" s="13" customFormat="1"/>
    <row r="357" s="13" customFormat="1"/>
    <row r="358" s="13" customFormat="1"/>
    <row r="359" s="13" customFormat="1"/>
    <row r="360" s="13" customFormat="1"/>
    <row r="361" s="13" customFormat="1"/>
    <row r="362" s="13" customFormat="1"/>
    <row r="363" s="13" customFormat="1"/>
    <row r="364" s="13" customFormat="1"/>
    <row r="365" s="13" customFormat="1"/>
    <row r="366" s="13" customFormat="1"/>
    <row r="367" s="13" customFormat="1"/>
    <row r="368" s="13" customFormat="1"/>
    <row r="369" s="13" customFormat="1"/>
    <row r="370" s="13" customFormat="1"/>
    <row r="371" s="13" customFormat="1"/>
    <row r="372" s="13" customFormat="1"/>
    <row r="373" s="13" customFormat="1"/>
    <row r="374" s="13" customFormat="1"/>
    <row r="375" s="13" customFormat="1"/>
    <row r="376" s="13" customFormat="1"/>
    <row r="377" s="13" customFormat="1"/>
    <row r="378" s="13" customFormat="1"/>
    <row r="379" s="13" customFormat="1"/>
    <row r="380" s="13" customFormat="1"/>
    <row r="381" s="13" customFormat="1"/>
    <row r="382" s="13" customFormat="1"/>
    <row r="383" s="13" customFormat="1"/>
    <row r="384" s="13" customFormat="1"/>
    <row r="385" s="13" customFormat="1"/>
    <row r="386" s="13" customFormat="1"/>
    <row r="387" s="13" customFormat="1"/>
    <row r="388" s="13" customFormat="1"/>
    <row r="389" s="13" customFormat="1"/>
    <row r="390" s="13" customFormat="1"/>
    <row r="391" s="13" customFormat="1"/>
    <row r="392" s="13" customFormat="1"/>
    <row r="393" s="13" customFormat="1"/>
    <row r="394" s="13" customFormat="1"/>
    <row r="395" s="13" customFormat="1"/>
    <row r="396" s="13" customFormat="1"/>
    <row r="397" s="13" customFormat="1"/>
    <row r="398" s="13" customFormat="1"/>
    <row r="399" s="13" customFormat="1"/>
    <row r="400" s="13" customFormat="1"/>
    <row r="401" s="13" customFormat="1"/>
    <row r="402" s="13" customFormat="1"/>
    <row r="403" s="13" customFormat="1"/>
    <row r="404" s="13" customFormat="1"/>
    <row r="405" s="13" customFormat="1"/>
    <row r="406" s="13" customFormat="1"/>
    <row r="407" s="13" customFormat="1"/>
    <row r="408" s="13" customFormat="1"/>
    <row r="409" s="13" customFormat="1"/>
    <row r="410" s="13" customFormat="1"/>
    <row r="411" s="13" customFormat="1"/>
    <row r="412" s="13" customFormat="1"/>
    <row r="413" s="13" customFormat="1"/>
    <row r="414" s="13" customFormat="1"/>
    <row r="415" s="13" customFormat="1"/>
    <row r="416" s="13" customFormat="1"/>
    <row r="417" s="13" customFormat="1"/>
    <row r="418" s="13" customFormat="1"/>
    <row r="419" s="13" customFormat="1"/>
    <row r="420" s="13" customFormat="1"/>
    <row r="421" s="13" customFormat="1"/>
    <row r="422" s="13" customFormat="1"/>
    <row r="423" s="13" customFormat="1"/>
    <row r="424" s="13" customFormat="1"/>
    <row r="425" s="13" customFormat="1"/>
    <row r="426" s="13" customFormat="1"/>
    <row r="427" s="13" customFormat="1"/>
    <row r="428" s="13" customFormat="1"/>
    <row r="429" s="13" customFormat="1"/>
    <row r="430" s="13" customFormat="1"/>
  </sheetData>
  <dataConsolidate/>
  <mergeCells count="27">
    <mergeCell ref="A5:A7"/>
    <mergeCell ref="B5:B7"/>
    <mergeCell ref="C5:K5"/>
    <mergeCell ref="L5:M5"/>
    <mergeCell ref="N5:P5"/>
    <mergeCell ref="C6:C7"/>
    <mergeCell ref="D6:D7"/>
    <mergeCell ref="E6:E7"/>
    <mergeCell ref="F6:F7"/>
    <mergeCell ref="N6:N7"/>
    <mergeCell ref="O6:O7"/>
    <mergeCell ref="P6:P7"/>
    <mergeCell ref="G6:G7"/>
    <mergeCell ref="H6:I6"/>
    <mergeCell ref="J6:K6"/>
    <mergeCell ref="L6:L7"/>
    <mergeCell ref="M6:M7"/>
    <mergeCell ref="U6:U7"/>
    <mergeCell ref="V6:V7"/>
    <mergeCell ref="W5:X5"/>
    <mergeCell ref="W6:W7"/>
    <mergeCell ref="X6:X7"/>
    <mergeCell ref="Q5:V5"/>
    <mergeCell ref="T6:T7"/>
    <mergeCell ref="S6:S7"/>
    <mergeCell ref="Q6:Q7"/>
    <mergeCell ref="R6:R7"/>
  </mergeCells>
  <dataValidations count="4">
    <dataValidation type="list" allowBlank="1" showInputMessage="1" showErrorMessage="1" sqref="B3">
      <formula1>prop</formula1>
    </dataValidation>
    <dataValidation type="list" allowBlank="1" showInputMessage="1" showErrorMessage="1" sqref="H9:H14 J9:J14">
      <formula1>PL</formula1>
    </dataValidation>
    <dataValidation type="list" allowBlank="1" showInputMessage="1" showErrorMessage="1" sqref="L9:L14">
      <formula1>sifat</formula1>
    </dataValidation>
    <dataValidation type="list" allowBlank="1" showInputMessage="1" showErrorMessage="1" sqref="G9:G15">
      <formula1>kategori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S32"/>
  <sheetViews>
    <sheetView zoomScale="80" zoomScaleNormal="80" workbookViewId="0">
      <selection activeCell="D20" sqref="D20"/>
    </sheetView>
  </sheetViews>
  <sheetFormatPr defaultRowHeight="15"/>
  <cols>
    <col min="1" max="1" width="3.42578125" customWidth="1"/>
    <col min="2" max="2" width="41.28515625" customWidth="1"/>
    <col min="3" max="3" width="4.7109375" customWidth="1"/>
    <col min="4" max="4" width="75.140625" customWidth="1"/>
    <col min="5" max="5" width="37.140625" style="13" customWidth="1"/>
    <col min="6" max="19" width="9.140625" style="13"/>
  </cols>
  <sheetData>
    <row r="1" spans="2:4" ht="18.75">
      <c r="B1" s="15" t="s">
        <v>52</v>
      </c>
    </row>
    <row r="3" spans="2:4">
      <c r="B3" s="16" t="s">
        <v>3</v>
      </c>
      <c r="C3" s="17"/>
      <c r="D3" s="17"/>
    </row>
    <row r="4" spans="2:4" ht="15.75">
      <c r="B4" s="18" t="s">
        <v>53</v>
      </c>
      <c r="C4" s="19" t="s">
        <v>54</v>
      </c>
      <c r="D4" s="3" t="s">
        <v>55</v>
      </c>
    </row>
    <row r="5" spans="2:4" ht="47.25">
      <c r="B5" s="18" t="s">
        <v>56</v>
      </c>
      <c r="C5" s="19" t="s">
        <v>54</v>
      </c>
      <c r="D5" s="20" t="s">
        <v>57</v>
      </c>
    </row>
    <row r="6" spans="2:4">
      <c r="B6" s="238" t="s">
        <v>4</v>
      </c>
      <c r="C6" s="238"/>
      <c r="D6" s="238"/>
    </row>
    <row r="7" spans="2:4" ht="47.25">
      <c r="B7" s="21" t="s">
        <v>58</v>
      </c>
      <c r="C7" s="5" t="s">
        <v>54</v>
      </c>
      <c r="D7" s="20" t="s">
        <v>59</v>
      </c>
    </row>
    <row r="8" spans="2:4" ht="31.5">
      <c r="B8" s="21" t="s">
        <v>60</v>
      </c>
      <c r="C8" s="5" t="s">
        <v>54</v>
      </c>
      <c r="D8" s="20" t="s">
        <v>61</v>
      </c>
    </row>
    <row r="9" spans="2:4" ht="31.5">
      <c r="B9" s="21" t="s">
        <v>62</v>
      </c>
      <c r="C9" s="22" t="s">
        <v>54</v>
      </c>
      <c r="D9" s="20" t="s">
        <v>63</v>
      </c>
    </row>
    <row r="10" spans="2:4" ht="31.5">
      <c r="B10" s="21" t="s">
        <v>64</v>
      </c>
      <c r="C10" s="22" t="s">
        <v>54</v>
      </c>
      <c r="D10" s="20" t="s">
        <v>65</v>
      </c>
    </row>
    <row r="11" spans="2:4" ht="31.5">
      <c r="B11" s="21" t="s">
        <v>66</v>
      </c>
      <c r="C11" s="22" t="s">
        <v>54</v>
      </c>
      <c r="D11" s="20" t="s">
        <v>67</v>
      </c>
    </row>
    <row r="12" spans="2:4" ht="31.5">
      <c r="B12" s="21" t="s">
        <v>68</v>
      </c>
      <c r="C12" s="22" t="s">
        <v>54</v>
      </c>
      <c r="D12" s="20" t="s">
        <v>69</v>
      </c>
    </row>
    <row r="13" spans="2:4" ht="31.5">
      <c r="B13" s="21" t="s">
        <v>70</v>
      </c>
      <c r="C13" s="22" t="s">
        <v>54</v>
      </c>
      <c r="D13" s="20" t="s">
        <v>71</v>
      </c>
    </row>
    <row r="14" spans="2:4" ht="31.5">
      <c r="B14" s="21" t="s">
        <v>72</v>
      </c>
      <c r="C14" s="22" t="s">
        <v>54</v>
      </c>
      <c r="D14" s="20" t="s">
        <v>73</v>
      </c>
    </row>
    <row r="15" spans="2:4" ht="31.5">
      <c r="B15" s="21" t="s">
        <v>74</v>
      </c>
      <c r="C15" s="22" t="s">
        <v>54</v>
      </c>
      <c r="D15" s="20" t="s">
        <v>75</v>
      </c>
    </row>
    <row r="16" spans="2:4" ht="15.75">
      <c r="B16" s="23" t="s">
        <v>5</v>
      </c>
      <c r="C16" s="24"/>
      <c r="D16" s="25"/>
    </row>
    <row r="17" spans="2:4" ht="47.25">
      <c r="B17" s="26" t="s">
        <v>76</v>
      </c>
      <c r="C17" s="22" t="s">
        <v>54</v>
      </c>
      <c r="D17" s="20" t="s">
        <v>77</v>
      </c>
    </row>
    <row r="18" spans="2:4" ht="31.5">
      <c r="B18" s="27" t="s">
        <v>78</v>
      </c>
      <c r="C18" s="22" t="s">
        <v>54</v>
      </c>
      <c r="D18" s="20" t="s">
        <v>79</v>
      </c>
    </row>
    <row r="19" spans="2:4">
      <c r="B19" s="239" t="s">
        <v>6</v>
      </c>
      <c r="C19" s="239"/>
      <c r="D19" s="239"/>
    </row>
    <row r="20" spans="2:4" ht="31.5">
      <c r="B20" s="21" t="s">
        <v>710</v>
      </c>
      <c r="C20" s="28" t="s">
        <v>54</v>
      </c>
      <c r="D20" s="29" t="s">
        <v>709</v>
      </c>
    </row>
    <row r="21" spans="2:4" ht="31.5">
      <c r="B21" s="21" t="s">
        <v>80</v>
      </c>
      <c r="C21" s="28" t="s">
        <v>54</v>
      </c>
      <c r="D21" s="29" t="s">
        <v>81</v>
      </c>
    </row>
    <row r="22" spans="2:4" ht="31.5">
      <c r="B22" s="21" t="s">
        <v>82</v>
      </c>
      <c r="C22" s="28" t="s">
        <v>54</v>
      </c>
      <c r="D22" s="29" t="s">
        <v>83</v>
      </c>
    </row>
    <row r="23" spans="2:4">
      <c r="B23" s="23" t="s">
        <v>84</v>
      </c>
      <c r="C23" s="16"/>
      <c r="D23" s="16"/>
    </row>
    <row r="24" spans="2:4" ht="31.5">
      <c r="B24" s="21" t="s">
        <v>85</v>
      </c>
      <c r="C24" s="28" t="s">
        <v>54</v>
      </c>
      <c r="D24" s="29" t="s">
        <v>689</v>
      </c>
    </row>
    <row r="25" spans="2:4" ht="31.5">
      <c r="B25" s="27" t="s">
        <v>86</v>
      </c>
      <c r="C25" s="28" t="s">
        <v>54</v>
      </c>
      <c r="D25" s="29" t="s">
        <v>690</v>
      </c>
    </row>
    <row r="26" spans="2:4" ht="31.5">
      <c r="B26" s="27" t="s">
        <v>87</v>
      </c>
      <c r="C26" s="28" t="s">
        <v>54</v>
      </c>
      <c r="D26" s="29" t="s">
        <v>691</v>
      </c>
    </row>
    <row r="27" spans="2:4" ht="31.5">
      <c r="B27" s="21" t="s">
        <v>88</v>
      </c>
      <c r="C27" s="28" t="s">
        <v>54</v>
      </c>
      <c r="D27" s="29" t="s">
        <v>692</v>
      </c>
    </row>
    <row r="28" spans="2:4" ht="31.5">
      <c r="B28" s="21" t="s">
        <v>89</v>
      </c>
      <c r="C28" s="28" t="s">
        <v>54</v>
      </c>
      <c r="D28" s="29" t="s">
        <v>693</v>
      </c>
    </row>
    <row r="29" spans="2:4" ht="31.5">
      <c r="B29" s="27" t="s">
        <v>90</v>
      </c>
      <c r="C29" s="28" t="s">
        <v>54</v>
      </c>
      <c r="D29" s="29" t="s">
        <v>694</v>
      </c>
    </row>
    <row r="30" spans="2:4">
      <c r="B30" s="23" t="s">
        <v>695</v>
      </c>
      <c r="C30" s="16"/>
      <c r="D30" s="16"/>
    </row>
    <row r="31" spans="2:4" ht="31.5">
      <c r="B31" s="21" t="s">
        <v>697</v>
      </c>
      <c r="C31" s="28" t="s">
        <v>54</v>
      </c>
      <c r="D31" s="29" t="s">
        <v>699</v>
      </c>
    </row>
    <row r="32" spans="2:4" ht="31.5">
      <c r="B32" s="21" t="s">
        <v>698</v>
      </c>
      <c r="C32" s="28" t="s">
        <v>54</v>
      </c>
      <c r="D32" s="29" t="s">
        <v>700</v>
      </c>
    </row>
  </sheetData>
  <mergeCells count="2">
    <mergeCell ref="B6:D6"/>
    <mergeCell ref="B19:D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X36"/>
  <sheetViews>
    <sheetView tabSelected="1" topLeftCell="G19" zoomScale="69" zoomScaleNormal="69" zoomScaleSheetLayoutView="80" workbookViewId="0">
      <selection activeCell="K28" sqref="K28:X28"/>
    </sheetView>
  </sheetViews>
  <sheetFormatPr defaultRowHeight="15"/>
  <cols>
    <col min="1" max="1" width="9.140625" customWidth="1"/>
    <col min="2" max="2" width="20.7109375" customWidth="1"/>
    <col min="3" max="3" width="25.42578125" customWidth="1"/>
    <col min="4" max="4" width="20.7109375" customWidth="1"/>
    <col min="5" max="5" width="18.5703125" style="222" customWidth="1"/>
    <col min="6" max="6" width="20.140625" customWidth="1"/>
    <col min="7" max="7" width="20.5703125" bestFit="1" customWidth="1"/>
    <col min="8" max="8" width="19" customWidth="1"/>
    <col min="9" max="9" width="22.5703125" style="224" customWidth="1"/>
    <col min="10" max="10" width="20.5703125" bestFit="1" customWidth="1"/>
    <col min="11" max="11" width="21.7109375" bestFit="1" customWidth="1"/>
    <col min="12" max="12" width="21.7109375" customWidth="1"/>
    <col min="13" max="18" width="21.7109375" bestFit="1" customWidth="1"/>
    <col min="19" max="19" width="21.5703125" customWidth="1"/>
    <col min="20" max="22" width="21.28515625" customWidth="1"/>
    <col min="23" max="24" width="21.5703125" customWidth="1"/>
  </cols>
  <sheetData>
    <row r="1" spans="1:24" ht="18">
      <c r="A1" s="30" t="s">
        <v>91</v>
      </c>
      <c r="B1" s="31"/>
      <c r="C1" s="31"/>
      <c r="D1" s="31"/>
      <c r="E1" s="220"/>
      <c r="F1" s="31"/>
      <c r="G1" s="31"/>
      <c r="H1" s="31"/>
      <c r="I1" s="223"/>
      <c r="J1" s="31"/>
      <c r="K1" s="31"/>
      <c r="L1" s="31"/>
      <c r="M1" s="31"/>
      <c r="N1" s="31"/>
      <c r="O1" s="31"/>
      <c r="P1" s="31"/>
      <c r="Q1" s="31"/>
      <c r="R1" s="31"/>
      <c r="S1" s="31"/>
      <c r="T1" s="31"/>
      <c r="U1" s="31"/>
      <c r="V1" s="31"/>
      <c r="W1" s="31"/>
      <c r="X1" s="31"/>
    </row>
    <row r="2" spans="1:24" ht="18">
      <c r="A2" s="30" t="s">
        <v>92</v>
      </c>
      <c r="B2" s="31"/>
      <c r="C2" s="31"/>
      <c r="D2" s="31"/>
      <c r="E2" s="220"/>
      <c r="F2" s="31"/>
      <c r="G2" s="31"/>
      <c r="H2" s="31"/>
      <c r="I2" s="223"/>
      <c r="J2" s="31"/>
      <c r="K2" s="31"/>
      <c r="L2" s="31"/>
      <c r="M2" s="31"/>
      <c r="N2" s="31"/>
      <c r="O2" s="31"/>
      <c r="P2" s="31"/>
      <c r="Q2" s="31"/>
      <c r="R2" s="31"/>
      <c r="S2" s="31"/>
      <c r="T2" s="31"/>
      <c r="U2" s="31"/>
      <c r="V2" s="31"/>
      <c r="W2" s="31"/>
      <c r="X2" s="31"/>
    </row>
    <row r="3" spans="1:24">
      <c r="A3" s="31"/>
      <c r="B3" s="31"/>
      <c r="C3" s="31"/>
      <c r="D3" s="31"/>
      <c r="E3" s="220"/>
      <c r="F3" s="31"/>
      <c r="G3" s="31"/>
      <c r="H3" s="31"/>
      <c r="I3" s="223"/>
      <c r="J3" s="31"/>
      <c r="K3" s="31"/>
      <c r="L3" s="31"/>
      <c r="M3" s="31"/>
      <c r="N3" s="31"/>
      <c r="O3" s="31"/>
      <c r="P3" s="31"/>
      <c r="Q3" s="31"/>
      <c r="R3" s="31"/>
      <c r="S3" s="31"/>
      <c r="T3" s="31"/>
      <c r="U3" s="31"/>
      <c r="V3" s="31"/>
      <c r="W3" s="31"/>
      <c r="X3" s="31"/>
    </row>
    <row r="4" spans="1:24">
      <c r="A4" s="31"/>
      <c r="B4" s="31"/>
      <c r="C4" s="31"/>
      <c r="D4" s="31"/>
      <c r="E4" s="220"/>
      <c r="F4" s="31"/>
      <c r="G4" s="31"/>
      <c r="H4" s="31"/>
      <c r="I4" s="223"/>
      <c r="J4" s="31"/>
      <c r="K4" s="31"/>
      <c r="L4" s="31"/>
      <c r="M4" s="31"/>
      <c r="N4" s="31"/>
      <c r="O4" s="31"/>
      <c r="P4" s="31"/>
      <c r="Q4" s="31"/>
      <c r="R4" s="31"/>
      <c r="S4" s="31"/>
      <c r="T4" s="31"/>
      <c r="U4" s="31"/>
      <c r="V4" s="31"/>
      <c r="W4" s="31"/>
      <c r="X4" s="31"/>
    </row>
    <row r="5" spans="1:24" s="6" customFormat="1" ht="32.25" customHeight="1">
      <c r="A5" s="32" t="s">
        <v>2</v>
      </c>
      <c r="B5" s="240" t="s">
        <v>702</v>
      </c>
      <c r="C5" s="240"/>
      <c r="D5" s="240"/>
      <c r="E5" s="240" t="s">
        <v>701</v>
      </c>
      <c r="F5" s="240"/>
      <c r="G5" s="240"/>
      <c r="H5" s="240"/>
      <c r="I5" s="240"/>
      <c r="J5" s="240"/>
      <c r="K5" s="240"/>
      <c r="L5" s="240"/>
      <c r="M5" s="240"/>
      <c r="N5" s="240"/>
      <c r="O5" s="240"/>
      <c r="P5" s="240"/>
      <c r="Q5" s="240"/>
      <c r="R5" s="240"/>
      <c r="S5" s="240"/>
      <c r="T5" s="240"/>
      <c r="U5" s="240"/>
      <c r="V5" s="240"/>
      <c r="W5" s="240"/>
      <c r="X5" s="240"/>
    </row>
    <row r="6" spans="1:24" s="6" customFormat="1" ht="15.75">
      <c r="A6" s="203" t="s">
        <v>29</v>
      </c>
      <c r="B6" s="242" t="s">
        <v>30</v>
      </c>
      <c r="C6" s="243"/>
      <c r="D6" s="244"/>
      <c r="E6" s="242" t="s">
        <v>31</v>
      </c>
      <c r="F6" s="243"/>
      <c r="G6" s="243"/>
      <c r="H6" s="243"/>
      <c r="I6" s="243"/>
      <c r="J6" s="243"/>
      <c r="K6" s="243"/>
      <c r="L6" s="243"/>
      <c r="M6" s="243"/>
      <c r="N6" s="243"/>
      <c r="O6" s="243"/>
      <c r="P6" s="243"/>
      <c r="Q6" s="243"/>
      <c r="R6" s="243"/>
      <c r="S6" s="243"/>
      <c r="T6" s="243"/>
      <c r="U6" s="243"/>
      <c r="V6" s="243"/>
      <c r="W6" s="243"/>
      <c r="X6" s="244"/>
    </row>
    <row r="7" spans="1:24" s="5" customFormat="1" ht="20.100000000000001" customHeight="1">
      <c r="A7" s="205"/>
      <c r="B7" s="205"/>
      <c r="C7" s="205"/>
      <c r="D7" s="205"/>
      <c r="E7" s="241">
        <v>2015</v>
      </c>
      <c r="F7" s="241"/>
      <c r="G7" s="241"/>
      <c r="H7" s="241">
        <v>2016</v>
      </c>
      <c r="I7" s="241"/>
      <c r="J7" s="241"/>
      <c r="K7" s="205">
        <v>2017</v>
      </c>
      <c r="L7" s="205">
        <v>2018</v>
      </c>
      <c r="M7" s="205">
        <v>2019</v>
      </c>
      <c r="N7" s="205">
        <v>2020</v>
      </c>
      <c r="O7" s="205">
        <v>2021</v>
      </c>
      <c r="P7" s="205">
        <v>2022</v>
      </c>
      <c r="Q7" s="205">
        <v>2023</v>
      </c>
      <c r="R7" s="205">
        <v>2024</v>
      </c>
      <c r="S7" s="205">
        <v>2025</v>
      </c>
      <c r="T7" s="205">
        <v>2026</v>
      </c>
      <c r="U7" s="205">
        <v>2027</v>
      </c>
      <c r="V7" s="205">
        <v>2028</v>
      </c>
      <c r="W7" s="205">
        <v>2029</v>
      </c>
      <c r="X7" s="205">
        <v>2030</v>
      </c>
    </row>
    <row r="8" spans="1:24" s="19" customFormat="1" ht="27" customHeight="1">
      <c r="A8" s="206"/>
      <c r="B8" s="206" t="s">
        <v>93</v>
      </c>
      <c r="C8" s="206" t="s">
        <v>760</v>
      </c>
      <c r="D8" s="206" t="s">
        <v>95</v>
      </c>
      <c r="E8" s="207" t="s">
        <v>93</v>
      </c>
      <c r="F8" s="206" t="s">
        <v>94</v>
      </c>
      <c r="G8" s="207" t="s">
        <v>95</v>
      </c>
      <c r="H8" s="206" t="s">
        <v>93</v>
      </c>
      <c r="I8" s="225" t="s">
        <v>94</v>
      </c>
      <c r="J8" s="207" t="s">
        <v>95</v>
      </c>
      <c r="K8" s="206"/>
      <c r="L8" s="206"/>
      <c r="M8" s="206"/>
      <c r="N8" s="206"/>
      <c r="O8" s="206"/>
      <c r="P8" s="206"/>
      <c r="Q8" s="206"/>
      <c r="R8" s="206"/>
      <c r="S8" s="206"/>
      <c r="T8" s="206"/>
      <c r="U8" s="206"/>
      <c r="V8" s="206"/>
      <c r="W8" s="206"/>
      <c r="X8" s="206"/>
    </row>
    <row r="9" spans="1:24" s="227" customFormat="1" ht="63">
      <c r="A9" s="200">
        <v>1</v>
      </c>
      <c r="B9" s="214" t="s">
        <v>712</v>
      </c>
      <c r="C9" s="226">
        <f>6000000*50*4</f>
        <v>1200000000</v>
      </c>
      <c r="D9" s="201" t="s">
        <v>734</v>
      </c>
      <c r="E9" s="221" t="s">
        <v>735</v>
      </c>
      <c r="F9" s="226">
        <v>573755000</v>
      </c>
      <c r="G9" s="202" t="s">
        <v>734</v>
      </c>
      <c r="H9" s="221" t="s">
        <v>735</v>
      </c>
      <c r="I9" s="226">
        <v>436480000</v>
      </c>
      <c r="J9" s="202" t="s">
        <v>734</v>
      </c>
      <c r="K9" s="226">
        <v>500000000</v>
      </c>
      <c r="L9" s="226">
        <f t="shared" ref="L9:X9" si="0">K9*1.1</f>
        <v>550000000</v>
      </c>
      <c r="M9" s="226">
        <f t="shared" si="0"/>
        <v>605000000</v>
      </c>
      <c r="N9" s="226">
        <f t="shared" si="0"/>
        <v>665500000</v>
      </c>
      <c r="O9" s="226">
        <f t="shared" si="0"/>
        <v>732050000</v>
      </c>
      <c r="P9" s="226">
        <f t="shared" si="0"/>
        <v>805255000.00000012</v>
      </c>
      <c r="Q9" s="226">
        <f t="shared" si="0"/>
        <v>885780500.00000024</v>
      </c>
      <c r="R9" s="226">
        <f t="shared" si="0"/>
        <v>974358550.00000036</v>
      </c>
      <c r="S9" s="226">
        <f t="shared" si="0"/>
        <v>1071794405.0000005</v>
      </c>
      <c r="T9" s="226">
        <f t="shared" si="0"/>
        <v>1178973845.5000007</v>
      </c>
      <c r="U9" s="226">
        <f t="shared" si="0"/>
        <v>1296871230.0500009</v>
      </c>
      <c r="V9" s="226">
        <f t="shared" si="0"/>
        <v>1426558353.055001</v>
      </c>
      <c r="W9" s="226">
        <f t="shared" si="0"/>
        <v>1569214188.3605013</v>
      </c>
      <c r="X9" s="226">
        <f t="shared" si="0"/>
        <v>1726135607.1965516</v>
      </c>
    </row>
    <row r="10" spans="1:24" s="227" customFormat="1" ht="94.5">
      <c r="A10" s="202"/>
      <c r="B10" s="202"/>
      <c r="C10" s="226"/>
      <c r="D10" s="202"/>
      <c r="E10" s="221" t="s">
        <v>736</v>
      </c>
      <c r="F10" s="226">
        <v>498350000</v>
      </c>
      <c r="G10" s="202" t="s">
        <v>734</v>
      </c>
      <c r="H10" s="221" t="s">
        <v>736</v>
      </c>
      <c r="I10" s="226">
        <v>379270000</v>
      </c>
      <c r="J10" s="202" t="s">
        <v>734</v>
      </c>
      <c r="K10" s="226">
        <v>400000000</v>
      </c>
      <c r="L10" s="226">
        <f t="shared" ref="L10:M29" si="1">K10*1.1</f>
        <v>440000000.00000006</v>
      </c>
      <c r="M10" s="226">
        <f t="shared" si="1"/>
        <v>484000000.00000012</v>
      </c>
      <c r="N10" s="226">
        <f t="shared" ref="N10:X10" si="2">M10*1.1</f>
        <v>532400000.00000018</v>
      </c>
      <c r="O10" s="226">
        <f t="shared" si="2"/>
        <v>585640000.00000024</v>
      </c>
      <c r="P10" s="226">
        <f t="shared" si="2"/>
        <v>644204000.00000036</v>
      </c>
      <c r="Q10" s="226">
        <f t="shared" si="2"/>
        <v>708624400.00000048</v>
      </c>
      <c r="R10" s="226">
        <f t="shared" si="2"/>
        <v>779486840.0000006</v>
      </c>
      <c r="S10" s="226">
        <f t="shared" si="2"/>
        <v>857435524.00000072</v>
      </c>
      <c r="T10" s="226">
        <f t="shared" si="2"/>
        <v>943179076.40000081</v>
      </c>
      <c r="U10" s="226">
        <f t="shared" si="2"/>
        <v>1037496984.040001</v>
      </c>
      <c r="V10" s="226">
        <f t="shared" si="2"/>
        <v>1141246682.4440012</v>
      </c>
      <c r="W10" s="226">
        <f t="shared" si="2"/>
        <v>1255371350.6884015</v>
      </c>
      <c r="X10" s="226">
        <f t="shared" si="2"/>
        <v>1380908485.7572417</v>
      </c>
    </row>
    <row r="11" spans="1:24" s="227" customFormat="1" ht="94.5">
      <c r="A11" s="202"/>
      <c r="B11" s="202"/>
      <c r="C11" s="226"/>
      <c r="D11" s="202"/>
      <c r="E11" s="221" t="s">
        <v>737</v>
      </c>
      <c r="F11" s="226">
        <v>315260000</v>
      </c>
      <c r="G11" s="202" t="s">
        <v>734</v>
      </c>
      <c r="H11" s="221" t="s">
        <v>737</v>
      </c>
      <c r="I11" s="226">
        <v>237500000</v>
      </c>
      <c r="J11" s="202" t="s">
        <v>734</v>
      </c>
      <c r="K11" s="226">
        <v>250000000</v>
      </c>
      <c r="L11" s="226">
        <f t="shared" si="1"/>
        <v>275000000</v>
      </c>
      <c r="M11" s="226">
        <f t="shared" si="1"/>
        <v>302500000</v>
      </c>
      <c r="N11" s="226">
        <f t="shared" ref="N11:X11" si="3">M11*1.1</f>
        <v>332750000</v>
      </c>
      <c r="O11" s="226">
        <f t="shared" si="3"/>
        <v>366025000</v>
      </c>
      <c r="P11" s="226">
        <f t="shared" si="3"/>
        <v>402627500.00000006</v>
      </c>
      <c r="Q11" s="226">
        <f t="shared" si="3"/>
        <v>442890250.00000012</v>
      </c>
      <c r="R11" s="226">
        <f t="shared" si="3"/>
        <v>487179275.00000018</v>
      </c>
      <c r="S11" s="226">
        <f t="shared" si="3"/>
        <v>535897202.50000024</v>
      </c>
      <c r="T11" s="226">
        <f t="shared" si="3"/>
        <v>589486922.75000036</v>
      </c>
      <c r="U11" s="226">
        <f t="shared" si="3"/>
        <v>648435615.02500045</v>
      </c>
      <c r="V11" s="226">
        <f t="shared" si="3"/>
        <v>713279176.52750051</v>
      </c>
      <c r="W11" s="226">
        <f t="shared" si="3"/>
        <v>784607094.18025064</v>
      </c>
      <c r="X11" s="226">
        <f t="shared" si="3"/>
        <v>863067803.59827578</v>
      </c>
    </row>
    <row r="12" spans="1:24" s="253" customFormat="1" ht="15.75">
      <c r="A12" s="250"/>
      <c r="B12" s="250"/>
      <c r="C12" s="251"/>
      <c r="D12" s="250"/>
      <c r="E12" s="252"/>
      <c r="F12" s="251">
        <f>SUM(F9:F11)</f>
        <v>1387365000</v>
      </c>
      <c r="G12" s="250"/>
      <c r="H12" s="252"/>
      <c r="I12" s="251">
        <f>SUM(I9:I11)</f>
        <v>1053250000</v>
      </c>
      <c r="J12" s="250"/>
      <c r="K12" s="251">
        <f>SUM(K9:K11)</f>
        <v>1150000000</v>
      </c>
      <c r="L12" s="251">
        <f t="shared" ref="L12:X12" si="4">SUM(L9:L11)</f>
        <v>1265000000</v>
      </c>
      <c r="M12" s="251">
        <f t="shared" si="4"/>
        <v>1391500000</v>
      </c>
      <c r="N12" s="251">
        <f t="shared" si="4"/>
        <v>1530650000.0000002</v>
      </c>
      <c r="O12" s="251">
        <f t="shared" si="4"/>
        <v>1683715000.0000002</v>
      </c>
      <c r="P12" s="251">
        <f t="shared" si="4"/>
        <v>1852086500.0000005</v>
      </c>
      <c r="Q12" s="251">
        <f t="shared" si="4"/>
        <v>2037295150.000001</v>
      </c>
      <c r="R12" s="251">
        <f t="shared" si="4"/>
        <v>2241024665.000001</v>
      </c>
      <c r="S12" s="251">
        <f t="shared" si="4"/>
        <v>2465127131.5000014</v>
      </c>
      <c r="T12" s="251">
        <f t="shared" si="4"/>
        <v>2711639844.650002</v>
      </c>
      <c r="U12" s="251">
        <f t="shared" si="4"/>
        <v>2982803829.1150026</v>
      </c>
      <c r="V12" s="251">
        <f t="shared" si="4"/>
        <v>3281084212.0265031</v>
      </c>
      <c r="W12" s="251">
        <f t="shared" si="4"/>
        <v>3609192633.2291532</v>
      </c>
      <c r="X12" s="251">
        <f t="shared" si="4"/>
        <v>3970111896.5520692</v>
      </c>
    </row>
    <row r="13" spans="1:24" s="227" customFormat="1" ht="31.5">
      <c r="A13" s="200">
        <v>2</v>
      </c>
      <c r="B13" s="214" t="s">
        <v>713</v>
      </c>
      <c r="C13" s="226">
        <f>7500000*6000*16</f>
        <v>720000000000</v>
      </c>
      <c r="D13" s="201" t="s">
        <v>734</v>
      </c>
      <c r="E13" s="221" t="s">
        <v>738</v>
      </c>
      <c r="F13" s="226">
        <v>600000000</v>
      </c>
      <c r="G13" s="202" t="s">
        <v>734</v>
      </c>
      <c r="H13" s="221" t="s">
        <v>738</v>
      </c>
      <c r="I13" s="226">
        <v>800000000</v>
      </c>
      <c r="J13" s="202" t="s">
        <v>734</v>
      </c>
      <c r="K13" s="226">
        <v>1000000000</v>
      </c>
      <c r="L13" s="226">
        <f t="shared" si="1"/>
        <v>1100000000</v>
      </c>
      <c r="M13" s="226">
        <f t="shared" si="1"/>
        <v>1210000000</v>
      </c>
      <c r="N13" s="226">
        <f t="shared" ref="N13:X13" si="5">M13*1.1</f>
        <v>1331000000</v>
      </c>
      <c r="O13" s="226">
        <f t="shared" si="5"/>
        <v>1464100000</v>
      </c>
      <c r="P13" s="226">
        <f t="shared" si="5"/>
        <v>1610510000.0000002</v>
      </c>
      <c r="Q13" s="226">
        <f t="shared" si="5"/>
        <v>1771561000.0000005</v>
      </c>
      <c r="R13" s="226">
        <f t="shared" si="5"/>
        <v>1948717100.0000007</v>
      </c>
      <c r="S13" s="226">
        <f t="shared" si="5"/>
        <v>2143588810.000001</v>
      </c>
      <c r="T13" s="226">
        <f t="shared" si="5"/>
        <v>2357947691.0000014</v>
      </c>
      <c r="U13" s="226">
        <f t="shared" si="5"/>
        <v>2593742460.1000018</v>
      </c>
      <c r="V13" s="226">
        <f t="shared" si="5"/>
        <v>2853116706.110002</v>
      </c>
      <c r="W13" s="226">
        <f t="shared" si="5"/>
        <v>3138428376.7210026</v>
      </c>
      <c r="X13" s="226">
        <f t="shared" si="5"/>
        <v>3452271214.3931031</v>
      </c>
    </row>
    <row r="14" spans="1:24" s="227" customFormat="1" ht="31.5">
      <c r="A14" s="202"/>
      <c r="B14" s="202"/>
      <c r="C14" s="226"/>
      <c r="D14" s="202"/>
      <c r="E14" s="221" t="s">
        <v>752</v>
      </c>
      <c r="F14" s="226"/>
      <c r="G14" s="202"/>
      <c r="H14" s="221" t="s">
        <v>752</v>
      </c>
      <c r="I14" s="226">
        <v>5000000000</v>
      </c>
      <c r="J14" s="202" t="s">
        <v>734</v>
      </c>
      <c r="K14" s="226">
        <v>5000000000</v>
      </c>
      <c r="L14" s="226">
        <f t="shared" si="1"/>
        <v>5500000000</v>
      </c>
      <c r="M14" s="226">
        <f t="shared" si="1"/>
        <v>6050000000.000001</v>
      </c>
      <c r="N14" s="226">
        <f t="shared" ref="N14:X14" si="6">M14*1.1</f>
        <v>6655000000.0000019</v>
      </c>
      <c r="O14" s="226">
        <f t="shared" si="6"/>
        <v>7320500000.0000029</v>
      </c>
      <c r="P14" s="226">
        <f t="shared" si="6"/>
        <v>8052550000.0000038</v>
      </c>
      <c r="Q14" s="226">
        <f t="shared" si="6"/>
        <v>8857805000.0000057</v>
      </c>
      <c r="R14" s="226">
        <f t="shared" si="6"/>
        <v>9743585500.0000076</v>
      </c>
      <c r="S14" s="226">
        <f t="shared" si="6"/>
        <v>10717944050.00001</v>
      </c>
      <c r="T14" s="226">
        <f t="shared" si="6"/>
        <v>11789738455.000011</v>
      </c>
      <c r="U14" s="226">
        <f t="shared" si="6"/>
        <v>12968712300.500013</v>
      </c>
      <c r="V14" s="226">
        <f t="shared" si="6"/>
        <v>14265583530.550016</v>
      </c>
      <c r="W14" s="226">
        <f t="shared" si="6"/>
        <v>15692141883.605019</v>
      </c>
      <c r="X14" s="226">
        <f t="shared" si="6"/>
        <v>17261356071.965523</v>
      </c>
    </row>
    <row r="15" spans="1:24" s="227" customFormat="1" ht="15.75">
      <c r="A15" s="202"/>
      <c r="B15" s="202"/>
      <c r="C15" s="226"/>
      <c r="D15" s="202"/>
      <c r="E15" s="221" t="s">
        <v>753</v>
      </c>
      <c r="F15" s="226">
        <v>2500000000</v>
      </c>
      <c r="G15" s="202" t="s">
        <v>755</v>
      </c>
      <c r="H15" s="221" t="s">
        <v>753</v>
      </c>
      <c r="I15" s="226">
        <v>2500000000</v>
      </c>
      <c r="J15" s="202" t="s">
        <v>755</v>
      </c>
      <c r="K15" s="226"/>
      <c r="L15" s="226">
        <f t="shared" si="1"/>
        <v>0</v>
      </c>
      <c r="M15" s="226">
        <f t="shared" si="1"/>
        <v>0</v>
      </c>
      <c r="N15" s="226">
        <f t="shared" ref="N15:X15" si="7">M15*1.1</f>
        <v>0</v>
      </c>
      <c r="O15" s="226">
        <f t="shared" si="7"/>
        <v>0</v>
      </c>
      <c r="P15" s="226">
        <f t="shared" si="7"/>
        <v>0</v>
      </c>
      <c r="Q15" s="226">
        <f t="shared" si="7"/>
        <v>0</v>
      </c>
      <c r="R15" s="226">
        <f t="shared" si="7"/>
        <v>0</v>
      </c>
      <c r="S15" s="226">
        <f t="shared" si="7"/>
        <v>0</v>
      </c>
      <c r="T15" s="226">
        <f t="shared" si="7"/>
        <v>0</v>
      </c>
      <c r="U15" s="226">
        <f t="shared" si="7"/>
        <v>0</v>
      </c>
      <c r="V15" s="226">
        <f t="shared" si="7"/>
        <v>0</v>
      </c>
      <c r="W15" s="226">
        <f t="shared" si="7"/>
        <v>0</v>
      </c>
      <c r="X15" s="226">
        <f t="shared" si="7"/>
        <v>0</v>
      </c>
    </row>
    <row r="16" spans="1:24" s="227" customFormat="1" ht="78.75">
      <c r="A16" s="202"/>
      <c r="B16" s="202"/>
      <c r="C16" s="226"/>
      <c r="D16" s="202"/>
      <c r="E16" s="221" t="s">
        <v>754</v>
      </c>
      <c r="F16" s="226">
        <v>300000000</v>
      </c>
      <c r="G16" s="202" t="s">
        <v>734</v>
      </c>
      <c r="H16" s="221" t="s">
        <v>754</v>
      </c>
      <c r="I16" s="226">
        <v>2400000000</v>
      </c>
      <c r="J16" s="202" t="s">
        <v>734</v>
      </c>
      <c r="K16" s="226">
        <f>2000000000</f>
        <v>2000000000</v>
      </c>
      <c r="L16" s="226">
        <f t="shared" si="1"/>
        <v>2200000000</v>
      </c>
      <c r="M16" s="226">
        <f t="shared" si="1"/>
        <v>2420000000</v>
      </c>
      <c r="N16" s="226">
        <f t="shared" ref="N16:X16" si="8">M16*1.1</f>
        <v>2662000000</v>
      </c>
      <c r="O16" s="226">
        <f t="shared" si="8"/>
        <v>2928200000</v>
      </c>
      <c r="P16" s="226">
        <f t="shared" si="8"/>
        <v>3221020000.0000005</v>
      </c>
      <c r="Q16" s="226">
        <f t="shared" si="8"/>
        <v>3543122000.000001</v>
      </c>
      <c r="R16" s="226">
        <f t="shared" si="8"/>
        <v>3897434200.0000014</v>
      </c>
      <c r="S16" s="226">
        <f t="shared" si="8"/>
        <v>4287177620.0000019</v>
      </c>
      <c r="T16" s="226">
        <f t="shared" si="8"/>
        <v>4715895382.0000029</v>
      </c>
      <c r="U16" s="226">
        <f t="shared" si="8"/>
        <v>5187484920.2000036</v>
      </c>
      <c r="V16" s="226">
        <f t="shared" si="8"/>
        <v>5706233412.2200041</v>
      </c>
      <c r="W16" s="226">
        <f t="shared" si="8"/>
        <v>6276856753.4420052</v>
      </c>
      <c r="X16" s="226">
        <f t="shared" si="8"/>
        <v>6904542428.7862062</v>
      </c>
    </row>
    <row r="17" spans="1:24" s="227" customFormat="1" ht="63">
      <c r="A17" s="202"/>
      <c r="B17" s="202"/>
      <c r="C17" s="226"/>
      <c r="D17" s="202"/>
      <c r="E17" s="221" t="s">
        <v>740</v>
      </c>
      <c r="F17" s="226">
        <v>600000000</v>
      </c>
      <c r="G17" s="202" t="s">
        <v>734</v>
      </c>
      <c r="H17" s="221" t="s">
        <v>740</v>
      </c>
      <c r="I17" s="226">
        <v>590000000</v>
      </c>
      <c r="J17" s="202" t="s">
        <v>734</v>
      </c>
      <c r="K17" s="226">
        <v>600000000</v>
      </c>
      <c r="L17" s="226">
        <f t="shared" si="1"/>
        <v>660000000</v>
      </c>
      <c r="M17" s="226">
        <f t="shared" si="1"/>
        <v>726000000</v>
      </c>
      <c r="N17" s="226">
        <f t="shared" ref="N17:X17" si="9">M17*1.1</f>
        <v>798600000.00000012</v>
      </c>
      <c r="O17" s="226">
        <f t="shared" si="9"/>
        <v>878460000.00000024</v>
      </c>
      <c r="P17" s="226">
        <f t="shared" si="9"/>
        <v>966306000.00000036</v>
      </c>
      <c r="Q17" s="226">
        <f t="shared" si="9"/>
        <v>1062936600.0000005</v>
      </c>
      <c r="R17" s="226">
        <f t="shared" si="9"/>
        <v>1169230260.0000007</v>
      </c>
      <c r="S17" s="226">
        <f t="shared" si="9"/>
        <v>1286153286.000001</v>
      </c>
      <c r="T17" s="226">
        <f t="shared" si="9"/>
        <v>1414768614.6000011</v>
      </c>
      <c r="U17" s="226">
        <f t="shared" si="9"/>
        <v>1556245476.0600014</v>
      </c>
      <c r="V17" s="226">
        <f t="shared" si="9"/>
        <v>1711870023.6660016</v>
      </c>
      <c r="W17" s="226">
        <f t="shared" si="9"/>
        <v>1883057026.0326018</v>
      </c>
      <c r="X17" s="226">
        <f t="shared" si="9"/>
        <v>2071362728.6358621</v>
      </c>
    </row>
    <row r="18" spans="1:24" s="227" customFormat="1" ht="94.5">
      <c r="A18" s="202"/>
      <c r="B18" s="202"/>
      <c r="C18" s="226"/>
      <c r="D18" s="202"/>
      <c r="E18" s="221" t="s">
        <v>741</v>
      </c>
      <c r="F18" s="226">
        <v>250000000</v>
      </c>
      <c r="G18" s="202" t="s">
        <v>734</v>
      </c>
      <c r="H18" s="221" t="s">
        <v>741</v>
      </c>
      <c r="I18" s="226">
        <v>900000000</v>
      </c>
      <c r="J18" s="202" t="s">
        <v>734</v>
      </c>
      <c r="K18" s="226">
        <v>500000000</v>
      </c>
      <c r="L18" s="226">
        <f t="shared" si="1"/>
        <v>550000000</v>
      </c>
      <c r="M18" s="226">
        <f t="shared" si="1"/>
        <v>605000000</v>
      </c>
      <c r="N18" s="226">
        <f t="shared" ref="N18:X18" si="10">M18*1.1</f>
        <v>665500000</v>
      </c>
      <c r="O18" s="226">
        <f t="shared" si="10"/>
        <v>732050000</v>
      </c>
      <c r="P18" s="226">
        <f t="shared" si="10"/>
        <v>805255000.00000012</v>
      </c>
      <c r="Q18" s="226">
        <f t="shared" si="10"/>
        <v>885780500.00000024</v>
      </c>
      <c r="R18" s="226">
        <f t="shared" si="10"/>
        <v>974358550.00000036</v>
      </c>
      <c r="S18" s="226">
        <f t="shared" si="10"/>
        <v>1071794405.0000005</v>
      </c>
      <c r="T18" s="226">
        <f t="shared" si="10"/>
        <v>1178973845.5000007</v>
      </c>
      <c r="U18" s="226">
        <f t="shared" si="10"/>
        <v>1296871230.0500009</v>
      </c>
      <c r="V18" s="226">
        <f t="shared" si="10"/>
        <v>1426558353.055001</v>
      </c>
      <c r="W18" s="226">
        <f t="shared" si="10"/>
        <v>1569214188.3605013</v>
      </c>
      <c r="X18" s="226">
        <f t="shared" si="10"/>
        <v>1726135607.1965516</v>
      </c>
    </row>
    <row r="19" spans="1:24" s="227" customFormat="1" ht="31.5">
      <c r="A19" s="202"/>
      <c r="B19" s="202"/>
      <c r="C19" s="226"/>
      <c r="D19" s="202"/>
      <c r="E19" s="221" t="s">
        <v>750</v>
      </c>
      <c r="F19" s="226">
        <v>1604650000</v>
      </c>
      <c r="G19" s="202" t="s">
        <v>734</v>
      </c>
      <c r="H19" s="221" t="s">
        <v>750</v>
      </c>
      <c r="I19" s="226">
        <v>1000000000</v>
      </c>
      <c r="J19" s="202" t="s">
        <v>734</v>
      </c>
      <c r="K19" s="226">
        <v>1000000000</v>
      </c>
      <c r="L19" s="226">
        <f t="shared" si="1"/>
        <v>1100000000</v>
      </c>
      <c r="M19" s="226">
        <f t="shared" si="1"/>
        <v>1210000000</v>
      </c>
      <c r="N19" s="226">
        <f t="shared" ref="N19:X19" si="11">M19*1.1</f>
        <v>1331000000</v>
      </c>
      <c r="O19" s="226">
        <f t="shared" si="11"/>
        <v>1464100000</v>
      </c>
      <c r="P19" s="226">
        <f t="shared" si="11"/>
        <v>1610510000.0000002</v>
      </c>
      <c r="Q19" s="226">
        <f t="shared" si="11"/>
        <v>1771561000.0000005</v>
      </c>
      <c r="R19" s="226">
        <f t="shared" si="11"/>
        <v>1948717100.0000007</v>
      </c>
      <c r="S19" s="226">
        <f t="shared" si="11"/>
        <v>2143588810.000001</v>
      </c>
      <c r="T19" s="226">
        <f t="shared" si="11"/>
        <v>2357947691.0000014</v>
      </c>
      <c r="U19" s="226">
        <f t="shared" si="11"/>
        <v>2593742460.1000018</v>
      </c>
      <c r="V19" s="226">
        <f t="shared" si="11"/>
        <v>2853116706.110002</v>
      </c>
      <c r="W19" s="226">
        <f t="shared" si="11"/>
        <v>3138428376.7210026</v>
      </c>
      <c r="X19" s="226">
        <f t="shared" si="11"/>
        <v>3452271214.3931031</v>
      </c>
    </row>
    <row r="20" spans="1:24" s="227" customFormat="1" ht="31.5">
      <c r="A20" s="202"/>
      <c r="B20" s="202"/>
      <c r="C20" s="226"/>
      <c r="D20" s="202"/>
      <c r="E20" s="221" t="s">
        <v>751</v>
      </c>
      <c r="F20" s="226">
        <v>300000000</v>
      </c>
      <c r="G20" s="202" t="s">
        <v>734</v>
      </c>
      <c r="H20" s="221" t="s">
        <v>751</v>
      </c>
      <c r="I20" s="226">
        <v>400000000</v>
      </c>
      <c r="J20" s="202" t="s">
        <v>734</v>
      </c>
      <c r="K20" s="226">
        <v>400000000</v>
      </c>
      <c r="L20" s="226">
        <f t="shared" si="1"/>
        <v>440000000.00000006</v>
      </c>
      <c r="M20" s="226">
        <f t="shared" si="1"/>
        <v>484000000.00000012</v>
      </c>
      <c r="N20" s="226">
        <f t="shared" ref="N20:X20" si="12">M20*1.1</f>
        <v>532400000.00000018</v>
      </c>
      <c r="O20" s="226">
        <f t="shared" si="12"/>
        <v>585640000.00000024</v>
      </c>
      <c r="P20" s="226">
        <f t="shared" si="12"/>
        <v>644204000.00000036</v>
      </c>
      <c r="Q20" s="226">
        <f t="shared" si="12"/>
        <v>708624400.00000048</v>
      </c>
      <c r="R20" s="226">
        <f t="shared" si="12"/>
        <v>779486840.0000006</v>
      </c>
      <c r="S20" s="226">
        <f t="shared" si="12"/>
        <v>857435524.00000072</v>
      </c>
      <c r="T20" s="226">
        <f t="shared" si="12"/>
        <v>943179076.40000081</v>
      </c>
      <c r="U20" s="226">
        <f t="shared" si="12"/>
        <v>1037496984.040001</v>
      </c>
      <c r="V20" s="226">
        <f t="shared" si="12"/>
        <v>1141246682.4440012</v>
      </c>
      <c r="W20" s="226">
        <f t="shared" si="12"/>
        <v>1255371350.6884015</v>
      </c>
      <c r="X20" s="226">
        <f t="shared" si="12"/>
        <v>1380908485.7572417</v>
      </c>
    </row>
    <row r="21" spans="1:24" s="253" customFormat="1" ht="15.75">
      <c r="A21" s="250"/>
      <c r="B21" s="250"/>
      <c r="C21" s="251"/>
      <c r="D21" s="250"/>
      <c r="E21" s="252"/>
      <c r="F21" s="251">
        <f>SUM(F13:F20)</f>
        <v>6154650000</v>
      </c>
      <c r="G21" s="250"/>
      <c r="H21" s="252"/>
      <c r="I21" s="251">
        <f>SUM(I13:I20)</f>
        <v>13590000000</v>
      </c>
      <c r="J21" s="250"/>
      <c r="K21" s="251">
        <f>SUM(K13:K20)</f>
        <v>10500000000</v>
      </c>
      <c r="L21" s="251">
        <f t="shared" ref="L21:X21" si="13">SUM(L13:L20)</f>
        <v>11550000000</v>
      </c>
      <c r="M21" s="251">
        <f t="shared" si="13"/>
        <v>12705000000</v>
      </c>
      <c r="N21" s="251">
        <f t="shared" si="13"/>
        <v>13975500000.000002</v>
      </c>
      <c r="O21" s="251">
        <f t="shared" si="13"/>
        <v>15373050000.000004</v>
      </c>
      <c r="P21" s="251">
        <f t="shared" si="13"/>
        <v>16910355000.000004</v>
      </c>
      <c r="Q21" s="251">
        <f t="shared" si="13"/>
        <v>18601390500.000008</v>
      </c>
      <c r="R21" s="251">
        <f t="shared" si="13"/>
        <v>20461529550.000011</v>
      </c>
      <c r="S21" s="251">
        <f t="shared" si="13"/>
        <v>22507682505.000015</v>
      </c>
      <c r="T21" s="251">
        <f t="shared" si="13"/>
        <v>24758450755.500019</v>
      </c>
      <c r="U21" s="251">
        <f t="shared" si="13"/>
        <v>27234295831.050022</v>
      </c>
      <c r="V21" s="251">
        <f t="shared" si="13"/>
        <v>29957725414.155025</v>
      </c>
      <c r="W21" s="251">
        <f t="shared" si="13"/>
        <v>32953497955.570526</v>
      </c>
      <c r="X21" s="251">
        <f>SUM(X13:X20)</f>
        <v>36248847751.127586</v>
      </c>
    </row>
    <row r="22" spans="1:24" s="227" customFormat="1" ht="63">
      <c r="A22" s="200">
        <v>3</v>
      </c>
      <c r="B22" s="214" t="s">
        <v>713</v>
      </c>
      <c r="C22" s="226">
        <f>4000*625*2500*16</f>
        <v>100000000000</v>
      </c>
      <c r="D22" s="201" t="s">
        <v>734</v>
      </c>
      <c r="E22" s="221" t="s">
        <v>748</v>
      </c>
      <c r="F22" s="226">
        <v>958600000</v>
      </c>
      <c r="G22" s="202" t="s">
        <v>734</v>
      </c>
      <c r="H22" s="221" t="s">
        <v>748</v>
      </c>
      <c r="I22" s="226">
        <v>1000000000</v>
      </c>
      <c r="J22" s="202" t="s">
        <v>734</v>
      </c>
      <c r="K22" s="226">
        <v>1000000000</v>
      </c>
      <c r="L22" s="226">
        <f t="shared" si="1"/>
        <v>1100000000</v>
      </c>
      <c r="M22" s="226">
        <f t="shared" si="1"/>
        <v>1210000000</v>
      </c>
      <c r="N22" s="226">
        <f t="shared" ref="N22:X22" si="14">M22*1.1</f>
        <v>1331000000</v>
      </c>
      <c r="O22" s="226">
        <f t="shared" si="14"/>
        <v>1464100000</v>
      </c>
      <c r="P22" s="226">
        <f t="shared" si="14"/>
        <v>1610510000.0000002</v>
      </c>
      <c r="Q22" s="226">
        <f t="shared" si="14"/>
        <v>1771561000.0000005</v>
      </c>
      <c r="R22" s="226">
        <f t="shared" si="14"/>
        <v>1948717100.0000007</v>
      </c>
      <c r="S22" s="226">
        <f t="shared" si="14"/>
        <v>2143588810.000001</v>
      </c>
      <c r="T22" s="226">
        <f t="shared" si="14"/>
        <v>2357947691.0000014</v>
      </c>
      <c r="U22" s="226">
        <f t="shared" si="14"/>
        <v>2593742460.1000018</v>
      </c>
      <c r="V22" s="226">
        <f t="shared" si="14"/>
        <v>2853116706.110002</v>
      </c>
      <c r="W22" s="226">
        <f t="shared" si="14"/>
        <v>3138428376.7210026</v>
      </c>
      <c r="X22" s="226">
        <f t="shared" si="14"/>
        <v>3452271214.3931031</v>
      </c>
    </row>
    <row r="23" spans="1:24" s="227" customFormat="1" ht="63">
      <c r="A23" s="202"/>
      <c r="B23" s="202"/>
      <c r="C23" s="226"/>
      <c r="D23" s="202"/>
      <c r="E23" s="221" t="s">
        <v>749</v>
      </c>
      <c r="F23" s="226">
        <v>0</v>
      </c>
      <c r="G23" s="202" t="s">
        <v>734</v>
      </c>
      <c r="H23" s="221" t="s">
        <v>749</v>
      </c>
      <c r="I23" s="226">
        <v>0</v>
      </c>
      <c r="J23" s="202" t="s">
        <v>734</v>
      </c>
      <c r="K23" s="226"/>
      <c r="L23" s="226">
        <f t="shared" si="1"/>
        <v>0</v>
      </c>
      <c r="M23" s="226">
        <f t="shared" si="1"/>
        <v>0</v>
      </c>
      <c r="N23" s="226">
        <f t="shared" ref="N23:X23" si="15">M23*1.1</f>
        <v>0</v>
      </c>
      <c r="O23" s="226">
        <f t="shared" si="15"/>
        <v>0</v>
      </c>
      <c r="P23" s="226">
        <f t="shared" si="15"/>
        <v>0</v>
      </c>
      <c r="Q23" s="226">
        <f t="shared" si="15"/>
        <v>0</v>
      </c>
      <c r="R23" s="226">
        <f t="shared" si="15"/>
        <v>0</v>
      </c>
      <c r="S23" s="226">
        <f t="shared" si="15"/>
        <v>0</v>
      </c>
      <c r="T23" s="226">
        <f t="shared" si="15"/>
        <v>0</v>
      </c>
      <c r="U23" s="226">
        <f t="shared" si="15"/>
        <v>0</v>
      </c>
      <c r="V23" s="226">
        <f t="shared" si="15"/>
        <v>0</v>
      </c>
      <c r="W23" s="226">
        <f t="shared" si="15"/>
        <v>0</v>
      </c>
      <c r="X23" s="226">
        <f t="shared" si="15"/>
        <v>0</v>
      </c>
    </row>
    <row r="24" spans="1:24" s="253" customFormat="1" ht="15.75">
      <c r="A24" s="250"/>
      <c r="B24" s="250"/>
      <c r="C24" s="251"/>
      <c r="D24" s="250"/>
      <c r="E24" s="252"/>
      <c r="F24" s="251">
        <f>SUM(F22:F23)</f>
        <v>958600000</v>
      </c>
      <c r="G24" s="250"/>
      <c r="H24" s="252"/>
      <c r="I24" s="251">
        <f>SUM(I22:I23)</f>
        <v>1000000000</v>
      </c>
      <c r="J24" s="250"/>
      <c r="K24" s="251">
        <f>SUM(K22:K23)</f>
        <v>1000000000</v>
      </c>
      <c r="L24" s="251">
        <f t="shared" ref="L24:X24" si="16">SUM(L22:L23)</f>
        <v>1100000000</v>
      </c>
      <c r="M24" s="251">
        <f t="shared" si="16"/>
        <v>1210000000</v>
      </c>
      <c r="N24" s="251">
        <f t="shared" si="16"/>
        <v>1331000000</v>
      </c>
      <c r="O24" s="251">
        <f t="shared" si="16"/>
        <v>1464100000</v>
      </c>
      <c r="P24" s="251">
        <f t="shared" si="16"/>
        <v>1610510000.0000002</v>
      </c>
      <c r="Q24" s="251">
        <f t="shared" si="16"/>
        <v>1771561000.0000005</v>
      </c>
      <c r="R24" s="251">
        <f t="shared" si="16"/>
        <v>1948717100.0000007</v>
      </c>
      <c r="S24" s="251">
        <f t="shared" si="16"/>
        <v>2143588810.000001</v>
      </c>
      <c r="T24" s="251">
        <f t="shared" si="16"/>
        <v>2357947691.0000014</v>
      </c>
      <c r="U24" s="251">
        <f t="shared" si="16"/>
        <v>2593742460.1000018</v>
      </c>
      <c r="V24" s="251">
        <f t="shared" si="16"/>
        <v>2853116706.110002</v>
      </c>
      <c r="W24" s="251">
        <f t="shared" si="16"/>
        <v>3138428376.7210026</v>
      </c>
      <c r="X24" s="251">
        <f t="shared" si="16"/>
        <v>3452271214.3931031</v>
      </c>
    </row>
    <row r="25" spans="1:24" s="227" customFormat="1" ht="47.25">
      <c r="A25" s="200">
        <v>4</v>
      </c>
      <c r="B25" s="214" t="s">
        <v>714</v>
      </c>
      <c r="C25" s="226">
        <f>7500000*1000*16</f>
        <v>120000000000</v>
      </c>
      <c r="D25" s="201" t="s">
        <v>734</v>
      </c>
      <c r="E25" s="221" t="s">
        <v>746</v>
      </c>
      <c r="F25" s="226">
        <v>150000000</v>
      </c>
      <c r="G25" s="202" t="s">
        <v>734</v>
      </c>
      <c r="H25" s="221" t="s">
        <v>746</v>
      </c>
      <c r="I25" s="226">
        <v>0</v>
      </c>
      <c r="J25" s="202" t="s">
        <v>734</v>
      </c>
      <c r="K25" s="226">
        <v>200000000</v>
      </c>
      <c r="L25" s="226">
        <f t="shared" si="1"/>
        <v>220000000.00000003</v>
      </c>
      <c r="M25" s="226">
        <f t="shared" si="1"/>
        <v>242000000.00000006</v>
      </c>
      <c r="N25" s="226">
        <f t="shared" ref="N25:X25" si="17">M25*1.1</f>
        <v>266200000.00000009</v>
      </c>
      <c r="O25" s="226">
        <f t="shared" si="17"/>
        <v>292820000.00000012</v>
      </c>
      <c r="P25" s="226">
        <f t="shared" si="17"/>
        <v>322102000.00000018</v>
      </c>
      <c r="Q25" s="226">
        <f t="shared" si="17"/>
        <v>354312200.00000024</v>
      </c>
      <c r="R25" s="226">
        <f t="shared" si="17"/>
        <v>389743420.0000003</v>
      </c>
      <c r="S25" s="226">
        <f t="shared" si="17"/>
        <v>428717762.00000036</v>
      </c>
      <c r="T25" s="226">
        <f t="shared" si="17"/>
        <v>471589538.20000041</v>
      </c>
      <c r="U25" s="226">
        <f t="shared" si="17"/>
        <v>518748492.02000052</v>
      </c>
      <c r="V25" s="226">
        <f t="shared" si="17"/>
        <v>570623341.2220006</v>
      </c>
      <c r="W25" s="226">
        <f t="shared" si="17"/>
        <v>627685675.34420073</v>
      </c>
      <c r="X25" s="226">
        <f t="shared" si="17"/>
        <v>690454242.87862086</v>
      </c>
    </row>
    <row r="26" spans="1:24" s="253" customFormat="1" ht="20.100000000000001" customHeight="1">
      <c r="A26" s="250"/>
      <c r="B26" s="250"/>
      <c r="C26" s="251"/>
      <c r="D26" s="250"/>
      <c r="E26" s="252"/>
      <c r="F26" s="251">
        <f>SUM(F25)</f>
        <v>150000000</v>
      </c>
      <c r="G26" s="250"/>
      <c r="H26" s="252"/>
      <c r="I26" s="251">
        <f>SUM(I25)</f>
        <v>0</v>
      </c>
      <c r="J26" s="250"/>
      <c r="K26" s="251">
        <f>SUM(K25)</f>
        <v>200000000</v>
      </c>
      <c r="L26" s="251">
        <f t="shared" ref="L26:X26" si="18">SUM(L25)</f>
        <v>220000000.00000003</v>
      </c>
      <c r="M26" s="251">
        <f t="shared" si="18"/>
        <v>242000000.00000006</v>
      </c>
      <c r="N26" s="251">
        <f t="shared" si="18"/>
        <v>266200000.00000009</v>
      </c>
      <c r="O26" s="251">
        <f t="shared" si="18"/>
        <v>292820000.00000012</v>
      </c>
      <c r="P26" s="251">
        <f t="shared" si="18"/>
        <v>322102000.00000018</v>
      </c>
      <c r="Q26" s="251">
        <f t="shared" si="18"/>
        <v>354312200.00000024</v>
      </c>
      <c r="R26" s="251">
        <f t="shared" si="18"/>
        <v>389743420.0000003</v>
      </c>
      <c r="S26" s="251">
        <f t="shared" si="18"/>
        <v>428717762.00000036</v>
      </c>
      <c r="T26" s="251">
        <f t="shared" si="18"/>
        <v>471589538.20000041</v>
      </c>
      <c r="U26" s="251">
        <f t="shared" si="18"/>
        <v>518748492.02000052</v>
      </c>
      <c r="V26" s="251">
        <f t="shared" si="18"/>
        <v>570623341.2220006</v>
      </c>
      <c r="W26" s="251">
        <f t="shared" si="18"/>
        <v>627685675.34420073</v>
      </c>
      <c r="X26" s="251">
        <f t="shared" si="18"/>
        <v>690454242.87862086</v>
      </c>
    </row>
    <row r="27" spans="1:24" s="227" customFormat="1" ht="47.25">
      <c r="A27" s="202">
        <v>5</v>
      </c>
      <c r="B27" s="221" t="s">
        <v>764</v>
      </c>
      <c r="C27" s="226"/>
      <c r="D27" s="202" t="s">
        <v>742</v>
      </c>
      <c r="E27" s="221" t="s">
        <v>743</v>
      </c>
      <c r="F27" s="226">
        <v>300000000</v>
      </c>
      <c r="G27" s="202" t="s">
        <v>734</v>
      </c>
      <c r="H27" s="221" t="s">
        <v>743</v>
      </c>
      <c r="I27" s="226">
        <v>300000000</v>
      </c>
      <c r="J27" s="202" t="s">
        <v>734</v>
      </c>
      <c r="K27" s="226">
        <v>300000000</v>
      </c>
      <c r="L27" s="226">
        <f t="shared" si="1"/>
        <v>330000000</v>
      </c>
      <c r="M27" s="226">
        <f t="shared" si="1"/>
        <v>363000000</v>
      </c>
      <c r="N27" s="226">
        <f t="shared" ref="N27:X27" si="19">M27*1.1</f>
        <v>399300000.00000006</v>
      </c>
      <c r="O27" s="226">
        <f t="shared" si="19"/>
        <v>439230000.00000012</v>
      </c>
      <c r="P27" s="226">
        <f t="shared" si="19"/>
        <v>483153000.00000018</v>
      </c>
      <c r="Q27" s="226">
        <f t="shared" si="19"/>
        <v>531468300.00000024</v>
      </c>
      <c r="R27" s="226">
        <f t="shared" si="19"/>
        <v>584615130.00000036</v>
      </c>
      <c r="S27" s="226">
        <f t="shared" si="19"/>
        <v>643076643.00000048</v>
      </c>
      <c r="T27" s="226">
        <f t="shared" si="19"/>
        <v>707384307.30000055</v>
      </c>
      <c r="U27" s="226">
        <f t="shared" si="19"/>
        <v>778122738.03000069</v>
      </c>
      <c r="V27" s="226">
        <f t="shared" si="19"/>
        <v>855935011.83300078</v>
      </c>
      <c r="W27" s="226">
        <f t="shared" si="19"/>
        <v>941528513.01630092</v>
      </c>
      <c r="X27" s="226">
        <f t="shared" si="19"/>
        <v>1035681364.3179311</v>
      </c>
    </row>
    <row r="28" spans="1:24" s="227" customFormat="1" ht="47.25">
      <c r="A28" s="202"/>
      <c r="B28" s="202"/>
      <c r="C28" s="226"/>
      <c r="D28" s="202"/>
      <c r="E28" s="221" t="s">
        <v>744</v>
      </c>
      <c r="F28" s="226">
        <v>200000000</v>
      </c>
      <c r="G28" s="202" t="s">
        <v>734</v>
      </c>
      <c r="H28" s="221" t="s">
        <v>744</v>
      </c>
      <c r="I28" s="226">
        <v>400000000</v>
      </c>
      <c r="J28" s="202" t="s">
        <v>734</v>
      </c>
      <c r="K28" s="226">
        <v>400000000</v>
      </c>
      <c r="L28" s="226">
        <f t="shared" si="1"/>
        <v>440000000.00000006</v>
      </c>
      <c r="M28" s="226">
        <f t="shared" si="1"/>
        <v>484000000.00000012</v>
      </c>
      <c r="N28" s="226">
        <f t="shared" ref="N28:X28" si="20">M28*1.1</f>
        <v>532400000.00000018</v>
      </c>
      <c r="O28" s="226">
        <f t="shared" si="20"/>
        <v>585640000.00000024</v>
      </c>
      <c r="P28" s="226">
        <f t="shared" si="20"/>
        <v>644204000.00000036</v>
      </c>
      <c r="Q28" s="226">
        <f t="shared" si="20"/>
        <v>708624400.00000048</v>
      </c>
      <c r="R28" s="226">
        <f t="shared" si="20"/>
        <v>779486840.0000006</v>
      </c>
      <c r="S28" s="226">
        <f t="shared" si="20"/>
        <v>857435524.00000072</v>
      </c>
      <c r="T28" s="226">
        <f t="shared" si="20"/>
        <v>943179076.40000081</v>
      </c>
      <c r="U28" s="226">
        <f t="shared" si="20"/>
        <v>1037496984.040001</v>
      </c>
      <c r="V28" s="226">
        <f t="shared" si="20"/>
        <v>1141246682.4440012</v>
      </c>
      <c r="W28" s="226">
        <f t="shared" si="20"/>
        <v>1255371350.6884015</v>
      </c>
      <c r="X28" s="226">
        <f t="shared" si="20"/>
        <v>1380908485.7572417</v>
      </c>
    </row>
    <row r="29" spans="1:24" s="227" customFormat="1" ht="63">
      <c r="A29" s="202"/>
      <c r="B29" s="202"/>
      <c r="C29" s="226"/>
      <c r="D29" s="202"/>
      <c r="E29" s="221" t="s">
        <v>745</v>
      </c>
      <c r="F29" s="226">
        <v>750000000</v>
      </c>
      <c r="G29" s="202" t="s">
        <v>747</v>
      </c>
      <c r="H29" s="221" t="s">
        <v>745</v>
      </c>
      <c r="I29" s="226">
        <v>750000000</v>
      </c>
      <c r="J29" s="202" t="s">
        <v>747</v>
      </c>
      <c r="K29" s="226">
        <v>750000000</v>
      </c>
      <c r="L29" s="226">
        <f t="shared" si="1"/>
        <v>825000000.00000012</v>
      </c>
      <c r="M29" s="226">
        <f t="shared" si="1"/>
        <v>907500000.00000024</v>
      </c>
      <c r="N29" s="226">
        <f t="shared" ref="N29:X29" si="21">M29*1.1</f>
        <v>998250000.00000036</v>
      </c>
      <c r="O29" s="226">
        <f t="shared" si="21"/>
        <v>1098075000.0000005</v>
      </c>
      <c r="P29" s="226">
        <f t="shared" si="21"/>
        <v>1207882500.0000007</v>
      </c>
      <c r="Q29" s="226">
        <f t="shared" si="21"/>
        <v>1328670750.000001</v>
      </c>
      <c r="R29" s="226">
        <f t="shared" si="21"/>
        <v>1461537825.0000012</v>
      </c>
      <c r="S29" s="226">
        <f t="shared" si="21"/>
        <v>1607691607.5000014</v>
      </c>
      <c r="T29" s="226">
        <f t="shared" si="21"/>
        <v>1768460768.2500017</v>
      </c>
      <c r="U29" s="226">
        <f t="shared" si="21"/>
        <v>1945306845.075002</v>
      </c>
      <c r="V29" s="226">
        <f t="shared" si="21"/>
        <v>2139837529.5825024</v>
      </c>
      <c r="W29" s="226">
        <f t="shared" si="21"/>
        <v>2353821282.5407529</v>
      </c>
      <c r="X29" s="226">
        <f t="shared" si="21"/>
        <v>2589203410.7948284</v>
      </c>
    </row>
    <row r="30" spans="1:24" s="253" customFormat="1" ht="20.100000000000001" customHeight="1">
      <c r="A30" s="250"/>
      <c r="B30" s="250"/>
      <c r="C30" s="251"/>
      <c r="D30" s="250"/>
      <c r="E30" s="252"/>
      <c r="F30" s="251">
        <f>SUM(F27:F29)</f>
        <v>1250000000</v>
      </c>
      <c r="G30" s="250"/>
      <c r="H30" s="252"/>
      <c r="I30" s="251">
        <f>SUM(I27:I29)</f>
        <v>1450000000</v>
      </c>
      <c r="J30" s="250"/>
      <c r="K30" s="251">
        <f>SUM(K27:K29)</f>
        <v>1450000000</v>
      </c>
      <c r="L30" s="251">
        <f t="shared" ref="L30" si="22">SUM(L27:L29)</f>
        <v>1595000000</v>
      </c>
      <c r="M30" s="251">
        <f t="shared" ref="M30" si="23">SUM(M27:M29)</f>
        <v>1754500000.0000005</v>
      </c>
      <c r="N30" s="251">
        <f t="shared" ref="N30" si="24">SUM(N27:N29)</f>
        <v>1929950000.0000005</v>
      </c>
      <c r="O30" s="251">
        <f t="shared" ref="O30" si="25">SUM(O27:O29)</f>
        <v>2122945000.000001</v>
      </c>
      <c r="P30" s="251">
        <f t="shared" ref="P30" si="26">SUM(P27:P29)</f>
        <v>2335239500.000001</v>
      </c>
      <c r="Q30" s="251">
        <f t="shared" ref="Q30" si="27">SUM(Q27:Q29)</f>
        <v>2568763450.0000019</v>
      </c>
      <c r="R30" s="251">
        <f t="shared" ref="R30" si="28">SUM(R27:R29)</f>
        <v>2825639795.0000019</v>
      </c>
      <c r="S30" s="251">
        <f t="shared" ref="S30" si="29">SUM(S27:S29)</f>
        <v>3108203774.5000029</v>
      </c>
      <c r="T30" s="251">
        <f t="shared" ref="T30" si="30">SUM(T27:T29)</f>
        <v>3419024151.9500027</v>
      </c>
      <c r="U30" s="251">
        <f t="shared" ref="U30" si="31">SUM(U27:U29)</f>
        <v>3760926567.1450033</v>
      </c>
      <c r="V30" s="251">
        <f t="shared" ref="V30" si="32">SUM(V27:V29)</f>
        <v>4137019223.8595042</v>
      </c>
      <c r="W30" s="251">
        <f t="shared" ref="W30" si="33">SUM(W27:W29)</f>
        <v>4550721146.2454548</v>
      </c>
      <c r="X30" s="251">
        <f t="shared" ref="X30" si="34">SUM(X27:X29)</f>
        <v>5005793260.8700008</v>
      </c>
    </row>
    <row r="31" spans="1:24" s="227" customFormat="1" ht="20.100000000000001" customHeight="1">
      <c r="A31" s="202"/>
      <c r="B31" s="202"/>
      <c r="C31" s="226">
        <f>SUM(C9:C25)</f>
        <v>941200000000</v>
      </c>
      <c r="D31" s="202"/>
      <c r="E31" s="221"/>
      <c r="F31" s="226">
        <f>F30+F26+F24+F21+F12</f>
        <v>9900615000</v>
      </c>
      <c r="G31" s="202"/>
      <c r="H31" s="202"/>
      <c r="I31" s="226">
        <f>I30+I26+I24+I21+I12</f>
        <v>17093250000</v>
      </c>
      <c r="J31" s="202"/>
      <c r="K31" s="226">
        <f>K30+K26+K24+K21+K12</f>
        <v>14300000000</v>
      </c>
      <c r="L31" s="226">
        <f t="shared" ref="L31:X31" si="35">L30+L26+L24+L21+L12</f>
        <v>15730000000</v>
      </c>
      <c r="M31" s="226">
        <f t="shared" si="35"/>
        <v>17303000000</v>
      </c>
      <c r="N31" s="226">
        <f t="shared" si="35"/>
        <v>19033300000.000004</v>
      </c>
      <c r="O31" s="226">
        <f t="shared" si="35"/>
        <v>20936630000.000004</v>
      </c>
      <c r="P31" s="226">
        <f t="shared" si="35"/>
        <v>23030293000.000004</v>
      </c>
      <c r="Q31" s="226">
        <f t="shared" si="35"/>
        <v>25333322300.000008</v>
      </c>
      <c r="R31" s="226">
        <f t="shared" si="35"/>
        <v>27866654530.000015</v>
      </c>
      <c r="S31" s="226">
        <f t="shared" si="35"/>
        <v>30653319983.000019</v>
      </c>
      <c r="T31" s="226">
        <f t="shared" si="35"/>
        <v>33718651981.300026</v>
      </c>
      <c r="U31" s="226">
        <f t="shared" si="35"/>
        <v>37090517179.430031</v>
      </c>
      <c r="V31" s="226">
        <f t="shared" si="35"/>
        <v>40799568897.373039</v>
      </c>
      <c r="W31" s="226">
        <f t="shared" si="35"/>
        <v>44879525787.110344</v>
      </c>
      <c r="X31" s="226">
        <f t="shared" si="35"/>
        <v>49367478365.821381</v>
      </c>
    </row>
    <row r="32" spans="1:24">
      <c r="C32" s="228"/>
    </row>
    <row r="33" spans="2:3">
      <c r="B33" s="208" t="s">
        <v>703</v>
      </c>
    </row>
    <row r="34" spans="2:3">
      <c r="B34" s="204" t="s">
        <v>29</v>
      </c>
      <c r="C34" t="s">
        <v>704</v>
      </c>
    </row>
    <row r="35" spans="2:3">
      <c r="B35" s="204" t="s">
        <v>30</v>
      </c>
      <c r="C35" t="s">
        <v>705</v>
      </c>
    </row>
    <row r="36" spans="2:3">
      <c r="B36" s="204" t="s">
        <v>31</v>
      </c>
      <c r="C36" t="s">
        <v>706</v>
      </c>
    </row>
  </sheetData>
  <mergeCells count="6">
    <mergeCell ref="B5:D5"/>
    <mergeCell ref="E5:X5"/>
    <mergeCell ref="E7:G7"/>
    <mergeCell ref="H7:J7"/>
    <mergeCell ref="B6:D6"/>
    <mergeCell ref="E6:X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2:AK418"/>
  <sheetViews>
    <sheetView workbookViewId="0">
      <pane xSplit="2" ySplit="12" topLeftCell="C13" activePane="bottomRight" state="frozen"/>
      <selection pane="topRight" activeCell="C1" sqref="C1"/>
      <selection pane="bottomLeft" activeCell="A5" sqref="A5"/>
      <selection pane="bottomRight" activeCell="C13" sqref="C13"/>
    </sheetView>
  </sheetViews>
  <sheetFormatPr defaultRowHeight="15.75"/>
  <cols>
    <col min="1" max="1" width="9.28515625" bestFit="1" customWidth="1"/>
    <col min="2" max="2" width="22.5703125" style="192" customWidth="1"/>
    <col min="3" max="4" width="72" customWidth="1"/>
    <col min="5" max="5" width="18.7109375" style="22" customWidth="1"/>
    <col min="6" max="6" width="19.42578125" customWidth="1"/>
    <col min="7" max="7" width="19.42578125" style="22" customWidth="1"/>
    <col min="8" max="8" width="18.28515625" style="22" customWidth="1"/>
    <col min="9" max="9" width="21.5703125" customWidth="1"/>
    <col min="10" max="10" width="13.140625" customWidth="1"/>
    <col min="11" max="11" width="7.42578125" customWidth="1"/>
    <col min="12" max="12" width="6.5703125" customWidth="1"/>
    <col min="13" max="13" width="8.7109375" customWidth="1"/>
    <col min="14" max="14" width="8.42578125" customWidth="1"/>
    <col min="15" max="15" width="6.140625" customWidth="1"/>
    <col min="16" max="16" width="7.7109375" customWidth="1"/>
    <col min="17" max="17" width="6" customWidth="1"/>
    <col min="18" max="18" width="27" customWidth="1"/>
    <col min="19" max="19" width="13" customWidth="1"/>
    <col min="20" max="20" width="23.42578125" style="5" customWidth="1"/>
    <col min="21" max="21" width="16.28515625" style="3" bestFit="1" customWidth="1"/>
    <col min="22" max="22" width="24.85546875" style="193" customWidth="1"/>
    <col min="23" max="23" width="27.140625" style="3" customWidth="1"/>
    <col min="24" max="24" width="18.5703125" style="3" bestFit="1" customWidth="1"/>
    <col min="25" max="25" width="16.28515625" style="3" bestFit="1" customWidth="1"/>
    <col min="27" max="27" width="15.5703125" customWidth="1"/>
    <col min="28" max="28" width="19.140625" bestFit="1" customWidth="1"/>
    <col min="29" max="29" width="17.7109375" bestFit="1" customWidth="1"/>
    <col min="30" max="30" width="21.140625" customWidth="1"/>
    <col min="31" max="31" width="17.5703125" bestFit="1" customWidth="1"/>
    <col min="32" max="32" width="23" bestFit="1" customWidth="1"/>
    <col min="33" max="33" width="19.140625" customWidth="1"/>
    <col min="34" max="34" width="13.42578125" bestFit="1" customWidth="1"/>
    <col min="35" max="36" width="19.85546875" bestFit="1" customWidth="1"/>
    <col min="37" max="37" width="10.140625" bestFit="1" customWidth="1"/>
  </cols>
  <sheetData>
    <row r="12" spans="1:25" s="41" customFormat="1" ht="15.6" customHeight="1">
      <c r="A12" s="33" t="s">
        <v>96</v>
      </c>
      <c r="B12" s="33" t="s">
        <v>97</v>
      </c>
      <c r="C12" s="33" t="s">
        <v>98</v>
      </c>
      <c r="D12" s="33" t="s">
        <v>99</v>
      </c>
      <c r="E12" s="33" t="s">
        <v>100</v>
      </c>
      <c r="F12" s="33" t="s">
        <v>101</v>
      </c>
      <c r="G12" s="34" t="s">
        <v>102</v>
      </c>
      <c r="H12" s="33" t="s">
        <v>103</v>
      </c>
      <c r="I12" s="33" t="s">
        <v>104</v>
      </c>
      <c r="J12" s="35" t="s">
        <v>105</v>
      </c>
      <c r="K12" s="35" t="s">
        <v>106</v>
      </c>
      <c r="L12" s="35" t="s">
        <v>107</v>
      </c>
      <c r="M12" s="35" t="s">
        <v>108</v>
      </c>
      <c r="N12" s="35" t="s">
        <v>109</v>
      </c>
      <c r="O12" s="35" t="s">
        <v>110</v>
      </c>
      <c r="P12" s="35" t="s">
        <v>111</v>
      </c>
      <c r="Q12" s="35" t="s">
        <v>26</v>
      </c>
      <c r="R12" s="35" t="s">
        <v>94</v>
      </c>
      <c r="S12" s="33" t="s">
        <v>112</v>
      </c>
      <c r="T12" s="36" t="s">
        <v>113</v>
      </c>
      <c r="U12" s="37" t="s">
        <v>114</v>
      </c>
      <c r="V12" s="38" t="s">
        <v>115</v>
      </c>
      <c r="W12" s="39" t="s">
        <v>116</v>
      </c>
      <c r="X12" s="40" t="s">
        <v>117</v>
      </c>
      <c r="Y12" s="40" t="s">
        <v>118</v>
      </c>
    </row>
    <row r="13" spans="1:25" s="46" customFormat="1" ht="31.5">
      <c r="A13" s="42">
        <v>1</v>
      </c>
      <c r="B13" s="43" t="s">
        <v>119</v>
      </c>
      <c r="C13" s="44" t="s">
        <v>120</v>
      </c>
      <c r="D13" s="45" t="s">
        <v>121</v>
      </c>
      <c r="E13" s="43" t="s">
        <v>122</v>
      </c>
      <c r="F13" s="46" t="s">
        <v>123</v>
      </c>
      <c r="G13" s="42" t="s">
        <v>122</v>
      </c>
      <c r="H13" s="42" t="s">
        <v>122</v>
      </c>
      <c r="I13" s="46" t="s">
        <v>124</v>
      </c>
      <c r="J13" s="42" t="s">
        <v>122</v>
      </c>
      <c r="K13" s="47"/>
      <c r="L13" s="47"/>
      <c r="M13" s="47"/>
      <c r="N13" s="47"/>
      <c r="O13" s="47"/>
      <c r="P13" s="47"/>
      <c r="Q13" s="47"/>
      <c r="R13" s="42" t="s">
        <v>122</v>
      </c>
      <c r="S13" s="47"/>
      <c r="T13" s="42" t="s">
        <v>122</v>
      </c>
      <c r="U13" s="42" t="s">
        <v>122</v>
      </c>
      <c r="V13" s="48">
        <v>10079246</v>
      </c>
      <c r="W13" s="49">
        <v>181834675</v>
      </c>
      <c r="X13" s="42" t="s">
        <v>122</v>
      </c>
      <c r="Y13" s="42" t="s">
        <v>122</v>
      </c>
    </row>
    <row r="14" spans="1:25" s="46" customFormat="1" ht="31.5">
      <c r="A14" s="42">
        <v>2</v>
      </c>
      <c r="B14" s="43" t="s">
        <v>119</v>
      </c>
      <c r="C14" s="44" t="s">
        <v>125</v>
      </c>
      <c r="D14" s="45"/>
      <c r="E14" s="43" t="s">
        <v>122</v>
      </c>
      <c r="F14" s="46" t="s">
        <v>123</v>
      </c>
      <c r="G14" s="42" t="s">
        <v>122</v>
      </c>
      <c r="H14" s="42" t="s">
        <v>122</v>
      </c>
      <c r="I14" s="46" t="s">
        <v>124</v>
      </c>
      <c r="J14" s="42" t="s">
        <v>122</v>
      </c>
      <c r="K14" s="47"/>
      <c r="L14" s="47"/>
      <c r="M14" s="47"/>
      <c r="N14" s="47"/>
      <c r="O14" s="47"/>
      <c r="P14" s="47"/>
      <c r="Q14" s="47"/>
      <c r="R14" s="42" t="s">
        <v>122</v>
      </c>
      <c r="S14" s="47"/>
      <c r="T14" s="42" t="s">
        <v>122</v>
      </c>
      <c r="U14" s="42" t="s">
        <v>122</v>
      </c>
      <c r="V14" s="48">
        <v>10079246</v>
      </c>
      <c r="W14" s="49">
        <v>181834675</v>
      </c>
      <c r="X14" s="42" t="s">
        <v>122</v>
      </c>
      <c r="Y14" s="42" t="s">
        <v>122</v>
      </c>
    </row>
    <row r="15" spans="1:25" s="46" customFormat="1" ht="31.5">
      <c r="A15" s="42">
        <v>3</v>
      </c>
      <c r="B15" s="43" t="s">
        <v>119</v>
      </c>
      <c r="C15" s="44" t="s">
        <v>126</v>
      </c>
      <c r="D15" s="45"/>
      <c r="E15" s="43" t="s">
        <v>122</v>
      </c>
      <c r="F15" s="46" t="s">
        <v>127</v>
      </c>
      <c r="G15" s="42" t="s">
        <v>122</v>
      </c>
      <c r="H15" s="42" t="s">
        <v>122</v>
      </c>
      <c r="I15" s="46" t="s">
        <v>124</v>
      </c>
      <c r="J15" s="42" t="s">
        <v>122</v>
      </c>
      <c r="K15" s="47"/>
      <c r="L15" s="47"/>
      <c r="M15" s="47"/>
      <c r="N15" s="47"/>
      <c r="O15" s="47"/>
      <c r="P15" s="47"/>
      <c r="Q15" s="47"/>
      <c r="R15" s="42" t="s">
        <v>122</v>
      </c>
      <c r="S15" s="47"/>
      <c r="T15" s="42" t="s">
        <v>122</v>
      </c>
      <c r="U15" s="42" t="s">
        <v>122</v>
      </c>
      <c r="V15" s="48">
        <v>10079246</v>
      </c>
      <c r="W15" s="49">
        <v>181834675</v>
      </c>
      <c r="X15" s="42" t="s">
        <v>122</v>
      </c>
      <c r="Y15" s="42" t="s">
        <v>122</v>
      </c>
    </row>
    <row r="16" spans="1:25" s="46" customFormat="1" ht="31.5">
      <c r="A16" s="42">
        <v>4</v>
      </c>
      <c r="B16" s="43" t="s">
        <v>119</v>
      </c>
      <c r="C16" s="44" t="s">
        <v>128</v>
      </c>
      <c r="D16" s="45"/>
      <c r="E16" s="43" t="s">
        <v>122</v>
      </c>
      <c r="F16" s="46" t="s">
        <v>123</v>
      </c>
      <c r="G16" s="42" t="s">
        <v>122</v>
      </c>
      <c r="H16" s="42" t="s">
        <v>122</v>
      </c>
      <c r="I16" s="46" t="s">
        <v>124</v>
      </c>
      <c r="J16" s="42" t="s">
        <v>122</v>
      </c>
      <c r="K16" s="47"/>
      <c r="L16" s="47"/>
      <c r="M16" s="47"/>
      <c r="N16" s="47"/>
      <c r="O16" s="47"/>
      <c r="P16" s="47"/>
      <c r="Q16" s="47"/>
      <c r="R16" s="42" t="s">
        <v>122</v>
      </c>
      <c r="S16" s="47"/>
      <c r="T16" s="42" t="s">
        <v>122</v>
      </c>
      <c r="U16" s="42" t="s">
        <v>122</v>
      </c>
      <c r="V16" s="48">
        <v>10079246</v>
      </c>
      <c r="W16" s="49">
        <v>181834675</v>
      </c>
      <c r="X16" s="42" t="s">
        <v>122</v>
      </c>
      <c r="Y16" s="42" t="s">
        <v>122</v>
      </c>
    </row>
    <row r="17" spans="1:36" s="46" customFormat="1" ht="31.5">
      <c r="A17" s="42">
        <v>5</v>
      </c>
      <c r="B17" s="43" t="s">
        <v>119</v>
      </c>
      <c r="C17" s="44" t="s">
        <v>129</v>
      </c>
      <c r="D17" s="45"/>
      <c r="E17" s="43" t="s">
        <v>122</v>
      </c>
      <c r="F17" s="46" t="s">
        <v>127</v>
      </c>
      <c r="G17" s="42" t="s">
        <v>122</v>
      </c>
      <c r="H17" s="42" t="s">
        <v>122</v>
      </c>
      <c r="I17" s="46" t="s">
        <v>124</v>
      </c>
      <c r="J17" s="42" t="s">
        <v>122</v>
      </c>
      <c r="K17" s="47"/>
      <c r="L17" s="47"/>
      <c r="M17" s="47"/>
      <c r="N17" s="47"/>
      <c r="O17" s="47"/>
      <c r="P17" s="47"/>
      <c r="Q17" s="47"/>
      <c r="R17" s="42" t="s">
        <v>122</v>
      </c>
      <c r="S17" s="47"/>
      <c r="T17" s="42" t="s">
        <v>122</v>
      </c>
      <c r="U17" s="42" t="s">
        <v>122</v>
      </c>
      <c r="V17" s="48">
        <v>10079246</v>
      </c>
      <c r="W17" s="49">
        <v>181834675</v>
      </c>
      <c r="X17" s="42" t="s">
        <v>122</v>
      </c>
      <c r="Y17" s="42" t="s">
        <v>122</v>
      </c>
    </row>
    <row r="18" spans="1:36" s="46" customFormat="1" ht="31.5">
      <c r="A18" s="42">
        <v>6</v>
      </c>
      <c r="B18" s="43" t="s">
        <v>119</v>
      </c>
      <c r="C18" s="44" t="s">
        <v>130</v>
      </c>
      <c r="D18" s="45"/>
      <c r="E18" s="43" t="s">
        <v>122</v>
      </c>
      <c r="F18" s="46" t="s">
        <v>123</v>
      </c>
      <c r="G18" s="42" t="s">
        <v>122</v>
      </c>
      <c r="H18" s="42" t="s">
        <v>122</v>
      </c>
      <c r="I18" s="46" t="s">
        <v>124</v>
      </c>
      <c r="J18" s="42" t="s">
        <v>122</v>
      </c>
      <c r="K18" s="47"/>
      <c r="L18" s="47"/>
      <c r="M18" s="47"/>
      <c r="N18" s="47"/>
      <c r="O18" s="47"/>
      <c r="P18" s="47"/>
      <c r="Q18" s="47"/>
      <c r="R18" s="42" t="s">
        <v>122</v>
      </c>
      <c r="S18" s="47"/>
      <c r="T18" s="42" t="s">
        <v>122</v>
      </c>
      <c r="U18" s="42" t="s">
        <v>122</v>
      </c>
      <c r="V18" s="48">
        <v>10079246</v>
      </c>
      <c r="W18" s="49">
        <v>181834675</v>
      </c>
      <c r="X18" s="42" t="s">
        <v>122</v>
      </c>
      <c r="Y18" s="42" t="s">
        <v>122</v>
      </c>
    </row>
    <row r="19" spans="1:36" s="46" customFormat="1">
      <c r="A19" s="42">
        <v>7</v>
      </c>
      <c r="B19" s="43" t="s">
        <v>119</v>
      </c>
      <c r="C19" s="44" t="s">
        <v>131</v>
      </c>
      <c r="D19" s="45"/>
      <c r="E19" s="43" t="s">
        <v>122</v>
      </c>
      <c r="F19" s="46" t="s">
        <v>127</v>
      </c>
      <c r="G19" s="42" t="s">
        <v>122</v>
      </c>
      <c r="H19" s="42" t="s">
        <v>122</v>
      </c>
      <c r="I19" s="46" t="s">
        <v>124</v>
      </c>
      <c r="J19" s="42" t="s">
        <v>122</v>
      </c>
      <c r="K19" s="47"/>
      <c r="L19" s="47"/>
      <c r="M19" s="47"/>
      <c r="N19" s="47"/>
      <c r="O19" s="47"/>
      <c r="P19" s="47"/>
      <c r="Q19" s="47"/>
      <c r="R19" s="42" t="s">
        <v>122</v>
      </c>
      <c r="S19" s="47"/>
      <c r="T19" s="42" t="s">
        <v>122</v>
      </c>
      <c r="U19" s="42" t="s">
        <v>122</v>
      </c>
      <c r="V19" s="48">
        <v>10079246</v>
      </c>
      <c r="W19" s="49">
        <v>181834675</v>
      </c>
      <c r="X19" s="42" t="s">
        <v>122</v>
      </c>
      <c r="Y19" s="42" t="s">
        <v>122</v>
      </c>
    </row>
    <row r="20" spans="1:36" s="46" customFormat="1" ht="31.5">
      <c r="A20" s="42">
        <v>8</v>
      </c>
      <c r="B20" s="43" t="s">
        <v>119</v>
      </c>
      <c r="C20" s="44" t="s">
        <v>132</v>
      </c>
      <c r="D20" s="45"/>
      <c r="E20" s="43" t="s">
        <v>122</v>
      </c>
      <c r="F20" s="46" t="s">
        <v>123</v>
      </c>
      <c r="G20" s="42" t="s">
        <v>122</v>
      </c>
      <c r="H20" s="42" t="s">
        <v>122</v>
      </c>
      <c r="I20" s="46" t="s">
        <v>124</v>
      </c>
      <c r="J20" s="42" t="s">
        <v>122</v>
      </c>
      <c r="K20" s="47"/>
      <c r="L20" s="47"/>
      <c r="M20" s="47"/>
      <c r="N20" s="47"/>
      <c r="O20" s="47"/>
      <c r="P20" s="47"/>
      <c r="Q20" s="47"/>
      <c r="R20" s="42" t="s">
        <v>122</v>
      </c>
      <c r="S20" s="47"/>
      <c r="T20" s="42" t="s">
        <v>122</v>
      </c>
      <c r="U20" s="42" t="s">
        <v>122</v>
      </c>
      <c r="V20" s="48">
        <v>10079246</v>
      </c>
      <c r="W20" s="49">
        <v>181834675</v>
      </c>
      <c r="X20" s="42" t="s">
        <v>122</v>
      </c>
      <c r="Y20" s="42" t="s">
        <v>122</v>
      </c>
    </row>
    <row r="21" spans="1:36" s="46" customFormat="1" ht="31.5">
      <c r="A21" s="42">
        <v>9</v>
      </c>
      <c r="B21" s="43" t="s">
        <v>119</v>
      </c>
      <c r="C21" s="44" t="s">
        <v>133</v>
      </c>
      <c r="D21" s="45"/>
      <c r="E21" s="43" t="s">
        <v>122</v>
      </c>
      <c r="F21" s="46" t="s">
        <v>123</v>
      </c>
      <c r="G21" s="42" t="s">
        <v>122</v>
      </c>
      <c r="H21" s="42" t="s">
        <v>122</v>
      </c>
      <c r="I21" s="46" t="s">
        <v>124</v>
      </c>
      <c r="J21" s="42" t="s">
        <v>122</v>
      </c>
      <c r="K21" s="47"/>
      <c r="L21" s="47"/>
      <c r="M21" s="47"/>
      <c r="N21" s="47"/>
      <c r="O21" s="47"/>
      <c r="P21" s="47"/>
      <c r="Q21" s="47"/>
      <c r="R21" s="42" t="s">
        <v>122</v>
      </c>
      <c r="S21" s="47"/>
      <c r="T21" s="42" t="s">
        <v>122</v>
      </c>
      <c r="U21" s="42" t="s">
        <v>122</v>
      </c>
      <c r="V21" s="48">
        <v>10079246</v>
      </c>
      <c r="W21" s="49">
        <v>181834675</v>
      </c>
      <c r="X21" s="42" t="s">
        <v>122</v>
      </c>
      <c r="Y21" s="42" t="s">
        <v>122</v>
      </c>
    </row>
    <row r="22" spans="1:36" s="46" customFormat="1">
      <c r="A22" s="42">
        <v>10</v>
      </c>
      <c r="B22" s="43" t="s">
        <v>119</v>
      </c>
      <c r="C22" s="44" t="s">
        <v>134</v>
      </c>
      <c r="D22" s="45"/>
      <c r="E22" s="43" t="s">
        <v>122</v>
      </c>
      <c r="F22" s="46" t="s">
        <v>127</v>
      </c>
      <c r="G22" s="42" t="s">
        <v>122</v>
      </c>
      <c r="H22" s="42" t="s">
        <v>122</v>
      </c>
      <c r="I22" s="46" t="s">
        <v>124</v>
      </c>
      <c r="J22" s="42" t="s">
        <v>122</v>
      </c>
      <c r="K22" s="47"/>
      <c r="L22" s="47"/>
      <c r="M22" s="47"/>
      <c r="N22" s="47"/>
      <c r="O22" s="47"/>
      <c r="P22" s="47"/>
      <c r="Q22" s="47"/>
      <c r="R22" s="42" t="s">
        <v>122</v>
      </c>
      <c r="S22" s="47"/>
      <c r="T22" s="42" t="s">
        <v>122</v>
      </c>
      <c r="U22" s="42" t="s">
        <v>122</v>
      </c>
      <c r="V22" s="48">
        <v>10079246</v>
      </c>
      <c r="W22" s="49">
        <v>181834675</v>
      </c>
      <c r="X22" s="42" t="s">
        <v>122</v>
      </c>
      <c r="Y22" s="42" t="s">
        <v>122</v>
      </c>
    </row>
    <row r="23" spans="1:36" s="46" customFormat="1">
      <c r="A23" s="42">
        <v>11</v>
      </c>
      <c r="B23" s="43" t="s">
        <v>119</v>
      </c>
      <c r="C23" s="50" t="s">
        <v>135</v>
      </c>
      <c r="D23" s="51"/>
      <c r="E23" s="43" t="s">
        <v>122</v>
      </c>
      <c r="F23" s="46" t="s">
        <v>127</v>
      </c>
      <c r="G23" s="42" t="s">
        <v>122</v>
      </c>
      <c r="H23" s="42" t="s">
        <v>122</v>
      </c>
      <c r="I23" s="46" t="s">
        <v>136</v>
      </c>
      <c r="J23" s="52">
        <v>2012</v>
      </c>
      <c r="K23" s="47" t="s">
        <v>106</v>
      </c>
      <c r="L23" s="47"/>
      <c r="M23" s="47"/>
      <c r="N23" s="47"/>
      <c r="O23" s="47"/>
      <c r="P23" s="47"/>
      <c r="Q23" s="47"/>
      <c r="R23" s="47">
        <f>22450*1000000</f>
        <v>22450000000</v>
      </c>
      <c r="S23" s="43" t="s">
        <v>137</v>
      </c>
      <c r="T23" s="53">
        <v>5</v>
      </c>
      <c r="U23" s="42" t="s">
        <v>138</v>
      </c>
      <c r="V23" s="48">
        <v>10079246</v>
      </c>
      <c r="W23" s="49">
        <v>181834675</v>
      </c>
      <c r="X23" s="42" t="s">
        <v>122</v>
      </c>
      <c r="Y23" s="42" t="s">
        <v>122</v>
      </c>
    </row>
    <row r="24" spans="1:36" s="46" customFormat="1">
      <c r="A24" s="42">
        <v>12</v>
      </c>
      <c r="B24" s="43" t="s">
        <v>119</v>
      </c>
      <c r="C24" s="54" t="s">
        <v>139</v>
      </c>
      <c r="D24" s="55"/>
      <c r="E24" s="43" t="s">
        <v>122</v>
      </c>
      <c r="F24" s="46" t="s">
        <v>127</v>
      </c>
      <c r="G24" s="42" t="s">
        <v>122</v>
      </c>
      <c r="H24" s="42" t="s">
        <v>122</v>
      </c>
      <c r="I24" s="46" t="s">
        <v>136</v>
      </c>
      <c r="J24" s="52">
        <v>335</v>
      </c>
      <c r="K24" s="47" t="s">
        <v>106</v>
      </c>
      <c r="L24" s="47"/>
      <c r="M24" s="47"/>
      <c r="N24" s="47"/>
      <c r="O24" s="47"/>
      <c r="P24" s="47"/>
      <c r="Q24" s="47"/>
      <c r="R24" s="56">
        <f>13420*1000000</f>
        <v>13420000000</v>
      </c>
      <c r="S24" s="43" t="s">
        <v>137</v>
      </c>
      <c r="T24" s="53">
        <v>5</v>
      </c>
      <c r="U24" s="42" t="s">
        <v>138</v>
      </c>
      <c r="V24" s="48">
        <v>10079246</v>
      </c>
      <c r="W24" s="49">
        <v>181834675</v>
      </c>
      <c r="X24" s="42" t="s">
        <v>122</v>
      </c>
      <c r="Y24" s="42" t="s">
        <v>122</v>
      </c>
      <c r="AI24" s="57"/>
      <c r="AJ24" s="57"/>
    </row>
    <row r="25" spans="1:36" s="46" customFormat="1">
      <c r="A25" s="42">
        <v>13</v>
      </c>
      <c r="B25" s="43" t="s">
        <v>119</v>
      </c>
      <c r="C25" s="54" t="s">
        <v>140</v>
      </c>
      <c r="D25" s="55"/>
      <c r="E25" s="43" t="s">
        <v>122</v>
      </c>
      <c r="F25" s="46" t="s">
        <v>127</v>
      </c>
      <c r="G25" s="42" t="s">
        <v>122</v>
      </c>
      <c r="H25" s="42" t="s">
        <v>122</v>
      </c>
      <c r="I25" s="46" t="s">
        <v>136</v>
      </c>
      <c r="J25" s="52">
        <v>1220</v>
      </c>
      <c r="K25" s="47" t="s">
        <v>106</v>
      </c>
      <c r="L25" s="47"/>
      <c r="M25" s="47"/>
      <c r="N25" s="47"/>
      <c r="O25" s="47"/>
      <c r="P25" s="47"/>
      <c r="Q25" s="47"/>
      <c r="R25" s="56">
        <f>19190*1000000</f>
        <v>19190000000</v>
      </c>
      <c r="S25" s="43" t="s">
        <v>137</v>
      </c>
      <c r="T25" s="53">
        <v>5</v>
      </c>
      <c r="U25" s="42" t="s">
        <v>138</v>
      </c>
      <c r="V25" s="48">
        <v>10079246</v>
      </c>
      <c r="W25" s="49">
        <v>181834675</v>
      </c>
      <c r="X25" s="42" t="s">
        <v>122</v>
      </c>
      <c r="Y25" s="42" t="s">
        <v>122</v>
      </c>
      <c r="AI25" s="57"/>
      <c r="AJ25" s="57"/>
    </row>
    <row r="26" spans="1:36" s="46" customFormat="1">
      <c r="A26" s="42">
        <v>14</v>
      </c>
      <c r="B26" s="43" t="s">
        <v>119</v>
      </c>
      <c r="C26" s="58" t="s">
        <v>141</v>
      </c>
      <c r="D26" s="59"/>
      <c r="E26" s="43" t="s">
        <v>122</v>
      </c>
      <c r="F26" s="46" t="s">
        <v>127</v>
      </c>
      <c r="G26" s="42" t="s">
        <v>122</v>
      </c>
      <c r="H26" s="42" t="s">
        <v>122</v>
      </c>
      <c r="I26" s="46" t="s">
        <v>136</v>
      </c>
      <c r="J26" s="52">
        <v>112</v>
      </c>
      <c r="K26" s="47" t="s">
        <v>106</v>
      </c>
      <c r="R26" s="56">
        <f>2479*1000000</f>
        <v>2479000000</v>
      </c>
      <c r="S26" s="43" t="s">
        <v>137</v>
      </c>
      <c r="T26" s="53">
        <v>5</v>
      </c>
      <c r="U26" s="42" t="s">
        <v>138</v>
      </c>
      <c r="V26" s="48">
        <v>10079246</v>
      </c>
      <c r="W26" s="49">
        <v>181834675</v>
      </c>
      <c r="X26" s="42" t="s">
        <v>122</v>
      </c>
      <c r="Y26" s="42" t="s">
        <v>122</v>
      </c>
    </row>
    <row r="27" spans="1:36" s="46" customFormat="1">
      <c r="A27" s="42">
        <v>15</v>
      </c>
      <c r="B27" s="43" t="s">
        <v>119</v>
      </c>
      <c r="C27" s="46" t="s">
        <v>142</v>
      </c>
      <c r="D27" s="60"/>
      <c r="E27" s="43" t="s">
        <v>122</v>
      </c>
      <c r="F27" s="46" t="s">
        <v>123</v>
      </c>
      <c r="G27" s="42" t="s">
        <v>122</v>
      </c>
      <c r="H27" s="42" t="s">
        <v>122</v>
      </c>
      <c r="I27" s="46" t="s">
        <v>136</v>
      </c>
      <c r="J27" s="52">
        <v>462</v>
      </c>
      <c r="K27" s="47"/>
      <c r="L27" s="47" t="s">
        <v>107</v>
      </c>
      <c r="R27" s="47">
        <f>13275*1000000</f>
        <v>13275000000</v>
      </c>
      <c r="S27" s="43" t="s">
        <v>137</v>
      </c>
      <c r="T27" s="53">
        <v>5</v>
      </c>
      <c r="U27" s="42" t="s">
        <v>138</v>
      </c>
      <c r="V27" s="48">
        <v>10079246</v>
      </c>
      <c r="W27" s="49">
        <v>181834675</v>
      </c>
      <c r="X27" s="42" t="s">
        <v>122</v>
      </c>
      <c r="Y27" s="42" t="s">
        <v>122</v>
      </c>
    </row>
    <row r="28" spans="1:36" s="46" customFormat="1" ht="31.5">
      <c r="A28" s="42">
        <v>16</v>
      </c>
      <c r="B28" s="43" t="s">
        <v>119</v>
      </c>
      <c r="C28" s="54" t="s">
        <v>143</v>
      </c>
      <c r="D28" s="55"/>
      <c r="E28" s="43" t="s">
        <v>122</v>
      </c>
      <c r="F28" s="46" t="s">
        <v>127</v>
      </c>
      <c r="G28" s="42" t="s">
        <v>122</v>
      </c>
      <c r="H28" s="42" t="s">
        <v>122</v>
      </c>
      <c r="I28" s="46" t="s">
        <v>136</v>
      </c>
      <c r="J28" s="52">
        <v>45</v>
      </c>
      <c r="M28" s="47" t="s">
        <v>108</v>
      </c>
      <c r="N28" s="47"/>
      <c r="O28" s="47"/>
      <c r="P28" s="47"/>
      <c r="Q28" s="47"/>
      <c r="R28" s="47">
        <f>2200*1000000</f>
        <v>2200000000</v>
      </c>
      <c r="S28" s="43" t="s">
        <v>137</v>
      </c>
      <c r="T28" s="53">
        <v>5</v>
      </c>
      <c r="U28" s="42" t="s">
        <v>138</v>
      </c>
      <c r="V28" s="48">
        <v>10079246</v>
      </c>
      <c r="W28" s="49">
        <v>181834675</v>
      </c>
      <c r="X28" s="42" t="s">
        <v>122</v>
      </c>
      <c r="Y28" s="42" t="s">
        <v>122</v>
      </c>
    </row>
    <row r="29" spans="1:36" s="46" customFormat="1">
      <c r="A29" s="42">
        <v>17</v>
      </c>
      <c r="B29" s="43" t="s">
        <v>119</v>
      </c>
      <c r="C29" s="46" t="s">
        <v>144</v>
      </c>
      <c r="D29" s="60"/>
      <c r="E29" s="43" t="s">
        <v>122</v>
      </c>
      <c r="F29" s="46" t="s">
        <v>127</v>
      </c>
      <c r="G29" s="42" t="s">
        <v>122</v>
      </c>
      <c r="H29" s="42" t="s">
        <v>122</v>
      </c>
      <c r="I29" s="46" t="s">
        <v>136</v>
      </c>
      <c r="J29" s="46">
        <v>800</v>
      </c>
      <c r="K29" s="46" t="s">
        <v>106</v>
      </c>
      <c r="R29" s="47">
        <v>700000000</v>
      </c>
      <c r="S29" s="43" t="s">
        <v>137</v>
      </c>
      <c r="T29" s="53">
        <v>5</v>
      </c>
      <c r="U29" s="42" t="s">
        <v>138</v>
      </c>
      <c r="V29" s="48">
        <v>10079246</v>
      </c>
      <c r="W29" s="49">
        <v>181834675</v>
      </c>
      <c r="X29" s="42" t="s">
        <v>122</v>
      </c>
      <c r="Y29" s="42" t="s">
        <v>122</v>
      </c>
    </row>
    <row r="30" spans="1:36" s="46" customFormat="1">
      <c r="A30" s="42">
        <v>18</v>
      </c>
      <c r="B30" s="43" t="s">
        <v>119</v>
      </c>
      <c r="C30" s="46" t="s">
        <v>145</v>
      </c>
      <c r="D30" s="60"/>
      <c r="E30" s="43" t="s">
        <v>122</v>
      </c>
      <c r="F30" s="46" t="s">
        <v>123</v>
      </c>
      <c r="G30" s="42" t="s">
        <v>122</v>
      </c>
      <c r="H30" s="42" t="s">
        <v>122</v>
      </c>
      <c r="I30" s="46" t="s">
        <v>136</v>
      </c>
      <c r="J30" s="46">
        <v>300</v>
      </c>
      <c r="N30" s="46" t="s">
        <v>109</v>
      </c>
      <c r="R30" s="47">
        <v>750000000</v>
      </c>
      <c r="S30" s="43" t="s">
        <v>137</v>
      </c>
      <c r="T30" s="53">
        <v>5</v>
      </c>
      <c r="U30" s="42" t="s">
        <v>138</v>
      </c>
      <c r="V30" s="48">
        <v>10079246</v>
      </c>
      <c r="W30" s="49">
        <v>181834675</v>
      </c>
      <c r="X30" s="42" t="s">
        <v>122</v>
      </c>
      <c r="Y30" s="42" t="s">
        <v>122</v>
      </c>
    </row>
    <row r="31" spans="1:36" s="46" customFormat="1" ht="31.5">
      <c r="A31" s="42">
        <v>19</v>
      </c>
      <c r="B31" s="43" t="s">
        <v>119</v>
      </c>
      <c r="C31" s="50" t="s">
        <v>146</v>
      </c>
      <c r="D31" s="51"/>
      <c r="E31" s="43" t="s">
        <v>122</v>
      </c>
      <c r="F31" s="46" t="s">
        <v>123</v>
      </c>
      <c r="G31" s="42" t="s">
        <v>122</v>
      </c>
      <c r="H31" s="42" t="s">
        <v>122</v>
      </c>
      <c r="I31" s="46" t="s">
        <v>136</v>
      </c>
      <c r="J31" s="46">
        <v>5</v>
      </c>
      <c r="O31" s="46" t="s">
        <v>110</v>
      </c>
      <c r="R31" s="47">
        <f>1150*1000000</f>
        <v>1150000000</v>
      </c>
      <c r="S31" s="43" t="s">
        <v>137</v>
      </c>
      <c r="T31" s="53">
        <v>5</v>
      </c>
      <c r="U31" s="42" t="s">
        <v>138</v>
      </c>
      <c r="V31" s="48">
        <v>10079246</v>
      </c>
      <c r="W31" s="49">
        <v>181834675</v>
      </c>
      <c r="X31" s="42" t="s">
        <v>122</v>
      </c>
      <c r="Y31" s="42" t="s">
        <v>122</v>
      </c>
    </row>
    <row r="32" spans="1:36" s="46" customFormat="1">
      <c r="A32" s="42">
        <v>20</v>
      </c>
      <c r="B32" s="43" t="s">
        <v>119</v>
      </c>
      <c r="C32" s="61" t="s">
        <v>147</v>
      </c>
      <c r="D32" s="62"/>
      <c r="E32" s="43" t="s">
        <v>122</v>
      </c>
      <c r="F32" s="46" t="s">
        <v>123</v>
      </c>
      <c r="G32" s="42" t="s">
        <v>122</v>
      </c>
      <c r="H32" s="42" t="s">
        <v>122</v>
      </c>
      <c r="I32" s="46" t="s">
        <v>136</v>
      </c>
      <c r="J32" s="42" t="s">
        <v>122</v>
      </c>
      <c r="P32" s="63" t="s">
        <v>111</v>
      </c>
      <c r="Q32" s="63"/>
      <c r="R32" s="52">
        <f>2250*1000000</f>
        <v>2250000000</v>
      </c>
      <c r="S32" s="43" t="s">
        <v>137</v>
      </c>
      <c r="T32" s="53">
        <v>5</v>
      </c>
      <c r="U32" s="42" t="s">
        <v>138</v>
      </c>
      <c r="V32" s="48">
        <v>10079246</v>
      </c>
      <c r="W32" s="49">
        <v>181834675</v>
      </c>
      <c r="X32" s="42" t="s">
        <v>122</v>
      </c>
      <c r="Y32" s="42" t="s">
        <v>122</v>
      </c>
      <c r="AB32" s="56"/>
    </row>
    <row r="33" spans="1:32" s="46" customFormat="1">
      <c r="A33" s="42">
        <v>21</v>
      </c>
      <c r="B33" s="43" t="s">
        <v>119</v>
      </c>
      <c r="C33" s="61" t="s">
        <v>148</v>
      </c>
      <c r="D33" s="62"/>
      <c r="E33" s="43" t="s">
        <v>122</v>
      </c>
      <c r="F33" s="46" t="s">
        <v>123</v>
      </c>
      <c r="G33" s="42" t="s">
        <v>122</v>
      </c>
      <c r="H33" s="42" t="s">
        <v>122</v>
      </c>
      <c r="I33" s="46" t="s">
        <v>136</v>
      </c>
      <c r="J33" s="42" t="s">
        <v>122</v>
      </c>
      <c r="Q33" s="63" t="s">
        <v>26</v>
      </c>
      <c r="R33" s="52">
        <f>250*1000000</f>
        <v>250000000</v>
      </c>
      <c r="S33" s="43" t="s">
        <v>137</v>
      </c>
      <c r="T33" s="53">
        <v>5</v>
      </c>
      <c r="U33" s="42" t="s">
        <v>138</v>
      </c>
      <c r="V33" s="48">
        <v>10079246</v>
      </c>
      <c r="W33" s="49">
        <v>181834675</v>
      </c>
      <c r="X33" s="42" t="s">
        <v>122</v>
      </c>
      <c r="Y33" s="42" t="s">
        <v>122</v>
      </c>
    </row>
    <row r="34" spans="1:32" s="46" customFormat="1" ht="31.5">
      <c r="A34" s="42">
        <v>22</v>
      </c>
      <c r="B34" s="43" t="s">
        <v>119</v>
      </c>
      <c r="C34" s="61" t="s">
        <v>149</v>
      </c>
      <c r="D34" s="62"/>
      <c r="E34" s="43" t="s">
        <v>122</v>
      </c>
      <c r="F34" s="46" t="s">
        <v>123</v>
      </c>
      <c r="G34" s="42" t="s">
        <v>122</v>
      </c>
      <c r="H34" s="42" t="s">
        <v>122</v>
      </c>
      <c r="I34" s="46" t="s">
        <v>136</v>
      </c>
      <c r="J34" s="42" t="s">
        <v>122</v>
      </c>
      <c r="K34" s="63"/>
      <c r="P34" s="63" t="s">
        <v>111</v>
      </c>
      <c r="R34" s="52">
        <v>5000000000</v>
      </c>
      <c r="S34" s="43" t="s">
        <v>137</v>
      </c>
      <c r="T34" s="53">
        <v>5</v>
      </c>
      <c r="U34" s="42" t="s">
        <v>138</v>
      </c>
      <c r="V34" s="48">
        <v>10079246</v>
      </c>
      <c r="W34" s="49">
        <v>181834675</v>
      </c>
      <c r="X34" s="42" t="s">
        <v>122</v>
      </c>
      <c r="Y34" s="42" t="s">
        <v>122</v>
      </c>
    </row>
    <row r="35" spans="1:32" s="46" customFormat="1">
      <c r="A35" s="42">
        <v>23</v>
      </c>
      <c r="B35" s="43" t="s">
        <v>119</v>
      </c>
      <c r="C35" s="61" t="s">
        <v>150</v>
      </c>
      <c r="D35" s="62"/>
      <c r="E35" s="43" t="s">
        <v>122</v>
      </c>
      <c r="F35" s="46" t="s">
        <v>123</v>
      </c>
      <c r="G35" s="42" t="s">
        <v>122</v>
      </c>
      <c r="H35" s="42" t="s">
        <v>122</v>
      </c>
      <c r="I35" s="46" t="s">
        <v>136</v>
      </c>
      <c r="J35" s="42" t="s">
        <v>122</v>
      </c>
      <c r="K35" s="63"/>
      <c r="O35" s="46" t="s">
        <v>110</v>
      </c>
      <c r="R35" s="52">
        <v>1750000000</v>
      </c>
      <c r="S35" s="43" t="s">
        <v>137</v>
      </c>
      <c r="T35" s="53">
        <v>5</v>
      </c>
      <c r="U35" s="42" t="s">
        <v>138</v>
      </c>
      <c r="V35" s="48">
        <v>10079246</v>
      </c>
      <c r="W35" s="49">
        <v>181834675</v>
      </c>
      <c r="X35" s="42" t="s">
        <v>122</v>
      </c>
      <c r="Y35" s="42" t="s">
        <v>122</v>
      </c>
    </row>
    <row r="36" spans="1:32" s="46" customFormat="1" ht="31.5">
      <c r="A36" s="42">
        <v>24</v>
      </c>
      <c r="B36" s="43" t="s">
        <v>119</v>
      </c>
      <c r="C36" s="61" t="s">
        <v>151</v>
      </c>
      <c r="D36" s="62"/>
      <c r="E36" s="43" t="s">
        <v>122</v>
      </c>
      <c r="F36" s="46" t="s">
        <v>123</v>
      </c>
      <c r="G36" s="42" t="s">
        <v>122</v>
      </c>
      <c r="H36" s="42" t="s">
        <v>122</v>
      </c>
      <c r="I36" s="46" t="s">
        <v>136</v>
      </c>
      <c r="J36" s="42" t="s">
        <v>122</v>
      </c>
      <c r="K36" s="63"/>
      <c r="P36" s="63" t="s">
        <v>111</v>
      </c>
      <c r="R36" s="52">
        <v>1750000000</v>
      </c>
      <c r="S36" s="43" t="s">
        <v>137</v>
      </c>
      <c r="T36" s="53">
        <v>5</v>
      </c>
      <c r="U36" s="42" t="s">
        <v>138</v>
      </c>
      <c r="V36" s="48">
        <v>10079246</v>
      </c>
      <c r="W36" s="49">
        <v>181834675</v>
      </c>
      <c r="X36" s="42" t="s">
        <v>122</v>
      </c>
      <c r="Y36" s="42" t="s">
        <v>122</v>
      </c>
      <c r="AE36" s="47"/>
      <c r="AF36" s="47"/>
    </row>
    <row r="37" spans="1:32" s="46" customFormat="1">
      <c r="A37" s="42">
        <v>25</v>
      </c>
      <c r="B37" s="64" t="s">
        <v>152</v>
      </c>
      <c r="C37" s="65" t="s">
        <v>153</v>
      </c>
      <c r="D37" s="66"/>
      <c r="E37" s="43" t="s">
        <v>122</v>
      </c>
      <c r="F37" s="46" t="s">
        <v>123</v>
      </c>
      <c r="G37" s="42" t="s">
        <v>122</v>
      </c>
      <c r="H37" s="42" t="s">
        <v>122</v>
      </c>
      <c r="I37" s="46" t="s">
        <v>136</v>
      </c>
      <c r="J37" s="42" t="s">
        <v>122</v>
      </c>
      <c r="R37" s="67">
        <v>500000000</v>
      </c>
      <c r="S37" s="43" t="s">
        <v>137</v>
      </c>
      <c r="T37" s="63">
        <v>1</v>
      </c>
      <c r="U37" s="42">
        <v>2013</v>
      </c>
      <c r="V37" s="48">
        <v>55716959.74000001</v>
      </c>
      <c r="W37" s="47">
        <v>1463558608.95</v>
      </c>
      <c r="X37" s="42" t="s">
        <v>122</v>
      </c>
      <c r="Y37" s="42" t="s">
        <v>122</v>
      </c>
      <c r="AE37" s="47"/>
      <c r="AF37" s="68"/>
    </row>
    <row r="38" spans="1:32" s="46" customFormat="1">
      <c r="A38" s="42">
        <v>26</v>
      </c>
      <c r="B38" s="64" t="s">
        <v>152</v>
      </c>
      <c r="C38" s="65" t="s">
        <v>154</v>
      </c>
      <c r="D38" s="66"/>
      <c r="E38" s="43" t="s">
        <v>122</v>
      </c>
      <c r="F38" s="46" t="s">
        <v>123</v>
      </c>
      <c r="G38" s="42" t="s">
        <v>122</v>
      </c>
      <c r="H38" s="42" t="s">
        <v>122</v>
      </c>
      <c r="I38" s="46" t="s">
        <v>136</v>
      </c>
      <c r="J38" s="42" t="s">
        <v>122</v>
      </c>
      <c r="R38" s="69">
        <v>98363810000</v>
      </c>
      <c r="S38" s="43" t="s">
        <v>137</v>
      </c>
      <c r="T38" s="63">
        <v>5</v>
      </c>
      <c r="U38" s="42" t="s">
        <v>155</v>
      </c>
      <c r="V38" s="48">
        <v>55716959.74000001</v>
      </c>
      <c r="W38" s="47">
        <v>1463558608.95</v>
      </c>
      <c r="X38" s="70">
        <v>4918190.7699999996</v>
      </c>
      <c r="Y38" s="71">
        <v>1.6799999999999999E-2</v>
      </c>
      <c r="Z38" s="65"/>
      <c r="AE38" s="47"/>
      <c r="AF38" s="47"/>
    </row>
    <row r="39" spans="1:32" s="46" customFormat="1" ht="31.5">
      <c r="A39" s="42">
        <v>27</v>
      </c>
      <c r="B39" s="64" t="s">
        <v>152</v>
      </c>
      <c r="C39" s="65" t="s">
        <v>156</v>
      </c>
      <c r="D39" s="66"/>
      <c r="E39" s="43" t="s">
        <v>122</v>
      </c>
      <c r="F39" s="46" t="s">
        <v>127</v>
      </c>
      <c r="G39" s="42" t="s">
        <v>122</v>
      </c>
      <c r="H39" s="42" t="s">
        <v>122</v>
      </c>
      <c r="I39" s="46" t="s">
        <v>136</v>
      </c>
      <c r="J39" s="42" t="s">
        <v>122</v>
      </c>
      <c r="R39" s="69">
        <v>202222200000</v>
      </c>
      <c r="S39" s="43" t="s">
        <v>137</v>
      </c>
      <c r="T39" s="63">
        <v>3</v>
      </c>
      <c r="U39" s="42" t="s">
        <v>157</v>
      </c>
      <c r="V39" s="48">
        <v>55716959.74000001</v>
      </c>
      <c r="W39" s="47">
        <v>1463558608.95</v>
      </c>
      <c r="X39" s="72">
        <v>1011111</v>
      </c>
      <c r="Y39" s="71">
        <v>3.4499999999999999E-3</v>
      </c>
      <c r="Z39" s="65"/>
      <c r="AF39" s="73"/>
    </row>
    <row r="40" spans="1:32" s="46" customFormat="1">
      <c r="A40" s="42">
        <v>28</v>
      </c>
      <c r="B40" s="64" t="s">
        <v>152</v>
      </c>
      <c r="C40" s="65" t="s">
        <v>158</v>
      </c>
      <c r="D40" s="66"/>
      <c r="E40" s="43" t="s">
        <v>122</v>
      </c>
      <c r="F40" s="46" t="s">
        <v>127</v>
      </c>
      <c r="G40" s="42" t="s">
        <v>122</v>
      </c>
      <c r="H40" s="42" t="s">
        <v>122</v>
      </c>
      <c r="I40" s="46" t="s">
        <v>136</v>
      </c>
      <c r="J40" s="42" t="s">
        <v>122</v>
      </c>
      <c r="R40" s="74">
        <v>769158060000</v>
      </c>
      <c r="S40" s="43" t="s">
        <v>137</v>
      </c>
      <c r="T40" s="63">
        <v>7</v>
      </c>
      <c r="U40" s="42" t="s">
        <v>159</v>
      </c>
      <c r="V40" s="48">
        <v>55716959.74000001</v>
      </c>
      <c r="W40" s="47">
        <v>1463558608.95</v>
      </c>
      <c r="X40" s="72">
        <v>38457903</v>
      </c>
      <c r="Y40" s="71">
        <v>0.13139999999999999</v>
      </c>
      <c r="Z40" s="65"/>
    </row>
    <row r="41" spans="1:32" s="46" customFormat="1">
      <c r="A41" s="42">
        <v>29</v>
      </c>
      <c r="B41" s="64" t="s">
        <v>152</v>
      </c>
      <c r="C41" s="65" t="s">
        <v>160</v>
      </c>
      <c r="D41" s="66"/>
      <c r="E41" s="43" t="s">
        <v>122</v>
      </c>
      <c r="F41" s="46" t="s">
        <v>127</v>
      </c>
      <c r="G41" s="42" t="s">
        <v>122</v>
      </c>
      <c r="H41" s="42" t="s">
        <v>122</v>
      </c>
      <c r="I41" s="46" t="s">
        <v>136</v>
      </c>
      <c r="J41" s="42" t="s">
        <v>122</v>
      </c>
      <c r="R41" s="52">
        <v>217700000000</v>
      </c>
      <c r="S41" s="43" t="s">
        <v>137</v>
      </c>
      <c r="T41" s="63">
        <v>5</v>
      </c>
      <c r="U41" s="42" t="s">
        <v>155</v>
      </c>
      <c r="V41" s="48">
        <v>55716959.74000001</v>
      </c>
      <c r="W41" s="47">
        <v>1463558608.95</v>
      </c>
      <c r="X41" s="72">
        <v>21770000</v>
      </c>
      <c r="Y41" s="71">
        <v>7.4399999999999994E-2</v>
      </c>
      <c r="Z41" s="65"/>
    </row>
    <row r="42" spans="1:32" s="46" customFormat="1">
      <c r="A42" s="42">
        <v>30</v>
      </c>
      <c r="B42" s="64" t="s">
        <v>152</v>
      </c>
      <c r="C42" s="65" t="s">
        <v>161</v>
      </c>
      <c r="D42" s="66"/>
      <c r="E42" s="43" t="s">
        <v>122</v>
      </c>
      <c r="F42" s="46" t="s">
        <v>127</v>
      </c>
      <c r="G42" s="42" t="s">
        <v>122</v>
      </c>
      <c r="H42" s="42" t="s">
        <v>122</v>
      </c>
      <c r="I42" s="46" t="s">
        <v>136</v>
      </c>
      <c r="J42" s="42" t="s">
        <v>122</v>
      </c>
      <c r="R42" s="52">
        <v>35837000000</v>
      </c>
      <c r="S42" s="43" t="s">
        <v>137</v>
      </c>
      <c r="T42" s="63">
        <v>5</v>
      </c>
      <c r="U42" s="42" t="s">
        <v>155</v>
      </c>
      <c r="V42" s="48">
        <v>55716959.74000001</v>
      </c>
      <c r="W42" s="47">
        <v>1463558608.95</v>
      </c>
      <c r="X42" s="70">
        <v>895937.58</v>
      </c>
      <c r="Y42" s="71">
        <v>3.0999999999999999E-3</v>
      </c>
      <c r="Z42" s="65"/>
    </row>
    <row r="43" spans="1:32" s="46" customFormat="1" ht="31.5">
      <c r="A43" s="42">
        <v>31</v>
      </c>
      <c r="B43" s="64" t="s">
        <v>152</v>
      </c>
      <c r="C43" s="65" t="s">
        <v>162</v>
      </c>
      <c r="D43" s="66"/>
      <c r="E43" s="43" t="s">
        <v>122</v>
      </c>
      <c r="F43" s="46" t="s">
        <v>127</v>
      </c>
      <c r="G43" s="42" t="s">
        <v>122</v>
      </c>
      <c r="H43" s="42" t="s">
        <v>122</v>
      </c>
      <c r="I43" s="46" t="s">
        <v>136</v>
      </c>
      <c r="J43" s="42" t="s">
        <v>122</v>
      </c>
      <c r="R43" s="52">
        <v>2022222000000</v>
      </c>
      <c r="S43" s="43" t="s">
        <v>137</v>
      </c>
      <c r="T43" s="63">
        <v>7</v>
      </c>
      <c r="U43" s="42" t="s">
        <v>159</v>
      </c>
      <c r="V43" s="48">
        <v>55716959.74000001</v>
      </c>
      <c r="W43" s="47">
        <v>1463558608.95</v>
      </c>
      <c r="X43" s="72">
        <v>10111111</v>
      </c>
      <c r="Y43" s="71">
        <v>3.4500000000000003E-2</v>
      </c>
      <c r="Z43" s="65"/>
      <c r="AF43" s="57"/>
    </row>
    <row r="44" spans="1:32" s="46" customFormat="1">
      <c r="A44" s="42">
        <v>32</v>
      </c>
      <c r="B44" s="75" t="s">
        <v>163</v>
      </c>
      <c r="C44" s="76" t="s">
        <v>164</v>
      </c>
      <c r="D44" s="77"/>
      <c r="E44" s="43" t="s">
        <v>165</v>
      </c>
      <c r="F44" s="46" t="s">
        <v>123</v>
      </c>
      <c r="G44" s="42" t="s">
        <v>122</v>
      </c>
      <c r="H44" s="42" t="s">
        <v>122</v>
      </c>
      <c r="I44" s="46" t="s">
        <v>124</v>
      </c>
      <c r="J44" s="42" t="s">
        <v>122</v>
      </c>
      <c r="R44" s="42" t="s">
        <v>122</v>
      </c>
      <c r="T44" s="42" t="s">
        <v>122</v>
      </c>
      <c r="U44" s="42" t="s">
        <v>122</v>
      </c>
      <c r="V44" s="78">
        <v>66186430.840000004</v>
      </c>
      <c r="W44" s="79">
        <v>1147129729.8</v>
      </c>
      <c r="X44" s="42" t="s">
        <v>122</v>
      </c>
      <c r="Y44" s="42" t="s">
        <v>122</v>
      </c>
      <c r="Z44" s="65"/>
      <c r="AC44" s="57"/>
    </row>
    <row r="45" spans="1:32" s="46" customFormat="1">
      <c r="A45" s="42">
        <v>33</v>
      </c>
      <c r="B45" s="75" t="s">
        <v>163</v>
      </c>
      <c r="C45" s="76" t="s">
        <v>166</v>
      </c>
      <c r="D45" s="77"/>
      <c r="E45" s="43" t="s">
        <v>165</v>
      </c>
      <c r="F45" s="46" t="s">
        <v>123</v>
      </c>
      <c r="G45" s="42" t="s">
        <v>122</v>
      </c>
      <c r="H45" s="42" t="s">
        <v>122</v>
      </c>
      <c r="I45" s="46" t="s">
        <v>124</v>
      </c>
      <c r="J45" s="42" t="s">
        <v>122</v>
      </c>
      <c r="R45" s="42" t="s">
        <v>122</v>
      </c>
      <c r="T45" s="42" t="s">
        <v>122</v>
      </c>
      <c r="U45" s="42" t="s">
        <v>122</v>
      </c>
      <c r="V45" s="78">
        <v>66186430.840000004</v>
      </c>
      <c r="W45" s="79">
        <v>1147129729.8</v>
      </c>
      <c r="X45" s="42" t="s">
        <v>122</v>
      </c>
      <c r="Y45" s="42" t="s">
        <v>122</v>
      </c>
    </row>
    <row r="46" spans="1:32" s="46" customFormat="1">
      <c r="A46" s="42">
        <v>34</v>
      </c>
      <c r="B46" s="75" t="s">
        <v>163</v>
      </c>
      <c r="C46" s="76" t="s">
        <v>167</v>
      </c>
      <c r="D46" s="77"/>
      <c r="E46" s="43" t="s">
        <v>165</v>
      </c>
      <c r="F46" s="46" t="s">
        <v>123</v>
      </c>
      <c r="G46" s="42" t="s">
        <v>122</v>
      </c>
      <c r="H46" s="42" t="s">
        <v>122</v>
      </c>
      <c r="I46" s="46" t="s">
        <v>124</v>
      </c>
      <c r="J46" s="42" t="s">
        <v>122</v>
      </c>
      <c r="R46" s="42" t="s">
        <v>122</v>
      </c>
      <c r="T46" s="42" t="s">
        <v>122</v>
      </c>
      <c r="U46" s="42" t="s">
        <v>122</v>
      </c>
      <c r="V46" s="78">
        <v>66186430.840000004</v>
      </c>
      <c r="W46" s="79">
        <v>1147129729.8</v>
      </c>
      <c r="X46" s="42" t="s">
        <v>122</v>
      </c>
      <c r="Y46" s="42" t="s">
        <v>122</v>
      </c>
    </row>
    <row r="47" spans="1:32" s="46" customFormat="1">
      <c r="A47" s="42">
        <v>35</v>
      </c>
      <c r="B47" s="75" t="s">
        <v>163</v>
      </c>
      <c r="C47" s="76" t="s">
        <v>168</v>
      </c>
      <c r="D47" s="77"/>
      <c r="E47" s="43" t="s">
        <v>165</v>
      </c>
      <c r="F47" s="46" t="s">
        <v>123</v>
      </c>
      <c r="G47" s="42" t="s">
        <v>122</v>
      </c>
      <c r="H47" s="42" t="s">
        <v>122</v>
      </c>
      <c r="I47" s="46" t="s">
        <v>124</v>
      </c>
      <c r="J47" s="42" t="s">
        <v>122</v>
      </c>
      <c r="R47" s="42" t="s">
        <v>122</v>
      </c>
      <c r="T47" s="42" t="s">
        <v>122</v>
      </c>
      <c r="U47" s="42" t="s">
        <v>122</v>
      </c>
      <c r="V47" s="78">
        <v>66186430.840000004</v>
      </c>
      <c r="W47" s="79">
        <v>1147129729.8</v>
      </c>
      <c r="X47" s="42" t="s">
        <v>122</v>
      </c>
      <c r="Y47" s="42" t="s">
        <v>122</v>
      </c>
    </row>
    <row r="48" spans="1:32" s="46" customFormat="1">
      <c r="A48" s="42">
        <v>36</v>
      </c>
      <c r="B48" s="75" t="s">
        <v>163</v>
      </c>
      <c r="C48" s="76" t="s">
        <v>169</v>
      </c>
      <c r="D48" s="77"/>
      <c r="E48" s="43" t="s">
        <v>165</v>
      </c>
      <c r="F48" s="46" t="s">
        <v>123</v>
      </c>
      <c r="G48" s="42" t="s">
        <v>122</v>
      </c>
      <c r="H48" s="42" t="s">
        <v>122</v>
      </c>
      <c r="I48" s="46" t="s">
        <v>124</v>
      </c>
      <c r="J48" s="42" t="s">
        <v>122</v>
      </c>
      <c r="R48" s="42" t="s">
        <v>122</v>
      </c>
      <c r="T48" s="42" t="s">
        <v>122</v>
      </c>
      <c r="U48" s="42" t="s">
        <v>122</v>
      </c>
      <c r="V48" s="78">
        <v>66186430.840000004</v>
      </c>
      <c r="W48" s="79">
        <v>1147129729.8</v>
      </c>
      <c r="X48" s="42" t="s">
        <v>122</v>
      </c>
      <c r="Y48" s="42" t="s">
        <v>122</v>
      </c>
    </row>
    <row r="49" spans="1:25" s="46" customFormat="1">
      <c r="A49" s="42">
        <v>37</v>
      </c>
      <c r="B49" s="75" t="s">
        <v>163</v>
      </c>
      <c r="C49" s="76" t="s">
        <v>170</v>
      </c>
      <c r="D49" s="77"/>
      <c r="E49" s="43" t="s">
        <v>165</v>
      </c>
      <c r="F49" s="46" t="s">
        <v>127</v>
      </c>
      <c r="G49" s="42" t="s">
        <v>122</v>
      </c>
      <c r="H49" s="42" t="s">
        <v>122</v>
      </c>
      <c r="I49" s="46" t="s">
        <v>124</v>
      </c>
      <c r="J49" s="42" t="s">
        <v>122</v>
      </c>
      <c r="R49" s="42" t="s">
        <v>122</v>
      </c>
      <c r="T49" s="42" t="s">
        <v>122</v>
      </c>
      <c r="U49" s="42" t="s">
        <v>122</v>
      </c>
      <c r="V49" s="78">
        <v>66186430.840000004</v>
      </c>
      <c r="W49" s="79">
        <v>1147129729.8</v>
      </c>
      <c r="X49" s="42" t="s">
        <v>122</v>
      </c>
      <c r="Y49" s="42" t="s">
        <v>122</v>
      </c>
    </row>
    <row r="50" spans="1:25" s="46" customFormat="1">
      <c r="A50" s="42">
        <v>38</v>
      </c>
      <c r="B50" s="75" t="s">
        <v>163</v>
      </c>
      <c r="C50" s="76" t="s">
        <v>171</v>
      </c>
      <c r="D50" s="77"/>
      <c r="E50" s="43" t="s">
        <v>165</v>
      </c>
      <c r="F50" s="46" t="s">
        <v>127</v>
      </c>
      <c r="G50" s="42" t="s">
        <v>122</v>
      </c>
      <c r="H50" s="42" t="s">
        <v>122</v>
      </c>
      <c r="I50" s="46" t="s">
        <v>124</v>
      </c>
      <c r="J50" s="42" t="s">
        <v>122</v>
      </c>
      <c r="R50" s="42" t="s">
        <v>122</v>
      </c>
      <c r="T50" s="42" t="s">
        <v>122</v>
      </c>
      <c r="U50" s="42" t="s">
        <v>122</v>
      </c>
      <c r="V50" s="78">
        <v>66186430.840000004</v>
      </c>
      <c r="W50" s="79">
        <v>1147129729.8</v>
      </c>
      <c r="X50" s="42" t="s">
        <v>122</v>
      </c>
      <c r="Y50" s="42" t="s">
        <v>122</v>
      </c>
    </row>
    <row r="51" spans="1:25" s="46" customFormat="1">
      <c r="A51" s="42">
        <v>39</v>
      </c>
      <c r="B51" s="75" t="s">
        <v>163</v>
      </c>
      <c r="C51" s="76" t="s">
        <v>172</v>
      </c>
      <c r="D51" s="77"/>
      <c r="E51" s="43" t="s">
        <v>165</v>
      </c>
      <c r="F51" s="46" t="s">
        <v>127</v>
      </c>
      <c r="G51" s="42" t="s">
        <v>122</v>
      </c>
      <c r="H51" s="42" t="s">
        <v>122</v>
      </c>
      <c r="I51" s="46" t="s">
        <v>124</v>
      </c>
      <c r="J51" s="42" t="s">
        <v>122</v>
      </c>
      <c r="R51" s="42" t="s">
        <v>122</v>
      </c>
      <c r="T51" s="42" t="s">
        <v>122</v>
      </c>
      <c r="U51" s="42" t="s">
        <v>122</v>
      </c>
      <c r="V51" s="78">
        <v>66186430.840000004</v>
      </c>
      <c r="W51" s="79">
        <v>1147129729.8</v>
      </c>
      <c r="X51" s="42" t="s">
        <v>122</v>
      </c>
      <c r="Y51" s="42" t="s">
        <v>122</v>
      </c>
    </row>
    <row r="52" spans="1:25" s="46" customFormat="1">
      <c r="A52" s="42">
        <v>40</v>
      </c>
      <c r="B52" s="75" t="s">
        <v>163</v>
      </c>
      <c r="C52" s="76" t="s">
        <v>173</v>
      </c>
      <c r="D52" s="77"/>
      <c r="E52" s="43" t="s">
        <v>165</v>
      </c>
      <c r="F52" s="46" t="s">
        <v>127</v>
      </c>
      <c r="G52" s="42" t="s">
        <v>122</v>
      </c>
      <c r="H52" s="42" t="s">
        <v>122</v>
      </c>
      <c r="I52" s="46" t="s">
        <v>124</v>
      </c>
      <c r="J52" s="42" t="s">
        <v>122</v>
      </c>
      <c r="R52" s="42" t="s">
        <v>122</v>
      </c>
      <c r="T52" s="42" t="s">
        <v>122</v>
      </c>
      <c r="U52" s="42" t="s">
        <v>122</v>
      </c>
      <c r="V52" s="78">
        <v>66186430.840000004</v>
      </c>
      <c r="W52" s="79">
        <v>1147129729.8</v>
      </c>
      <c r="X52" s="42" t="s">
        <v>122</v>
      </c>
      <c r="Y52" s="42" t="s">
        <v>122</v>
      </c>
    </row>
    <row r="53" spans="1:25" s="46" customFormat="1">
      <c r="A53" s="42">
        <v>41</v>
      </c>
      <c r="B53" s="75" t="s">
        <v>163</v>
      </c>
      <c r="C53" s="76" t="s">
        <v>174</v>
      </c>
      <c r="D53" s="77"/>
      <c r="E53" s="43" t="s">
        <v>165</v>
      </c>
      <c r="F53" s="46" t="s">
        <v>127</v>
      </c>
      <c r="G53" s="42" t="s">
        <v>122</v>
      </c>
      <c r="H53" s="42" t="s">
        <v>122</v>
      </c>
      <c r="I53" s="46" t="s">
        <v>124</v>
      </c>
      <c r="J53" s="42" t="s">
        <v>122</v>
      </c>
      <c r="R53" s="42" t="s">
        <v>122</v>
      </c>
      <c r="T53" s="42" t="s">
        <v>122</v>
      </c>
      <c r="U53" s="42" t="s">
        <v>122</v>
      </c>
      <c r="V53" s="78">
        <v>66186430.840000004</v>
      </c>
      <c r="W53" s="79">
        <v>1147129729.8</v>
      </c>
      <c r="X53" s="42" t="s">
        <v>122</v>
      </c>
      <c r="Y53" s="42" t="s">
        <v>122</v>
      </c>
    </row>
    <row r="54" spans="1:25" s="46" customFormat="1">
      <c r="A54" s="42">
        <v>42</v>
      </c>
      <c r="B54" s="75" t="s">
        <v>163</v>
      </c>
      <c r="C54" s="76" t="s">
        <v>175</v>
      </c>
      <c r="D54" s="77"/>
      <c r="E54" s="43" t="s">
        <v>176</v>
      </c>
      <c r="F54" s="46" t="s">
        <v>127</v>
      </c>
      <c r="G54" s="42" t="s">
        <v>122</v>
      </c>
      <c r="H54" s="42" t="s">
        <v>122</v>
      </c>
      <c r="I54" s="46" t="s">
        <v>124</v>
      </c>
      <c r="J54" s="42" t="s">
        <v>122</v>
      </c>
      <c r="R54" s="42" t="s">
        <v>122</v>
      </c>
      <c r="T54" s="42" t="s">
        <v>122</v>
      </c>
      <c r="U54" s="42" t="s">
        <v>122</v>
      </c>
      <c r="V54" s="78">
        <v>66186430.840000004</v>
      </c>
      <c r="W54" s="79">
        <v>1147129729.8</v>
      </c>
      <c r="X54" s="42" t="s">
        <v>122</v>
      </c>
      <c r="Y54" s="42" t="s">
        <v>122</v>
      </c>
    </row>
    <row r="55" spans="1:25" s="46" customFormat="1">
      <c r="A55" s="42">
        <v>43</v>
      </c>
      <c r="B55" s="75" t="s">
        <v>163</v>
      </c>
      <c r="C55" s="76" t="s">
        <v>177</v>
      </c>
      <c r="D55" s="77"/>
      <c r="E55" s="43" t="s">
        <v>176</v>
      </c>
      <c r="F55" s="46" t="s">
        <v>127</v>
      </c>
      <c r="G55" s="42" t="s">
        <v>122</v>
      </c>
      <c r="H55" s="42" t="s">
        <v>122</v>
      </c>
      <c r="I55" s="46" t="s">
        <v>124</v>
      </c>
      <c r="J55" s="42" t="s">
        <v>122</v>
      </c>
      <c r="R55" s="42" t="s">
        <v>122</v>
      </c>
      <c r="T55" s="42" t="s">
        <v>122</v>
      </c>
      <c r="U55" s="42" t="s">
        <v>122</v>
      </c>
      <c r="V55" s="78">
        <v>66186430.840000004</v>
      </c>
      <c r="W55" s="79">
        <v>1147129729.8</v>
      </c>
      <c r="X55" s="42" t="s">
        <v>122</v>
      </c>
      <c r="Y55" s="42" t="s">
        <v>122</v>
      </c>
    </row>
    <row r="56" spans="1:25" s="46" customFormat="1">
      <c r="A56" s="42">
        <v>44</v>
      </c>
      <c r="B56" s="75" t="s">
        <v>163</v>
      </c>
      <c r="C56" s="76" t="s">
        <v>178</v>
      </c>
      <c r="D56" s="77"/>
      <c r="E56" s="43" t="s">
        <v>176</v>
      </c>
      <c r="F56" s="46" t="s">
        <v>127</v>
      </c>
      <c r="G56" s="42" t="s">
        <v>122</v>
      </c>
      <c r="H56" s="42" t="s">
        <v>122</v>
      </c>
      <c r="I56" s="46" t="s">
        <v>124</v>
      </c>
      <c r="J56" s="42" t="s">
        <v>122</v>
      </c>
      <c r="R56" s="42" t="s">
        <v>122</v>
      </c>
      <c r="T56" s="42" t="s">
        <v>122</v>
      </c>
      <c r="U56" s="42" t="s">
        <v>122</v>
      </c>
      <c r="V56" s="78">
        <v>66186430.840000004</v>
      </c>
      <c r="W56" s="79">
        <v>1147129729.8</v>
      </c>
      <c r="X56" s="42" t="s">
        <v>122</v>
      </c>
      <c r="Y56" s="42" t="s">
        <v>122</v>
      </c>
    </row>
    <row r="57" spans="1:25" s="46" customFormat="1">
      <c r="A57" s="42">
        <v>45</v>
      </c>
      <c r="B57" s="75" t="s">
        <v>163</v>
      </c>
      <c r="C57" s="76" t="s">
        <v>179</v>
      </c>
      <c r="D57" s="77"/>
      <c r="E57" s="43" t="s">
        <v>176</v>
      </c>
      <c r="F57" s="46" t="s">
        <v>127</v>
      </c>
      <c r="G57" s="42" t="s">
        <v>122</v>
      </c>
      <c r="H57" s="42" t="s">
        <v>122</v>
      </c>
      <c r="I57" s="46" t="s">
        <v>124</v>
      </c>
      <c r="J57" s="42" t="s">
        <v>122</v>
      </c>
      <c r="R57" s="42" t="s">
        <v>122</v>
      </c>
      <c r="T57" s="42" t="s">
        <v>122</v>
      </c>
      <c r="U57" s="42" t="s">
        <v>122</v>
      </c>
      <c r="V57" s="78">
        <v>66186430.840000004</v>
      </c>
      <c r="W57" s="79">
        <v>1147129729.8</v>
      </c>
      <c r="X57" s="42" t="s">
        <v>122</v>
      </c>
      <c r="Y57" s="42" t="s">
        <v>122</v>
      </c>
    </row>
    <row r="58" spans="1:25" s="46" customFormat="1">
      <c r="A58" s="42">
        <v>46</v>
      </c>
      <c r="B58" s="75" t="s">
        <v>163</v>
      </c>
      <c r="C58" s="76" t="s">
        <v>180</v>
      </c>
      <c r="D58" s="77"/>
      <c r="E58" s="43" t="s">
        <v>176</v>
      </c>
      <c r="F58" s="46" t="s">
        <v>127</v>
      </c>
      <c r="G58" s="42" t="s">
        <v>122</v>
      </c>
      <c r="H58" s="42" t="s">
        <v>122</v>
      </c>
      <c r="I58" s="46" t="s">
        <v>124</v>
      </c>
      <c r="J58" s="42" t="s">
        <v>122</v>
      </c>
      <c r="R58" s="42" t="s">
        <v>122</v>
      </c>
      <c r="T58" s="42" t="s">
        <v>122</v>
      </c>
      <c r="U58" s="42" t="s">
        <v>122</v>
      </c>
      <c r="V58" s="78">
        <v>66186430.840000004</v>
      </c>
      <c r="W58" s="79">
        <v>1147129729.8</v>
      </c>
      <c r="X58" s="42" t="s">
        <v>122</v>
      </c>
      <c r="Y58" s="42" t="s">
        <v>122</v>
      </c>
    </row>
    <row r="59" spans="1:25" s="46" customFormat="1">
      <c r="A59" s="42">
        <v>47</v>
      </c>
      <c r="B59" s="75" t="s">
        <v>163</v>
      </c>
      <c r="C59" s="76" t="s">
        <v>181</v>
      </c>
      <c r="D59" s="77"/>
      <c r="E59" s="43" t="s">
        <v>176</v>
      </c>
      <c r="F59" s="46" t="s">
        <v>123</v>
      </c>
      <c r="G59" s="42" t="s">
        <v>122</v>
      </c>
      <c r="H59" s="42" t="s">
        <v>122</v>
      </c>
      <c r="I59" s="46" t="s">
        <v>124</v>
      </c>
      <c r="J59" s="42" t="s">
        <v>122</v>
      </c>
      <c r="R59" s="42" t="s">
        <v>122</v>
      </c>
      <c r="T59" s="42" t="s">
        <v>122</v>
      </c>
      <c r="U59" s="42" t="s">
        <v>122</v>
      </c>
      <c r="V59" s="78">
        <v>66186430.840000004</v>
      </c>
      <c r="W59" s="79">
        <v>1147129729.8</v>
      </c>
      <c r="X59" s="42" t="s">
        <v>122</v>
      </c>
      <c r="Y59" s="42" t="s">
        <v>122</v>
      </c>
    </row>
    <row r="60" spans="1:25" s="46" customFormat="1">
      <c r="A60" s="42">
        <v>48</v>
      </c>
      <c r="B60" s="75" t="s">
        <v>163</v>
      </c>
      <c r="C60" s="76" t="s">
        <v>182</v>
      </c>
      <c r="D60" s="77"/>
      <c r="E60" s="43" t="s">
        <v>176</v>
      </c>
      <c r="F60" s="46" t="s">
        <v>123</v>
      </c>
      <c r="G60" s="42" t="s">
        <v>122</v>
      </c>
      <c r="H60" s="42" t="s">
        <v>122</v>
      </c>
      <c r="I60" s="46" t="s">
        <v>124</v>
      </c>
      <c r="J60" s="42" t="s">
        <v>122</v>
      </c>
      <c r="R60" s="42" t="s">
        <v>122</v>
      </c>
      <c r="T60" s="42" t="s">
        <v>122</v>
      </c>
      <c r="U60" s="42" t="s">
        <v>122</v>
      </c>
      <c r="V60" s="78">
        <v>66186430.840000004</v>
      </c>
      <c r="W60" s="79">
        <v>1147129729.8</v>
      </c>
      <c r="X60" s="42" t="s">
        <v>122</v>
      </c>
      <c r="Y60" s="42" t="s">
        <v>122</v>
      </c>
    </row>
    <row r="61" spans="1:25" s="46" customFormat="1" ht="31.5">
      <c r="A61" s="42">
        <v>49</v>
      </c>
      <c r="B61" s="75" t="s">
        <v>163</v>
      </c>
      <c r="C61" s="80" t="s">
        <v>183</v>
      </c>
      <c r="D61" s="81"/>
      <c r="E61" s="42" t="s">
        <v>184</v>
      </c>
      <c r="F61" s="46" t="s">
        <v>123</v>
      </c>
      <c r="G61" s="42" t="s">
        <v>122</v>
      </c>
      <c r="H61" s="42" t="s">
        <v>122</v>
      </c>
      <c r="I61" s="46" t="s">
        <v>124</v>
      </c>
      <c r="J61" s="42" t="s">
        <v>122</v>
      </c>
      <c r="R61" s="42" t="s">
        <v>122</v>
      </c>
      <c r="T61" s="42" t="s">
        <v>122</v>
      </c>
      <c r="U61" s="42" t="s">
        <v>122</v>
      </c>
      <c r="V61" s="78">
        <v>66186430.840000004</v>
      </c>
      <c r="W61" s="79">
        <v>1147129729.8</v>
      </c>
      <c r="X61" s="42" t="s">
        <v>122</v>
      </c>
      <c r="Y61" s="42" t="s">
        <v>122</v>
      </c>
    </row>
    <row r="62" spans="1:25" s="46" customFormat="1" ht="31.5">
      <c r="A62" s="42">
        <v>50</v>
      </c>
      <c r="B62" s="75" t="s">
        <v>163</v>
      </c>
      <c r="C62" s="80" t="s">
        <v>185</v>
      </c>
      <c r="D62" s="81"/>
      <c r="E62" s="42" t="s">
        <v>184</v>
      </c>
      <c r="F62" s="46" t="s">
        <v>123</v>
      </c>
      <c r="G62" s="42" t="s">
        <v>122</v>
      </c>
      <c r="H62" s="42" t="s">
        <v>122</v>
      </c>
      <c r="I62" s="46" t="s">
        <v>124</v>
      </c>
      <c r="J62" s="42" t="s">
        <v>122</v>
      </c>
      <c r="R62" s="42" t="s">
        <v>122</v>
      </c>
      <c r="T62" s="42" t="s">
        <v>122</v>
      </c>
      <c r="U62" s="42" t="s">
        <v>122</v>
      </c>
      <c r="V62" s="78">
        <v>66186430.840000004</v>
      </c>
      <c r="W62" s="79">
        <v>1147129729.8</v>
      </c>
      <c r="X62" s="42" t="s">
        <v>122</v>
      </c>
      <c r="Y62" s="42" t="s">
        <v>122</v>
      </c>
    </row>
    <row r="63" spans="1:25" s="46" customFormat="1">
      <c r="A63" s="42">
        <v>51</v>
      </c>
      <c r="B63" s="75" t="s">
        <v>163</v>
      </c>
      <c r="C63" s="80" t="s">
        <v>186</v>
      </c>
      <c r="D63" s="81"/>
      <c r="E63" s="42" t="s">
        <v>184</v>
      </c>
      <c r="F63" s="46" t="s">
        <v>123</v>
      </c>
      <c r="G63" s="42" t="s">
        <v>122</v>
      </c>
      <c r="H63" s="42" t="s">
        <v>122</v>
      </c>
      <c r="I63" s="46" t="s">
        <v>124</v>
      </c>
      <c r="J63" s="42" t="s">
        <v>122</v>
      </c>
      <c r="R63" s="42" t="s">
        <v>122</v>
      </c>
      <c r="T63" s="42" t="s">
        <v>122</v>
      </c>
      <c r="U63" s="42" t="s">
        <v>122</v>
      </c>
      <c r="V63" s="78">
        <v>66186430.840000004</v>
      </c>
      <c r="W63" s="79">
        <v>1147129729.8</v>
      </c>
      <c r="X63" s="42" t="s">
        <v>122</v>
      </c>
      <c r="Y63" s="42" t="s">
        <v>122</v>
      </c>
    </row>
    <row r="64" spans="1:25" s="46" customFormat="1" ht="31.5">
      <c r="A64" s="42">
        <v>52</v>
      </c>
      <c r="B64" s="75" t="s">
        <v>163</v>
      </c>
      <c r="C64" s="80" t="s">
        <v>187</v>
      </c>
      <c r="D64" s="81"/>
      <c r="E64" s="42" t="s">
        <v>184</v>
      </c>
      <c r="F64" s="46" t="s">
        <v>123</v>
      </c>
      <c r="G64" s="42" t="s">
        <v>122</v>
      </c>
      <c r="H64" s="42" t="s">
        <v>122</v>
      </c>
      <c r="I64" s="46" t="s">
        <v>124</v>
      </c>
      <c r="J64" s="42" t="s">
        <v>122</v>
      </c>
      <c r="R64" s="42" t="s">
        <v>122</v>
      </c>
      <c r="T64" s="42" t="s">
        <v>122</v>
      </c>
      <c r="U64" s="42" t="s">
        <v>122</v>
      </c>
      <c r="V64" s="78">
        <v>66186430.840000004</v>
      </c>
      <c r="W64" s="79">
        <v>1147129729.8</v>
      </c>
      <c r="X64" s="42" t="s">
        <v>122</v>
      </c>
      <c r="Y64" s="42" t="s">
        <v>122</v>
      </c>
    </row>
    <row r="65" spans="1:25" s="46" customFormat="1" ht="31.5">
      <c r="A65" s="42">
        <v>53</v>
      </c>
      <c r="B65" s="75" t="s">
        <v>163</v>
      </c>
      <c r="C65" s="80" t="s">
        <v>188</v>
      </c>
      <c r="D65" s="81"/>
      <c r="E65" s="42" t="s">
        <v>184</v>
      </c>
      <c r="F65" s="46" t="s">
        <v>123</v>
      </c>
      <c r="G65" s="42" t="s">
        <v>122</v>
      </c>
      <c r="H65" s="42" t="s">
        <v>122</v>
      </c>
      <c r="I65" s="46" t="s">
        <v>124</v>
      </c>
      <c r="J65" s="42" t="s">
        <v>122</v>
      </c>
      <c r="R65" s="42" t="s">
        <v>122</v>
      </c>
      <c r="T65" s="42" t="s">
        <v>122</v>
      </c>
      <c r="U65" s="42" t="s">
        <v>122</v>
      </c>
      <c r="V65" s="78">
        <v>66186430.840000004</v>
      </c>
      <c r="W65" s="79">
        <v>1147129729.8</v>
      </c>
      <c r="X65" s="42" t="s">
        <v>122</v>
      </c>
      <c r="Y65" s="42" t="s">
        <v>122</v>
      </c>
    </row>
    <row r="66" spans="1:25" s="46" customFormat="1" ht="31.5">
      <c r="A66" s="42">
        <v>54</v>
      </c>
      <c r="B66" s="75" t="s">
        <v>163</v>
      </c>
      <c r="C66" s="80" t="s">
        <v>189</v>
      </c>
      <c r="D66" s="81"/>
      <c r="E66" s="42" t="s">
        <v>184</v>
      </c>
      <c r="F66" s="46" t="s">
        <v>123</v>
      </c>
      <c r="G66" s="42" t="s">
        <v>122</v>
      </c>
      <c r="H66" s="42" t="s">
        <v>122</v>
      </c>
      <c r="I66" s="46" t="s">
        <v>124</v>
      </c>
      <c r="J66" s="42" t="s">
        <v>122</v>
      </c>
      <c r="R66" s="42" t="s">
        <v>122</v>
      </c>
      <c r="T66" s="42" t="s">
        <v>122</v>
      </c>
      <c r="U66" s="42" t="s">
        <v>122</v>
      </c>
      <c r="V66" s="78">
        <v>66186430.840000004</v>
      </c>
      <c r="W66" s="79">
        <v>1147129729.8</v>
      </c>
      <c r="X66" s="42" t="s">
        <v>122</v>
      </c>
      <c r="Y66" s="42" t="s">
        <v>122</v>
      </c>
    </row>
    <row r="67" spans="1:25" s="46" customFormat="1" ht="31.5">
      <c r="A67" s="42">
        <v>55</v>
      </c>
      <c r="B67" s="75" t="s">
        <v>163</v>
      </c>
      <c r="C67" s="80" t="s">
        <v>189</v>
      </c>
      <c r="D67" s="81"/>
      <c r="E67" s="42" t="s">
        <v>184</v>
      </c>
      <c r="F67" s="46" t="s">
        <v>123</v>
      </c>
      <c r="G67" s="42" t="s">
        <v>122</v>
      </c>
      <c r="H67" s="42" t="s">
        <v>122</v>
      </c>
      <c r="I67" s="46" t="s">
        <v>124</v>
      </c>
      <c r="J67" s="42" t="s">
        <v>122</v>
      </c>
      <c r="R67" s="42" t="s">
        <v>122</v>
      </c>
      <c r="T67" s="42" t="s">
        <v>122</v>
      </c>
      <c r="U67" s="42" t="s">
        <v>122</v>
      </c>
      <c r="V67" s="78">
        <v>66186430.840000004</v>
      </c>
      <c r="W67" s="79">
        <v>1147129729.8</v>
      </c>
      <c r="X67" s="42" t="s">
        <v>122</v>
      </c>
      <c r="Y67" s="42" t="s">
        <v>122</v>
      </c>
    </row>
    <row r="68" spans="1:25" s="46" customFormat="1" ht="31.5">
      <c r="A68" s="42">
        <v>56</v>
      </c>
      <c r="B68" s="75" t="s">
        <v>163</v>
      </c>
      <c r="C68" s="80" t="s">
        <v>189</v>
      </c>
      <c r="D68" s="81"/>
      <c r="E68" s="42" t="s">
        <v>184</v>
      </c>
      <c r="F68" s="46" t="s">
        <v>123</v>
      </c>
      <c r="G68" s="42" t="s">
        <v>122</v>
      </c>
      <c r="H68" s="42" t="s">
        <v>122</v>
      </c>
      <c r="I68" s="46" t="s">
        <v>124</v>
      </c>
      <c r="J68" s="42" t="s">
        <v>122</v>
      </c>
      <c r="R68" s="42" t="s">
        <v>122</v>
      </c>
      <c r="T68" s="42" t="s">
        <v>122</v>
      </c>
      <c r="U68" s="42" t="s">
        <v>122</v>
      </c>
      <c r="V68" s="78">
        <v>66186430.840000004</v>
      </c>
      <c r="W68" s="79">
        <v>1147129729.8</v>
      </c>
      <c r="X68" s="42" t="s">
        <v>122</v>
      </c>
      <c r="Y68" s="42" t="s">
        <v>122</v>
      </c>
    </row>
    <row r="69" spans="1:25" s="46" customFormat="1">
      <c r="A69" s="42">
        <v>57</v>
      </c>
      <c r="B69" s="75" t="s">
        <v>163</v>
      </c>
      <c r="C69" s="80" t="s">
        <v>190</v>
      </c>
      <c r="D69" s="81"/>
      <c r="E69" s="42" t="s">
        <v>184</v>
      </c>
      <c r="F69" s="46" t="s">
        <v>127</v>
      </c>
      <c r="G69" s="42" t="s">
        <v>122</v>
      </c>
      <c r="H69" s="42" t="s">
        <v>122</v>
      </c>
      <c r="I69" s="46" t="s">
        <v>124</v>
      </c>
      <c r="J69" s="42" t="s">
        <v>122</v>
      </c>
      <c r="R69" s="42" t="s">
        <v>122</v>
      </c>
      <c r="T69" s="42" t="s">
        <v>122</v>
      </c>
      <c r="U69" s="42" t="s">
        <v>122</v>
      </c>
      <c r="V69" s="78">
        <v>66186430.840000004</v>
      </c>
      <c r="W69" s="79">
        <v>1147129729.8</v>
      </c>
      <c r="X69" s="42" t="s">
        <v>122</v>
      </c>
      <c r="Y69" s="42" t="s">
        <v>122</v>
      </c>
    </row>
    <row r="70" spans="1:25" s="46" customFormat="1" ht="31.5">
      <c r="A70" s="42">
        <v>58</v>
      </c>
      <c r="B70" s="75" t="s">
        <v>163</v>
      </c>
      <c r="C70" s="50" t="s">
        <v>191</v>
      </c>
      <c r="D70" s="51"/>
      <c r="E70" s="42" t="s">
        <v>184</v>
      </c>
      <c r="F70" s="46" t="s">
        <v>127</v>
      </c>
      <c r="G70" s="42" t="s">
        <v>122</v>
      </c>
      <c r="H70" s="42" t="s">
        <v>122</v>
      </c>
      <c r="I70" s="46" t="s">
        <v>124</v>
      </c>
      <c r="J70" s="42" t="s">
        <v>122</v>
      </c>
      <c r="R70" s="42" t="s">
        <v>122</v>
      </c>
      <c r="T70" s="42" t="s">
        <v>122</v>
      </c>
      <c r="U70" s="42" t="s">
        <v>122</v>
      </c>
      <c r="V70" s="78">
        <v>66186430.840000004</v>
      </c>
      <c r="W70" s="79">
        <v>1147129729.8</v>
      </c>
      <c r="X70" s="42" t="s">
        <v>122</v>
      </c>
      <c r="Y70" s="42" t="s">
        <v>122</v>
      </c>
    </row>
    <row r="71" spans="1:25" s="46" customFormat="1" ht="29.25" customHeight="1">
      <c r="A71" s="42">
        <v>59</v>
      </c>
      <c r="B71" s="75" t="s">
        <v>163</v>
      </c>
      <c r="C71" s="80" t="s">
        <v>192</v>
      </c>
      <c r="D71" s="81"/>
      <c r="E71" s="42" t="s">
        <v>184</v>
      </c>
      <c r="F71" s="46" t="s">
        <v>123</v>
      </c>
      <c r="G71" s="42" t="s">
        <v>122</v>
      </c>
      <c r="H71" s="42" t="s">
        <v>122</v>
      </c>
      <c r="I71" s="46" t="s">
        <v>124</v>
      </c>
      <c r="J71" s="42" t="s">
        <v>122</v>
      </c>
      <c r="R71" s="42" t="s">
        <v>122</v>
      </c>
      <c r="T71" s="42" t="s">
        <v>122</v>
      </c>
      <c r="U71" s="42" t="s">
        <v>122</v>
      </c>
      <c r="V71" s="78">
        <v>66186430.840000004</v>
      </c>
      <c r="W71" s="79">
        <v>1147129729.8</v>
      </c>
      <c r="X71" s="42" t="s">
        <v>122</v>
      </c>
      <c r="Y71" s="42" t="s">
        <v>122</v>
      </c>
    </row>
    <row r="72" spans="1:25" s="46" customFormat="1" ht="30.75" customHeight="1">
      <c r="A72" s="42">
        <v>60</v>
      </c>
      <c r="B72" s="75" t="s">
        <v>163</v>
      </c>
      <c r="C72" s="80" t="s">
        <v>193</v>
      </c>
      <c r="D72" s="81"/>
      <c r="E72" s="42" t="s">
        <v>184</v>
      </c>
      <c r="F72" s="46" t="s">
        <v>123</v>
      </c>
      <c r="G72" s="42" t="s">
        <v>122</v>
      </c>
      <c r="H72" s="42" t="s">
        <v>122</v>
      </c>
      <c r="I72" s="46" t="s">
        <v>124</v>
      </c>
      <c r="J72" s="42" t="s">
        <v>122</v>
      </c>
      <c r="R72" s="42" t="s">
        <v>122</v>
      </c>
      <c r="T72" s="42" t="s">
        <v>122</v>
      </c>
      <c r="U72" s="42" t="s">
        <v>122</v>
      </c>
      <c r="V72" s="78">
        <v>66186430.840000004</v>
      </c>
      <c r="W72" s="79">
        <v>1147129729.8</v>
      </c>
      <c r="X72" s="42" t="s">
        <v>122</v>
      </c>
      <c r="Y72" s="42" t="s">
        <v>122</v>
      </c>
    </row>
    <row r="73" spans="1:25" s="46" customFormat="1" ht="29.25" customHeight="1">
      <c r="A73" s="42">
        <v>61</v>
      </c>
      <c r="B73" s="75" t="s">
        <v>163</v>
      </c>
      <c r="C73" s="80" t="s">
        <v>194</v>
      </c>
      <c r="D73" s="81"/>
      <c r="E73" s="42" t="s">
        <v>184</v>
      </c>
      <c r="F73" s="46" t="s">
        <v>123</v>
      </c>
      <c r="G73" s="42" t="s">
        <v>122</v>
      </c>
      <c r="H73" s="42" t="s">
        <v>122</v>
      </c>
      <c r="I73" s="46" t="s">
        <v>124</v>
      </c>
      <c r="J73" s="42" t="s">
        <v>122</v>
      </c>
      <c r="R73" s="42" t="s">
        <v>122</v>
      </c>
      <c r="T73" s="42" t="s">
        <v>122</v>
      </c>
      <c r="U73" s="42" t="s">
        <v>122</v>
      </c>
      <c r="V73" s="78">
        <v>66186430.840000004</v>
      </c>
      <c r="W73" s="79">
        <v>1147129729.8</v>
      </c>
      <c r="X73" s="42" t="s">
        <v>122</v>
      </c>
      <c r="Y73" s="42" t="s">
        <v>122</v>
      </c>
    </row>
    <row r="74" spans="1:25" s="46" customFormat="1" ht="27" customHeight="1">
      <c r="A74" s="42">
        <v>62</v>
      </c>
      <c r="B74" s="75" t="s">
        <v>163</v>
      </c>
      <c r="C74" s="80" t="s">
        <v>195</v>
      </c>
      <c r="D74" s="81"/>
      <c r="E74" s="42" t="s">
        <v>184</v>
      </c>
      <c r="F74" s="46" t="s">
        <v>127</v>
      </c>
      <c r="G74" s="42" t="s">
        <v>122</v>
      </c>
      <c r="H74" s="42" t="s">
        <v>122</v>
      </c>
      <c r="I74" s="46" t="s">
        <v>124</v>
      </c>
      <c r="J74" s="42" t="s">
        <v>122</v>
      </c>
      <c r="R74" s="42" t="s">
        <v>122</v>
      </c>
      <c r="T74" s="42" t="s">
        <v>122</v>
      </c>
      <c r="U74" s="42" t="s">
        <v>122</v>
      </c>
      <c r="V74" s="78">
        <v>66186430.840000004</v>
      </c>
      <c r="W74" s="79">
        <v>1147129729.8</v>
      </c>
      <c r="X74" s="42" t="s">
        <v>122</v>
      </c>
      <c r="Y74" s="42" t="s">
        <v>122</v>
      </c>
    </row>
    <row r="75" spans="1:25" s="46" customFormat="1" ht="30.75" customHeight="1">
      <c r="A75" s="42">
        <v>63</v>
      </c>
      <c r="B75" s="75" t="s">
        <v>163</v>
      </c>
      <c r="C75" s="80" t="s">
        <v>196</v>
      </c>
      <c r="D75" s="81"/>
      <c r="E75" s="42" t="s">
        <v>184</v>
      </c>
      <c r="F75" s="46" t="s">
        <v>123</v>
      </c>
      <c r="G75" s="42" t="s">
        <v>122</v>
      </c>
      <c r="H75" s="42" t="s">
        <v>122</v>
      </c>
      <c r="I75" s="46" t="s">
        <v>124</v>
      </c>
      <c r="J75" s="42" t="s">
        <v>122</v>
      </c>
      <c r="R75" s="42" t="s">
        <v>122</v>
      </c>
      <c r="T75" s="42" t="s">
        <v>122</v>
      </c>
      <c r="U75" s="42" t="s">
        <v>122</v>
      </c>
      <c r="V75" s="78">
        <v>66186430.840000004</v>
      </c>
      <c r="W75" s="79">
        <v>1147129729.8</v>
      </c>
      <c r="X75" s="42" t="s">
        <v>122</v>
      </c>
      <c r="Y75" s="42" t="s">
        <v>122</v>
      </c>
    </row>
    <row r="76" spans="1:25" s="46" customFormat="1" ht="33" customHeight="1">
      <c r="A76" s="42">
        <v>64</v>
      </c>
      <c r="B76" s="75" t="s">
        <v>163</v>
      </c>
      <c r="C76" s="80" t="s">
        <v>197</v>
      </c>
      <c r="D76" s="81"/>
      <c r="E76" s="42" t="s">
        <v>184</v>
      </c>
      <c r="F76" s="46" t="s">
        <v>127</v>
      </c>
      <c r="G76" s="42" t="s">
        <v>122</v>
      </c>
      <c r="H76" s="42" t="s">
        <v>122</v>
      </c>
      <c r="I76" s="46" t="s">
        <v>124</v>
      </c>
      <c r="J76" s="42" t="s">
        <v>122</v>
      </c>
      <c r="R76" s="42" t="s">
        <v>122</v>
      </c>
      <c r="T76" s="42" t="s">
        <v>122</v>
      </c>
      <c r="U76" s="42" t="s">
        <v>122</v>
      </c>
      <c r="V76" s="78">
        <v>66186430.840000004</v>
      </c>
      <c r="W76" s="79">
        <v>1147129729.8</v>
      </c>
      <c r="X76" s="42" t="s">
        <v>122</v>
      </c>
      <c r="Y76" s="42" t="s">
        <v>122</v>
      </c>
    </row>
    <row r="77" spans="1:25" s="46" customFormat="1">
      <c r="A77" s="42">
        <v>65</v>
      </c>
      <c r="B77" s="75" t="s">
        <v>163</v>
      </c>
      <c r="C77" s="80" t="s">
        <v>198</v>
      </c>
      <c r="D77" s="81"/>
      <c r="E77" s="42" t="s">
        <v>184</v>
      </c>
      <c r="F77" s="46" t="s">
        <v>127</v>
      </c>
      <c r="G77" s="42" t="s">
        <v>122</v>
      </c>
      <c r="H77" s="42" t="s">
        <v>122</v>
      </c>
      <c r="I77" s="46" t="s">
        <v>124</v>
      </c>
      <c r="J77" s="42" t="s">
        <v>122</v>
      </c>
      <c r="R77" s="42" t="s">
        <v>122</v>
      </c>
      <c r="T77" s="42" t="s">
        <v>122</v>
      </c>
      <c r="U77" s="42" t="s">
        <v>122</v>
      </c>
      <c r="V77" s="78">
        <v>66186430.840000004</v>
      </c>
      <c r="W77" s="79">
        <v>1147129729.8</v>
      </c>
      <c r="X77" s="42" t="s">
        <v>122</v>
      </c>
      <c r="Y77" s="42" t="s">
        <v>122</v>
      </c>
    </row>
    <row r="78" spans="1:25" s="46" customFormat="1">
      <c r="A78" s="42">
        <v>66</v>
      </c>
      <c r="B78" s="75" t="s">
        <v>199</v>
      </c>
      <c r="C78" s="80" t="s">
        <v>200</v>
      </c>
      <c r="D78" s="81"/>
      <c r="E78" s="42" t="s">
        <v>122</v>
      </c>
      <c r="F78" s="46" t="s">
        <v>123</v>
      </c>
      <c r="G78" s="42" t="s">
        <v>122</v>
      </c>
      <c r="H78" s="42" t="s">
        <v>122</v>
      </c>
      <c r="I78" s="46" t="s">
        <v>124</v>
      </c>
      <c r="J78" s="42" t="s">
        <v>122</v>
      </c>
      <c r="R78" s="42" t="s">
        <v>122</v>
      </c>
      <c r="T78" s="42" t="s">
        <v>122</v>
      </c>
      <c r="U78" s="42" t="s">
        <v>122</v>
      </c>
      <c r="V78" s="56">
        <v>1473904.9399999976</v>
      </c>
      <c r="W78" s="47">
        <v>374621318.21000004</v>
      </c>
      <c r="X78" s="42" t="s">
        <v>122</v>
      </c>
      <c r="Y78" s="42" t="s">
        <v>122</v>
      </c>
    </row>
    <row r="79" spans="1:25" s="46" customFormat="1">
      <c r="A79" s="42">
        <v>67</v>
      </c>
      <c r="B79" s="75" t="s">
        <v>199</v>
      </c>
      <c r="C79" s="80" t="s">
        <v>201</v>
      </c>
      <c r="D79" s="81"/>
      <c r="E79" s="42" t="s">
        <v>122</v>
      </c>
      <c r="F79" s="46" t="s">
        <v>123</v>
      </c>
      <c r="G79" s="42" t="s">
        <v>122</v>
      </c>
      <c r="H79" s="42" t="s">
        <v>122</v>
      </c>
      <c r="I79" s="46" t="s">
        <v>124</v>
      </c>
      <c r="J79" s="42" t="s">
        <v>122</v>
      </c>
      <c r="R79" s="42" t="s">
        <v>122</v>
      </c>
      <c r="T79" s="42" t="s">
        <v>122</v>
      </c>
      <c r="U79" s="42" t="s">
        <v>122</v>
      </c>
      <c r="V79" s="56">
        <v>1473904.9399999976</v>
      </c>
      <c r="W79" s="47">
        <v>374621318.21000004</v>
      </c>
      <c r="X79" s="42" t="s">
        <v>122</v>
      </c>
      <c r="Y79" s="42" t="s">
        <v>122</v>
      </c>
    </row>
    <row r="80" spans="1:25" s="46" customFormat="1" ht="63">
      <c r="A80" s="42">
        <v>68</v>
      </c>
      <c r="B80" s="75" t="s">
        <v>199</v>
      </c>
      <c r="C80" s="80" t="s">
        <v>202</v>
      </c>
      <c r="D80" s="81"/>
      <c r="E80" s="42" t="s">
        <v>122</v>
      </c>
      <c r="F80" s="46" t="s">
        <v>127</v>
      </c>
      <c r="G80" s="42" t="s">
        <v>122</v>
      </c>
      <c r="H80" s="42" t="s">
        <v>122</v>
      </c>
      <c r="I80" s="46" t="s">
        <v>124</v>
      </c>
      <c r="J80" s="42" t="s">
        <v>122</v>
      </c>
      <c r="R80" s="42" t="s">
        <v>122</v>
      </c>
      <c r="T80" s="42" t="s">
        <v>122</v>
      </c>
      <c r="U80" s="42" t="s">
        <v>122</v>
      </c>
      <c r="V80" s="56">
        <v>1473904.9399999976</v>
      </c>
      <c r="W80" s="47">
        <v>374621318.21000004</v>
      </c>
      <c r="X80" s="42" t="s">
        <v>122</v>
      </c>
      <c r="Y80" s="42" t="s">
        <v>122</v>
      </c>
    </row>
    <row r="81" spans="1:34" s="46" customFormat="1">
      <c r="A81" s="42">
        <v>69</v>
      </c>
      <c r="B81" s="75" t="s">
        <v>199</v>
      </c>
      <c r="C81" s="76" t="s">
        <v>203</v>
      </c>
      <c r="D81" s="77"/>
      <c r="E81" s="42" t="s">
        <v>122</v>
      </c>
      <c r="F81" s="46" t="s">
        <v>127</v>
      </c>
      <c r="G81" s="42" t="s">
        <v>122</v>
      </c>
      <c r="H81" s="42" t="s">
        <v>103</v>
      </c>
      <c r="I81" s="46" t="s">
        <v>124</v>
      </c>
      <c r="J81" s="42" t="s">
        <v>122</v>
      </c>
      <c r="R81" s="42" t="s">
        <v>122</v>
      </c>
      <c r="T81" s="42" t="s">
        <v>122</v>
      </c>
      <c r="U81" s="42" t="s">
        <v>122</v>
      </c>
      <c r="V81" s="56">
        <v>1473904.9399999976</v>
      </c>
      <c r="W81" s="47">
        <v>374621318.21000004</v>
      </c>
      <c r="X81" s="42" t="s">
        <v>122</v>
      </c>
      <c r="Y81" s="42" t="s">
        <v>122</v>
      </c>
      <c r="AB81" s="82"/>
      <c r="AC81" s="82"/>
      <c r="AD81" s="82"/>
      <c r="AE81" s="82"/>
      <c r="AF81" s="82"/>
      <c r="AG81" s="82"/>
      <c r="AH81" s="82"/>
    </row>
    <row r="82" spans="1:34" s="46" customFormat="1" ht="30.75" customHeight="1">
      <c r="A82" s="42">
        <v>70</v>
      </c>
      <c r="B82" s="75" t="s">
        <v>199</v>
      </c>
      <c r="C82" s="80" t="s">
        <v>204</v>
      </c>
      <c r="D82" s="81"/>
      <c r="E82" s="42" t="s">
        <v>122</v>
      </c>
      <c r="F82" s="46" t="s">
        <v>127</v>
      </c>
      <c r="G82" s="42" t="s">
        <v>122</v>
      </c>
      <c r="H82" s="42" t="s">
        <v>103</v>
      </c>
      <c r="I82" s="46" t="s">
        <v>124</v>
      </c>
      <c r="J82" s="42" t="s">
        <v>122</v>
      </c>
      <c r="R82" s="42" t="s">
        <v>122</v>
      </c>
      <c r="T82" s="42" t="s">
        <v>122</v>
      </c>
      <c r="U82" s="42" t="s">
        <v>122</v>
      </c>
      <c r="V82" s="56">
        <v>1473904.9399999976</v>
      </c>
      <c r="W82" s="47">
        <v>374621318.21000004</v>
      </c>
      <c r="X82" s="42" t="s">
        <v>122</v>
      </c>
      <c r="Y82" s="42" t="s">
        <v>122</v>
      </c>
      <c r="AB82" s="82"/>
      <c r="AC82" s="82"/>
      <c r="AD82" s="83"/>
      <c r="AE82" s="82"/>
      <c r="AF82" s="82"/>
      <c r="AG82" s="84"/>
      <c r="AH82" s="82"/>
    </row>
    <row r="83" spans="1:34" s="46" customFormat="1" ht="31.5">
      <c r="A83" s="42">
        <v>71</v>
      </c>
      <c r="B83" s="75" t="s">
        <v>199</v>
      </c>
      <c r="C83" s="65" t="s">
        <v>205</v>
      </c>
      <c r="D83" s="66"/>
      <c r="E83" s="42" t="s">
        <v>122</v>
      </c>
      <c r="F83" s="46" t="s">
        <v>127</v>
      </c>
      <c r="G83" s="42" t="s">
        <v>122</v>
      </c>
      <c r="H83" s="42" t="s">
        <v>206</v>
      </c>
      <c r="I83" s="46" t="s">
        <v>136</v>
      </c>
      <c r="J83" s="42" t="s">
        <v>122</v>
      </c>
      <c r="R83" s="42" t="s">
        <v>122</v>
      </c>
      <c r="T83" s="42" t="s">
        <v>122</v>
      </c>
      <c r="U83" s="42" t="s">
        <v>122</v>
      </c>
      <c r="V83" s="56">
        <v>1473904.9399999976</v>
      </c>
      <c r="W83" s="47">
        <v>374621318.21000004</v>
      </c>
      <c r="X83" s="85">
        <v>139200000</v>
      </c>
      <c r="Y83" s="42" t="s">
        <v>122</v>
      </c>
      <c r="AB83" s="82"/>
      <c r="AC83" s="245"/>
      <c r="AD83" s="245"/>
      <c r="AE83" s="245"/>
      <c r="AF83" s="245"/>
      <c r="AG83" s="245"/>
      <c r="AH83" s="82"/>
    </row>
    <row r="84" spans="1:34" s="46" customFormat="1">
      <c r="A84" s="42">
        <v>72</v>
      </c>
      <c r="B84" s="75" t="s">
        <v>199</v>
      </c>
      <c r="C84" s="65" t="s">
        <v>207</v>
      </c>
      <c r="D84" s="66"/>
      <c r="E84" s="42" t="s">
        <v>122</v>
      </c>
      <c r="F84" s="46" t="s">
        <v>127</v>
      </c>
      <c r="G84" s="42" t="s">
        <v>122</v>
      </c>
      <c r="H84" s="42" t="s">
        <v>206</v>
      </c>
      <c r="I84" s="46" t="s">
        <v>136</v>
      </c>
      <c r="J84" s="42" t="s">
        <v>122</v>
      </c>
      <c r="R84" s="42" t="s">
        <v>122</v>
      </c>
      <c r="T84" s="42" t="s">
        <v>122</v>
      </c>
      <c r="U84" s="42" t="s">
        <v>122</v>
      </c>
      <c r="V84" s="56">
        <v>1473904.9399999976</v>
      </c>
      <c r="W84" s="47">
        <v>374621318.21000004</v>
      </c>
      <c r="X84" s="85">
        <v>189000</v>
      </c>
      <c r="Y84" s="42" t="s">
        <v>122</v>
      </c>
      <c r="AB84" s="82"/>
      <c r="AC84" s="86"/>
      <c r="AD84" s="86"/>
      <c r="AE84" s="86"/>
      <c r="AF84" s="86"/>
      <c r="AG84" s="86"/>
      <c r="AH84" s="82"/>
    </row>
    <row r="85" spans="1:34" s="46" customFormat="1" ht="73.5" customHeight="1">
      <c r="A85" s="42">
        <v>73</v>
      </c>
      <c r="B85" s="75" t="s">
        <v>199</v>
      </c>
      <c r="C85" s="65" t="s">
        <v>208</v>
      </c>
      <c r="D85" s="66"/>
      <c r="E85" s="42" t="s">
        <v>122</v>
      </c>
      <c r="F85" s="46" t="s">
        <v>127</v>
      </c>
      <c r="G85" s="42" t="s">
        <v>122</v>
      </c>
      <c r="H85" s="42" t="s">
        <v>206</v>
      </c>
      <c r="I85" s="46" t="s">
        <v>136</v>
      </c>
      <c r="J85" s="42" t="s">
        <v>122</v>
      </c>
      <c r="R85" s="42" t="s">
        <v>122</v>
      </c>
      <c r="T85" s="42" t="s">
        <v>122</v>
      </c>
      <c r="U85" s="42" t="s">
        <v>122</v>
      </c>
      <c r="V85" s="56">
        <v>1473904.9399999976</v>
      </c>
      <c r="W85" s="47">
        <v>374621318.21000004</v>
      </c>
      <c r="X85" s="85">
        <v>7000</v>
      </c>
      <c r="Y85" s="42" t="s">
        <v>122</v>
      </c>
      <c r="AB85" s="82"/>
      <c r="AC85" s="87"/>
      <c r="AD85" s="87"/>
      <c r="AE85" s="87"/>
      <c r="AF85" s="87"/>
      <c r="AG85" s="87"/>
      <c r="AH85" s="82"/>
    </row>
    <row r="86" spans="1:34" s="46" customFormat="1" ht="55.5" customHeight="1">
      <c r="A86" s="42">
        <v>74</v>
      </c>
      <c r="B86" s="75" t="s">
        <v>199</v>
      </c>
      <c r="C86" s="65" t="s">
        <v>209</v>
      </c>
      <c r="D86" s="66"/>
      <c r="E86" s="42" t="s">
        <v>122</v>
      </c>
      <c r="F86" s="46" t="s">
        <v>127</v>
      </c>
      <c r="G86" s="42" t="s">
        <v>122</v>
      </c>
      <c r="H86" s="42" t="s">
        <v>206</v>
      </c>
      <c r="I86" s="46" t="s">
        <v>136</v>
      </c>
      <c r="J86" s="42" t="s">
        <v>122</v>
      </c>
      <c r="R86" s="42" t="s">
        <v>122</v>
      </c>
      <c r="T86" s="42" t="s">
        <v>122</v>
      </c>
      <c r="U86" s="42" t="s">
        <v>122</v>
      </c>
      <c r="V86" s="56">
        <v>1473904.9399999976</v>
      </c>
      <c r="W86" s="47">
        <v>374621318.21000004</v>
      </c>
      <c r="X86" s="85">
        <v>5100</v>
      </c>
      <c r="Y86" s="42" t="s">
        <v>122</v>
      </c>
      <c r="AB86" s="82"/>
      <c r="AC86" s="88" t="s">
        <v>210</v>
      </c>
      <c r="AD86" s="89">
        <v>1597883</v>
      </c>
      <c r="AE86" s="89">
        <v>2997341</v>
      </c>
      <c r="AF86" s="89">
        <v>4246416</v>
      </c>
      <c r="AG86" s="87"/>
      <c r="AH86" s="82"/>
    </row>
    <row r="87" spans="1:34" s="46" customFormat="1">
      <c r="A87" s="42">
        <v>75</v>
      </c>
      <c r="B87" s="75" t="s">
        <v>199</v>
      </c>
      <c r="C87" s="65" t="s">
        <v>211</v>
      </c>
      <c r="D87" s="66"/>
      <c r="E87" s="42" t="s">
        <v>122</v>
      </c>
      <c r="F87" s="46" t="s">
        <v>127</v>
      </c>
      <c r="G87" s="42" t="s">
        <v>122</v>
      </c>
      <c r="H87" s="42" t="s">
        <v>206</v>
      </c>
      <c r="I87" s="46" t="s">
        <v>136</v>
      </c>
      <c r="J87" s="42" t="s">
        <v>122</v>
      </c>
      <c r="R87" s="42" t="s">
        <v>122</v>
      </c>
      <c r="T87" s="42" t="s">
        <v>122</v>
      </c>
      <c r="U87" s="42" t="s">
        <v>122</v>
      </c>
      <c r="V87" s="56">
        <v>1473904.9399999976</v>
      </c>
      <c r="W87" s="47">
        <v>374621318.21000004</v>
      </c>
      <c r="X87" s="85">
        <v>30000000</v>
      </c>
      <c r="Y87" s="42" t="s">
        <v>122</v>
      </c>
      <c r="AB87" s="82"/>
      <c r="AC87" s="87"/>
      <c r="AD87" s="87"/>
      <c r="AE87" s="87"/>
      <c r="AF87" s="87"/>
      <c r="AG87" s="87"/>
      <c r="AH87" s="82"/>
    </row>
    <row r="88" spans="1:34" s="46" customFormat="1">
      <c r="A88" s="42">
        <v>76</v>
      </c>
      <c r="B88" s="75" t="s">
        <v>199</v>
      </c>
      <c r="C88" s="65" t="s">
        <v>169</v>
      </c>
      <c r="D88" s="66"/>
      <c r="E88" s="42" t="s">
        <v>122</v>
      </c>
      <c r="F88" s="46" t="s">
        <v>127</v>
      </c>
      <c r="G88" s="42" t="s">
        <v>122</v>
      </c>
      <c r="H88" s="42" t="s">
        <v>103</v>
      </c>
      <c r="I88" s="46" t="s">
        <v>136</v>
      </c>
      <c r="J88" s="42" t="s">
        <v>122</v>
      </c>
      <c r="R88" s="42" t="s">
        <v>122</v>
      </c>
      <c r="T88" s="42" t="s">
        <v>122</v>
      </c>
      <c r="U88" s="42" t="s">
        <v>122</v>
      </c>
      <c r="V88" s="56">
        <v>1473904.9399999976</v>
      </c>
      <c r="W88" s="47">
        <v>374621318.21000004</v>
      </c>
      <c r="X88" s="85"/>
      <c r="Y88" s="42" t="s">
        <v>122</v>
      </c>
      <c r="AB88" s="82"/>
      <c r="AC88" s="87"/>
      <c r="AD88" s="87"/>
      <c r="AE88" s="87"/>
      <c r="AF88" s="87">
        <f>AF86-AE86</f>
        <v>1249075</v>
      </c>
      <c r="AG88" s="87"/>
      <c r="AH88" s="82"/>
    </row>
    <row r="89" spans="1:34" s="46" customFormat="1" ht="47.25">
      <c r="A89" s="42">
        <v>77</v>
      </c>
      <c r="B89" s="75" t="s">
        <v>199</v>
      </c>
      <c r="C89" s="65" t="s">
        <v>212</v>
      </c>
      <c r="D89" s="66"/>
      <c r="E89" s="42" t="s">
        <v>122</v>
      </c>
      <c r="F89" s="46" t="s">
        <v>127</v>
      </c>
      <c r="G89" s="42" t="s">
        <v>122</v>
      </c>
      <c r="H89" s="42" t="s">
        <v>103</v>
      </c>
      <c r="I89" s="46" t="s">
        <v>136</v>
      </c>
      <c r="J89" s="42" t="s">
        <v>122</v>
      </c>
      <c r="R89" s="42" t="s">
        <v>122</v>
      </c>
      <c r="T89" s="42" t="s">
        <v>122</v>
      </c>
      <c r="U89" s="42" t="s">
        <v>122</v>
      </c>
      <c r="V89" s="56">
        <v>1473904.9399999976</v>
      </c>
      <c r="W89" s="47">
        <v>374621318.21000004</v>
      </c>
      <c r="X89" s="85"/>
      <c r="Y89" s="42" t="s">
        <v>122</v>
      </c>
      <c r="AB89" s="82"/>
      <c r="AC89" s="87"/>
      <c r="AD89" s="87"/>
      <c r="AE89" s="87"/>
      <c r="AF89" s="87">
        <f>AF86*5</f>
        <v>21232080</v>
      </c>
      <c r="AG89" s="87"/>
      <c r="AH89" s="82"/>
    </row>
    <row r="90" spans="1:34" s="46" customFormat="1">
      <c r="A90" s="42">
        <v>78</v>
      </c>
      <c r="B90" s="75" t="s">
        <v>199</v>
      </c>
      <c r="C90" s="65" t="s">
        <v>213</v>
      </c>
      <c r="D90" s="66"/>
      <c r="E90" s="42" t="s">
        <v>122</v>
      </c>
      <c r="F90" s="46" t="s">
        <v>127</v>
      </c>
      <c r="G90" s="42" t="s">
        <v>122</v>
      </c>
      <c r="H90" s="42" t="s">
        <v>206</v>
      </c>
      <c r="I90" s="46" t="s">
        <v>136</v>
      </c>
      <c r="J90" s="42" t="s">
        <v>122</v>
      </c>
      <c r="R90" s="42" t="s">
        <v>122</v>
      </c>
      <c r="T90" s="42" t="s">
        <v>122</v>
      </c>
      <c r="U90" s="42" t="s">
        <v>122</v>
      </c>
      <c r="V90" s="56">
        <v>1473904.9399999976</v>
      </c>
      <c r="W90" s="47">
        <v>374621318.21000004</v>
      </c>
      <c r="X90" s="85">
        <v>123000</v>
      </c>
      <c r="Y90" s="42" t="s">
        <v>122</v>
      </c>
      <c r="AB90" s="82"/>
      <c r="AC90" s="82"/>
      <c r="AD90" s="82"/>
      <c r="AE90" s="82"/>
      <c r="AF90" s="82"/>
      <c r="AG90" s="82"/>
      <c r="AH90" s="82"/>
    </row>
    <row r="91" spans="1:34" s="46" customFormat="1">
      <c r="A91" s="42">
        <v>79</v>
      </c>
      <c r="B91" s="75" t="s">
        <v>199</v>
      </c>
      <c r="C91" s="65" t="s">
        <v>214</v>
      </c>
      <c r="D91" s="66"/>
      <c r="E91" s="42" t="s">
        <v>122</v>
      </c>
      <c r="F91" s="46" t="s">
        <v>127</v>
      </c>
      <c r="G91" s="42" t="s">
        <v>122</v>
      </c>
      <c r="H91" s="42" t="s">
        <v>206</v>
      </c>
      <c r="I91" s="46" t="s">
        <v>136</v>
      </c>
      <c r="J91" s="42" t="s">
        <v>122</v>
      </c>
      <c r="R91" s="42" t="s">
        <v>122</v>
      </c>
      <c r="T91" s="42" t="s">
        <v>122</v>
      </c>
      <c r="U91" s="42" t="s">
        <v>122</v>
      </c>
      <c r="V91" s="56">
        <v>1473904.9399999976</v>
      </c>
      <c r="W91" s="47">
        <v>374621318.21000004</v>
      </c>
      <c r="X91" s="85">
        <v>7500</v>
      </c>
      <c r="Y91" s="42" t="s">
        <v>122</v>
      </c>
      <c r="AB91" s="82"/>
      <c r="AC91" s="82"/>
      <c r="AD91" s="82"/>
      <c r="AE91" s="82"/>
      <c r="AF91" s="82"/>
      <c r="AG91" s="84"/>
      <c r="AH91" s="82"/>
    </row>
    <row r="92" spans="1:34" s="46" customFormat="1" ht="36.75" customHeight="1">
      <c r="A92" s="42">
        <v>80</v>
      </c>
      <c r="B92" s="64" t="s">
        <v>215</v>
      </c>
      <c r="C92" s="50" t="s">
        <v>216</v>
      </c>
      <c r="D92" s="51"/>
      <c r="E92" s="42" t="s">
        <v>122</v>
      </c>
      <c r="F92" s="46" t="s">
        <v>127</v>
      </c>
      <c r="G92" s="42" t="s">
        <v>122</v>
      </c>
      <c r="H92" s="42" t="s">
        <v>206</v>
      </c>
      <c r="I92" s="46" t="s">
        <v>124</v>
      </c>
      <c r="J92" s="57">
        <v>2550.7800000000002</v>
      </c>
      <c r="K92" s="46" t="s">
        <v>106</v>
      </c>
      <c r="R92" s="42" t="s">
        <v>122</v>
      </c>
      <c r="T92" s="42" t="s">
        <v>122</v>
      </c>
      <c r="U92" s="42" t="s">
        <v>217</v>
      </c>
      <c r="V92" s="87">
        <v>1249075</v>
      </c>
      <c r="W92" s="47">
        <v>21232080</v>
      </c>
      <c r="X92" s="47">
        <v>255040</v>
      </c>
      <c r="Y92" s="42" t="s">
        <v>122</v>
      </c>
      <c r="AB92" s="82"/>
      <c r="AC92" s="90">
        <v>1597883.35</v>
      </c>
      <c r="AD92" s="90">
        <v>781137.37</v>
      </c>
      <c r="AE92" s="90">
        <v>787070.2</v>
      </c>
      <c r="AF92" s="82"/>
      <c r="AG92" s="82"/>
      <c r="AH92" s="82"/>
    </row>
    <row r="93" spans="1:34" s="46" customFormat="1" ht="42" customHeight="1">
      <c r="A93" s="42">
        <v>81</v>
      </c>
      <c r="B93" s="64" t="s">
        <v>215</v>
      </c>
      <c r="C93" s="50" t="s">
        <v>218</v>
      </c>
      <c r="D93" s="51"/>
      <c r="E93" s="42" t="s">
        <v>122</v>
      </c>
      <c r="F93" s="46" t="s">
        <v>127</v>
      </c>
      <c r="G93" s="42" t="s">
        <v>122</v>
      </c>
      <c r="H93" s="42" t="s">
        <v>206</v>
      </c>
      <c r="I93" s="46" t="s">
        <v>124</v>
      </c>
      <c r="J93" s="57">
        <v>1902.67</v>
      </c>
      <c r="K93" s="46" t="s">
        <v>106</v>
      </c>
      <c r="R93" s="42" t="s">
        <v>122</v>
      </c>
      <c r="T93" s="42" t="s">
        <v>122</v>
      </c>
      <c r="U93" s="42" t="s">
        <v>217</v>
      </c>
      <c r="V93" s="87">
        <v>1249075</v>
      </c>
      <c r="W93" s="47">
        <v>21232080</v>
      </c>
      <c r="X93" s="47">
        <v>219755.79</v>
      </c>
      <c r="Y93" s="42" t="s">
        <v>122</v>
      </c>
      <c r="AB93" s="82"/>
      <c r="AC93" s="82"/>
      <c r="AD93" s="82"/>
      <c r="AE93" s="82"/>
      <c r="AF93" s="82"/>
      <c r="AG93" s="82"/>
      <c r="AH93" s="82"/>
    </row>
    <row r="94" spans="1:34" s="46" customFormat="1" ht="39.75" customHeight="1">
      <c r="A94" s="42">
        <v>82</v>
      </c>
      <c r="B94" s="64" t="s">
        <v>215</v>
      </c>
      <c r="C94" s="50" t="s">
        <v>218</v>
      </c>
      <c r="D94" s="51"/>
      <c r="E94" s="42" t="s">
        <v>122</v>
      </c>
      <c r="F94" s="46" t="s">
        <v>127</v>
      </c>
      <c r="G94" s="42" t="s">
        <v>122</v>
      </c>
      <c r="H94" s="42" t="s">
        <v>206</v>
      </c>
      <c r="I94" s="46" t="s">
        <v>124</v>
      </c>
      <c r="J94" s="57">
        <v>1235.57</v>
      </c>
      <c r="K94" s="46" t="s">
        <v>106</v>
      </c>
      <c r="R94" s="42" t="s">
        <v>122</v>
      </c>
      <c r="T94" s="42" t="s">
        <v>122</v>
      </c>
      <c r="U94" s="42" t="s">
        <v>217</v>
      </c>
      <c r="V94" s="87">
        <v>1249075</v>
      </c>
      <c r="W94" s="47">
        <v>21232080</v>
      </c>
      <c r="X94" s="47">
        <v>143524.95000000001</v>
      </c>
      <c r="Y94" s="42" t="s">
        <v>122</v>
      </c>
      <c r="AB94" s="82"/>
      <c r="AC94" s="82"/>
      <c r="AD94" s="82"/>
      <c r="AE94" s="82"/>
      <c r="AF94" s="82"/>
      <c r="AG94" s="82"/>
      <c r="AH94" s="82"/>
    </row>
    <row r="95" spans="1:34" s="46" customFormat="1">
      <c r="A95" s="42">
        <v>83</v>
      </c>
      <c r="B95" s="64" t="s">
        <v>219</v>
      </c>
      <c r="C95" s="44" t="s">
        <v>220</v>
      </c>
      <c r="D95" s="45"/>
      <c r="E95" s="42" t="s">
        <v>122</v>
      </c>
      <c r="F95" s="46" t="s">
        <v>123</v>
      </c>
      <c r="G95" s="42" t="s">
        <v>122</v>
      </c>
      <c r="H95" s="42" t="s">
        <v>206</v>
      </c>
      <c r="I95" s="46" t="s">
        <v>124</v>
      </c>
      <c r="J95" s="43">
        <v>3</v>
      </c>
      <c r="P95" s="46" t="s">
        <v>111</v>
      </c>
      <c r="R95" s="91">
        <v>2068000000</v>
      </c>
      <c r="S95" s="43" t="s">
        <v>137</v>
      </c>
      <c r="T95" s="42" t="s">
        <v>122</v>
      </c>
      <c r="U95" s="42" t="s">
        <v>122</v>
      </c>
      <c r="V95" s="48">
        <f>0.85*53000000</f>
        <v>45050000</v>
      </c>
      <c r="W95" s="56">
        <f>V95*15</f>
        <v>675750000</v>
      </c>
      <c r="X95" s="67">
        <v>790000</v>
      </c>
      <c r="Y95" s="42" t="s">
        <v>122</v>
      </c>
    </row>
    <row r="96" spans="1:34" s="46" customFormat="1">
      <c r="A96" s="42">
        <v>84</v>
      </c>
      <c r="B96" s="64" t="s">
        <v>219</v>
      </c>
      <c r="C96" s="44" t="s">
        <v>221</v>
      </c>
      <c r="D96" s="45"/>
      <c r="E96" s="42" t="s">
        <v>122</v>
      </c>
      <c r="F96" s="46" t="s">
        <v>123</v>
      </c>
      <c r="G96" s="42" t="s">
        <v>122</v>
      </c>
      <c r="H96" s="42" t="s">
        <v>206</v>
      </c>
      <c r="I96" s="46" t="s">
        <v>124</v>
      </c>
      <c r="J96" s="42" t="s">
        <v>122</v>
      </c>
      <c r="R96" s="91">
        <v>663000000</v>
      </c>
      <c r="S96" s="43" t="s">
        <v>137</v>
      </c>
      <c r="T96" s="42" t="s">
        <v>122</v>
      </c>
      <c r="U96" s="42" t="s">
        <v>122</v>
      </c>
      <c r="V96" s="48">
        <f t="shared" ref="V96:V112" si="0">0.85*53000000</f>
        <v>45050000</v>
      </c>
      <c r="W96" s="56">
        <f t="shared" ref="W96:W112" si="1">V96*15</f>
        <v>675750000</v>
      </c>
      <c r="X96" s="67">
        <v>200000</v>
      </c>
      <c r="Y96" s="42" t="s">
        <v>122</v>
      </c>
    </row>
    <row r="97" spans="1:25" s="46" customFormat="1">
      <c r="A97" s="42">
        <v>85</v>
      </c>
      <c r="B97" s="64" t="s">
        <v>219</v>
      </c>
      <c r="C97" s="44" t="s">
        <v>222</v>
      </c>
      <c r="D97" s="45"/>
      <c r="E97" s="42" t="s">
        <v>122</v>
      </c>
      <c r="F97" s="46" t="s">
        <v>123</v>
      </c>
      <c r="G97" s="42" t="s">
        <v>122</v>
      </c>
      <c r="H97" s="42" t="s">
        <v>206</v>
      </c>
      <c r="I97" s="46" t="s">
        <v>124</v>
      </c>
      <c r="J97" s="42" t="s">
        <v>122</v>
      </c>
      <c r="R97" s="91">
        <v>2050000000</v>
      </c>
      <c r="S97" s="43" t="s">
        <v>137</v>
      </c>
      <c r="T97" s="42" t="s">
        <v>122</v>
      </c>
      <c r="U97" s="42" t="s">
        <v>122</v>
      </c>
      <c r="V97" s="48">
        <f t="shared" si="0"/>
        <v>45050000</v>
      </c>
      <c r="W97" s="56">
        <f t="shared" si="1"/>
        <v>675750000</v>
      </c>
      <c r="X97" s="67">
        <v>1950000</v>
      </c>
      <c r="Y97" s="42" t="s">
        <v>122</v>
      </c>
    </row>
    <row r="98" spans="1:25" s="46" customFormat="1">
      <c r="A98" s="42">
        <v>86</v>
      </c>
      <c r="B98" s="64" t="s">
        <v>219</v>
      </c>
      <c r="C98" s="44" t="s">
        <v>223</v>
      </c>
      <c r="D98" s="45"/>
      <c r="E98" s="42" t="s">
        <v>122</v>
      </c>
      <c r="F98" s="46" t="s">
        <v>127</v>
      </c>
      <c r="G98" s="42" t="s">
        <v>122</v>
      </c>
      <c r="H98" s="42" t="s">
        <v>206</v>
      </c>
      <c r="I98" s="46" t="s">
        <v>124</v>
      </c>
      <c r="J98" s="42" t="s">
        <v>122</v>
      </c>
      <c r="R98" s="91">
        <v>2700000000</v>
      </c>
      <c r="S98" s="43" t="s">
        <v>137</v>
      </c>
      <c r="T98" s="42" t="s">
        <v>122</v>
      </c>
      <c r="U98" s="42" t="s">
        <v>122</v>
      </c>
      <c r="V98" s="48">
        <f t="shared" si="0"/>
        <v>45050000</v>
      </c>
      <c r="W98" s="56">
        <f t="shared" si="1"/>
        <v>675750000</v>
      </c>
      <c r="X98" s="67">
        <v>2200000</v>
      </c>
      <c r="Y98" s="42" t="s">
        <v>122</v>
      </c>
    </row>
    <row r="99" spans="1:25" s="46" customFormat="1">
      <c r="A99" s="42">
        <v>87</v>
      </c>
      <c r="B99" s="64" t="s">
        <v>219</v>
      </c>
      <c r="C99" s="44" t="s">
        <v>224</v>
      </c>
      <c r="D99" s="45"/>
      <c r="E99" s="42" t="s">
        <v>122</v>
      </c>
      <c r="F99" s="46" t="s">
        <v>123</v>
      </c>
      <c r="G99" s="42" t="s">
        <v>122</v>
      </c>
      <c r="H99" s="42" t="s">
        <v>206</v>
      </c>
      <c r="I99" s="46" t="s">
        <v>124</v>
      </c>
      <c r="J99" s="42" t="s">
        <v>122</v>
      </c>
      <c r="R99" s="91">
        <v>2634000000</v>
      </c>
      <c r="S99" s="43" t="s">
        <v>137</v>
      </c>
      <c r="T99" s="42" t="s">
        <v>122</v>
      </c>
      <c r="U99" s="42" t="s">
        <v>122</v>
      </c>
      <c r="V99" s="48">
        <f t="shared" si="0"/>
        <v>45050000</v>
      </c>
      <c r="W99" s="56">
        <f t="shared" si="1"/>
        <v>675750000</v>
      </c>
      <c r="X99" s="67">
        <v>10110000</v>
      </c>
      <c r="Y99" s="42" t="s">
        <v>122</v>
      </c>
    </row>
    <row r="100" spans="1:25" s="46" customFormat="1">
      <c r="A100" s="42">
        <v>88</v>
      </c>
      <c r="B100" s="64" t="s">
        <v>219</v>
      </c>
      <c r="C100" s="44" t="s">
        <v>225</v>
      </c>
      <c r="D100" s="45"/>
      <c r="E100" s="42" t="s">
        <v>122</v>
      </c>
      <c r="F100" s="46" t="s">
        <v>127</v>
      </c>
      <c r="G100" s="42" t="s">
        <v>122</v>
      </c>
      <c r="H100" s="42" t="s">
        <v>206</v>
      </c>
      <c r="I100" s="46" t="s">
        <v>124</v>
      </c>
      <c r="J100" s="91">
        <v>2048</v>
      </c>
      <c r="L100" s="46" t="s">
        <v>107</v>
      </c>
      <c r="R100" s="91">
        <v>3677000000</v>
      </c>
      <c r="S100" s="43" t="s">
        <v>137</v>
      </c>
      <c r="T100" s="42" t="s">
        <v>122</v>
      </c>
      <c r="U100" s="42" t="s">
        <v>122</v>
      </c>
      <c r="V100" s="48">
        <f t="shared" si="0"/>
        <v>45050000</v>
      </c>
      <c r="W100" s="56">
        <f t="shared" si="1"/>
        <v>675750000</v>
      </c>
      <c r="X100" s="67">
        <v>5050000</v>
      </c>
      <c r="Y100" s="42" t="s">
        <v>122</v>
      </c>
    </row>
    <row r="101" spans="1:25" s="46" customFormat="1">
      <c r="A101" s="42">
        <v>89</v>
      </c>
      <c r="B101" s="64" t="s">
        <v>219</v>
      </c>
      <c r="C101" s="44" t="s">
        <v>226</v>
      </c>
      <c r="D101" s="45"/>
      <c r="E101" s="42" t="s">
        <v>122</v>
      </c>
      <c r="F101" s="46" t="s">
        <v>127</v>
      </c>
      <c r="G101" s="42" t="s">
        <v>122</v>
      </c>
      <c r="H101" s="42" t="s">
        <v>206</v>
      </c>
      <c r="I101" s="46" t="s">
        <v>124</v>
      </c>
      <c r="J101" s="42" t="s">
        <v>122</v>
      </c>
      <c r="R101" s="91">
        <v>60493000000</v>
      </c>
      <c r="S101" s="43" t="s">
        <v>137</v>
      </c>
      <c r="T101" s="42" t="s">
        <v>122</v>
      </c>
      <c r="U101" s="42" t="s">
        <v>122</v>
      </c>
      <c r="V101" s="48">
        <f t="shared" si="0"/>
        <v>45050000</v>
      </c>
      <c r="W101" s="56">
        <f t="shared" si="1"/>
        <v>675750000</v>
      </c>
      <c r="X101" s="67">
        <v>4030000.0000000005</v>
      </c>
      <c r="Y101" s="42" t="s">
        <v>122</v>
      </c>
    </row>
    <row r="102" spans="1:25" s="46" customFormat="1">
      <c r="A102" s="42">
        <v>90</v>
      </c>
      <c r="B102" s="64" t="s">
        <v>219</v>
      </c>
      <c r="C102" s="44" t="s">
        <v>227</v>
      </c>
      <c r="D102" s="45"/>
      <c r="E102" s="42" t="s">
        <v>122</v>
      </c>
      <c r="F102" s="46" t="s">
        <v>127</v>
      </c>
      <c r="G102" s="42" t="s">
        <v>122</v>
      </c>
      <c r="H102" s="42" t="s">
        <v>206</v>
      </c>
      <c r="I102" s="46" t="s">
        <v>124</v>
      </c>
      <c r="J102" s="42" t="s">
        <v>122</v>
      </c>
      <c r="R102" s="91">
        <v>5000000000</v>
      </c>
      <c r="S102" s="43" t="s">
        <v>137</v>
      </c>
      <c r="T102" s="42" t="s">
        <v>122</v>
      </c>
      <c r="U102" s="42" t="s">
        <v>122</v>
      </c>
      <c r="V102" s="48">
        <f t="shared" si="0"/>
        <v>45050000</v>
      </c>
      <c r="W102" s="56">
        <f t="shared" si="1"/>
        <v>675750000</v>
      </c>
      <c r="X102" s="67">
        <v>410000</v>
      </c>
      <c r="Y102" s="42" t="s">
        <v>122</v>
      </c>
    </row>
    <row r="103" spans="1:25" s="46" customFormat="1">
      <c r="A103" s="42">
        <v>91</v>
      </c>
      <c r="B103" s="64" t="s">
        <v>219</v>
      </c>
      <c r="C103" s="44" t="s">
        <v>228</v>
      </c>
      <c r="D103" s="45"/>
      <c r="E103" s="42" t="s">
        <v>122</v>
      </c>
      <c r="F103" s="46" t="s">
        <v>127</v>
      </c>
      <c r="G103" s="42" t="s">
        <v>122</v>
      </c>
      <c r="H103" s="42" t="s">
        <v>206</v>
      </c>
      <c r="I103" s="46" t="s">
        <v>124</v>
      </c>
      <c r="J103" s="42" t="s">
        <v>122</v>
      </c>
      <c r="R103" s="91">
        <v>3600000000</v>
      </c>
      <c r="S103" s="43" t="s">
        <v>137</v>
      </c>
      <c r="T103" s="42" t="s">
        <v>122</v>
      </c>
      <c r="U103" s="42" t="s">
        <v>122</v>
      </c>
      <c r="V103" s="48">
        <f t="shared" si="0"/>
        <v>45050000</v>
      </c>
      <c r="W103" s="56">
        <f t="shared" si="1"/>
        <v>675750000</v>
      </c>
      <c r="X103" s="67">
        <v>4070000.0000000005</v>
      </c>
      <c r="Y103" s="42" t="s">
        <v>122</v>
      </c>
    </row>
    <row r="104" spans="1:25" s="46" customFormat="1">
      <c r="A104" s="42">
        <v>92</v>
      </c>
      <c r="B104" s="64" t="s">
        <v>219</v>
      </c>
      <c r="C104" s="44" t="s">
        <v>229</v>
      </c>
      <c r="D104" s="45"/>
      <c r="E104" s="42" t="s">
        <v>122</v>
      </c>
      <c r="F104" s="46" t="s">
        <v>127</v>
      </c>
      <c r="G104" s="42" t="s">
        <v>122</v>
      </c>
      <c r="H104" s="42" t="s">
        <v>206</v>
      </c>
      <c r="I104" s="46" t="s">
        <v>124</v>
      </c>
      <c r="J104" s="42" t="s">
        <v>122</v>
      </c>
      <c r="R104" s="91">
        <v>3555000000</v>
      </c>
      <c r="S104" s="43" t="s">
        <v>137</v>
      </c>
      <c r="T104" s="42" t="s">
        <v>122</v>
      </c>
      <c r="U104" s="42" t="s">
        <v>122</v>
      </c>
      <c r="V104" s="48">
        <f t="shared" si="0"/>
        <v>45050000</v>
      </c>
      <c r="W104" s="56">
        <f t="shared" si="1"/>
        <v>675750000</v>
      </c>
      <c r="X104" s="67">
        <v>1500000</v>
      </c>
      <c r="Y104" s="42" t="s">
        <v>122</v>
      </c>
    </row>
    <row r="105" spans="1:25" s="46" customFormat="1">
      <c r="A105" s="42">
        <v>93</v>
      </c>
      <c r="B105" s="64" t="s">
        <v>219</v>
      </c>
      <c r="C105" s="44" t="s">
        <v>230</v>
      </c>
      <c r="D105" s="45"/>
      <c r="E105" s="42" t="s">
        <v>122</v>
      </c>
      <c r="F105" s="46" t="s">
        <v>123</v>
      </c>
      <c r="G105" s="42" t="s">
        <v>122</v>
      </c>
      <c r="H105" s="42" t="s">
        <v>206</v>
      </c>
      <c r="I105" s="46" t="s">
        <v>124</v>
      </c>
      <c r="J105" s="42" t="s">
        <v>122</v>
      </c>
      <c r="R105" s="91">
        <v>4200000000</v>
      </c>
      <c r="S105" s="43" t="s">
        <v>137</v>
      </c>
      <c r="T105" s="42" t="s">
        <v>122</v>
      </c>
      <c r="U105" s="42" t="s">
        <v>122</v>
      </c>
      <c r="V105" s="48">
        <f t="shared" si="0"/>
        <v>45050000</v>
      </c>
      <c r="W105" s="56">
        <f t="shared" si="1"/>
        <v>675750000</v>
      </c>
      <c r="X105" s="67">
        <v>230000</v>
      </c>
      <c r="Y105" s="42" t="s">
        <v>122</v>
      </c>
    </row>
    <row r="106" spans="1:25" s="46" customFormat="1">
      <c r="A106" s="42">
        <v>94</v>
      </c>
      <c r="B106" s="64" t="s">
        <v>219</v>
      </c>
      <c r="C106" s="44" t="s">
        <v>231</v>
      </c>
      <c r="D106" s="45"/>
      <c r="E106" s="42" t="s">
        <v>122</v>
      </c>
      <c r="F106" s="46" t="s">
        <v>123</v>
      </c>
      <c r="G106" s="42" t="s">
        <v>122</v>
      </c>
      <c r="H106" s="42" t="s">
        <v>206</v>
      </c>
      <c r="I106" s="46" t="s">
        <v>124</v>
      </c>
      <c r="J106" s="42" t="s">
        <v>122</v>
      </c>
      <c r="R106" s="91">
        <v>2500000000</v>
      </c>
      <c r="S106" s="43" t="s">
        <v>137</v>
      </c>
      <c r="T106" s="42" t="s">
        <v>122</v>
      </c>
      <c r="U106" s="42" t="s">
        <v>122</v>
      </c>
      <c r="V106" s="48">
        <f t="shared" si="0"/>
        <v>45050000</v>
      </c>
      <c r="W106" s="56">
        <f t="shared" si="1"/>
        <v>675750000</v>
      </c>
      <c r="X106" s="67">
        <v>150000</v>
      </c>
      <c r="Y106" s="42" t="s">
        <v>122</v>
      </c>
    </row>
    <row r="107" spans="1:25" s="46" customFormat="1">
      <c r="A107" s="42">
        <v>95</v>
      </c>
      <c r="B107" s="64" t="s">
        <v>219</v>
      </c>
      <c r="C107" s="44" t="s">
        <v>232</v>
      </c>
      <c r="D107" s="45"/>
      <c r="E107" s="42" t="s">
        <v>122</v>
      </c>
      <c r="F107" s="46" t="s">
        <v>123</v>
      </c>
      <c r="G107" s="42" t="s">
        <v>122</v>
      </c>
      <c r="H107" s="42" t="s">
        <v>206</v>
      </c>
      <c r="I107" s="46" t="s">
        <v>124</v>
      </c>
      <c r="J107" s="42" t="s">
        <v>122</v>
      </c>
      <c r="R107" s="91">
        <v>20000000000</v>
      </c>
      <c r="S107" s="43" t="s">
        <v>137</v>
      </c>
      <c r="T107" s="42" t="s">
        <v>122</v>
      </c>
      <c r="U107" s="42" t="s">
        <v>122</v>
      </c>
      <c r="V107" s="48">
        <f t="shared" si="0"/>
        <v>45050000</v>
      </c>
      <c r="W107" s="56">
        <f t="shared" si="1"/>
        <v>675750000</v>
      </c>
      <c r="X107" s="67">
        <v>6590000</v>
      </c>
      <c r="Y107" s="42" t="s">
        <v>122</v>
      </c>
    </row>
    <row r="108" spans="1:25" s="46" customFormat="1">
      <c r="A108" s="42">
        <v>96</v>
      </c>
      <c r="B108" s="64" t="s">
        <v>219</v>
      </c>
      <c r="C108" s="44" t="s">
        <v>233</v>
      </c>
      <c r="D108" s="45"/>
      <c r="E108" s="42" t="s">
        <v>122</v>
      </c>
      <c r="F108" s="46" t="s">
        <v>127</v>
      </c>
      <c r="G108" s="42" t="s">
        <v>122</v>
      </c>
      <c r="H108" s="42" t="s">
        <v>206</v>
      </c>
      <c r="I108" s="46" t="s">
        <v>124</v>
      </c>
      <c r="J108" s="42" t="s">
        <v>122</v>
      </c>
      <c r="R108" s="91">
        <v>4000000000</v>
      </c>
      <c r="S108" s="43" t="s">
        <v>137</v>
      </c>
      <c r="T108" s="42" t="s">
        <v>122</v>
      </c>
      <c r="U108" s="42" t="s">
        <v>122</v>
      </c>
      <c r="V108" s="48">
        <f t="shared" si="0"/>
        <v>45050000</v>
      </c>
      <c r="W108" s="56">
        <f t="shared" si="1"/>
        <v>675750000</v>
      </c>
      <c r="X108" s="67">
        <v>1650000</v>
      </c>
      <c r="Y108" s="42" t="s">
        <v>122</v>
      </c>
    </row>
    <row r="109" spans="1:25" s="46" customFormat="1">
      <c r="A109" s="42">
        <v>97</v>
      </c>
      <c r="B109" s="64" t="s">
        <v>219</v>
      </c>
      <c r="C109" s="44" t="s">
        <v>234</v>
      </c>
      <c r="D109" s="45"/>
      <c r="E109" s="42" t="s">
        <v>122</v>
      </c>
      <c r="F109" s="46" t="s">
        <v>127</v>
      </c>
      <c r="G109" s="42" t="s">
        <v>122</v>
      </c>
      <c r="H109" s="42" t="s">
        <v>206</v>
      </c>
      <c r="I109" s="46" t="s">
        <v>124</v>
      </c>
      <c r="J109" s="42" t="s">
        <v>122</v>
      </c>
      <c r="R109" s="42" t="s">
        <v>122</v>
      </c>
      <c r="S109" s="43" t="s">
        <v>137</v>
      </c>
      <c r="T109" s="42" t="s">
        <v>122</v>
      </c>
      <c r="U109" s="42" t="s">
        <v>122</v>
      </c>
      <c r="V109" s="48">
        <f t="shared" si="0"/>
        <v>45050000</v>
      </c>
      <c r="W109" s="56">
        <f t="shared" si="1"/>
        <v>675750000</v>
      </c>
      <c r="X109" s="48">
        <v>0</v>
      </c>
      <c r="Y109" s="42" t="s">
        <v>122</v>
      </c>
    </row>
    <row r="110" spans="1:25" s="46" customFormat="1">
      <c r="A110" s="42">
        <v>98</v>
      </c>
      <c r="B110" s="64" t="s">
        <v>219</v>
      </c>
      <c r="C110" s="44" t="s">
        <v>235</v>
      </c>
      <c r="D110" s="45"/>
      <c r="E110" s="42" t="s">
        <v>122</v>
      </c>
      <c r="F110" s="46" t="s">
        <v>127</v>
      </c>
      <c r="G110" s="42" t="s">
        <v>122</v>
      </c>
      <c r="H110" s="42" t="s">
        <v>206</v>
      </c>
      <c r="I110" s="46" t="s">
        <v>124</v>
      </c>
      <c r="J110" s="42" t="s">
        <v>122</v>
      </c>
      <c r="R110" s="47">
        <v>34350000000</v>
      </c>
      <c r="S110" s="43" t="s">
        <v>137</v>
      </c>
      <c r="T110" s="42" t="s">
        <v>122</v>
      </c>
      <c r="U110" s="42" t="s">
        <v>122</v>
      </c>
      <c r="V110" s="48">
        <f t="shared" si="0"/>
        <v>45050000</v>
      </c>
      <c r="W110" s="56">
        <f t="shared" si="1"/>
        <v>675750000</v>
      </c>
      <c r="X110" s="67">
        <v>8400000</v>
      </c>
      <c r="Y110" s="42" t="s">
        <v>122</v>
      </c>
    </row>
    <row r="111" spans="1:25" s="46" customFormat="1">
      <c r="A111" s="42">
        <v>99</v>
      </c>
      <c r="B111" s="64" t="s">
        <v>219</v>
      </c>
      <c r="C111" s="44" t="s">
        <v>236</v>
      </c>
      <c r="D111" s="45"/>
      <c r="E111" s="42" t="s">
        <v>122</v>
      </c>
      <c r="F111" s="46" t="s">
        <v>127</v>
      </c>
      <c r="G111" s="42" t="s">
        <v>122</v>
      </c>
      <c r="H111" s="42" t="s">
        <v>206</v>
      </c>
      <c r="I111" s="46" t="s">
        <v>124</v>
      </c>
      <c r="J111" s="42" t="s">
        <v>122</v>
      </c>
      <c r="R111" s="47">
        <v>4580000000</v>
      </c>
      <c r="S111" s="43" t="s">
        <v>137</v>
      </c>
      <c r="T111" s="42" t="s">
        <v>122</v>
      </c>
      <c r="U111" s="42" t="s">
        <v>122</v>
      </c>
      <c r="V111" s="48">
        <f t="shared" si="0"/>
        <v>45050000</v>
      </c>
      <c r="W111" s="56">
        <f t="shared" si="1"/>
        <v>675750000</v>
      </c>
      <c r="X111" s="67">
        <v>1680000</v>
      </c>
      <c r="Y111" s="42" t="s">
        <v>122</v>
      </c>
    </row>
    <row r="112" spans="1:25" s="46" customFormat="1">
      <c r="A112" s="42">
        <v>100</v>
      </c>
      <c r="B112" s="64" t="s">
        <v>219</v>
      </c>
      <c r="C112" s="46" t="s">
        <v>237</v>
      </c>
      <c r="D112" s="60"/>
      <c r="E112" s="42" t="s">
        <v>122</v>
      </c>
      <c r="F112" s="46" t="s">
        <v>127</v>
      </c>
      <c r="G112" s="42" t="s">
        <v>122</v>
      </c>
      <c r="H112" s="42" t="s">
        <v>103</v>
      </c>
      <c r="I112" s="46" t="s">
        <v>124</v>
      </c>
      <c r="J112" s="47">
        <v>14000</v>
      </c>
      <c r="K112" s="46" t="s">
        <v>106</v>
      </c>
      <c r="R112" s="42" t="s">
        <v>122</v>
      </c>
      <c r="S112" s="43" t="s">
        <v>137</v>
      </c>
      <c r="T112" s="42" t="s">
        <v>122</v>
      </c>
      <c r="U112" s="42" t="s">
        <v>122</v>
      </c>
      <c r="V112" s="48">
        <f t="shared" si="0"/>
        <v>45050000</v>
      </c>
      <c r="W112" s="56">
        <f t="shared" si="1"/>
        <v>675750000</v>
      </c>
      <c r="X112" s="67">
        <v>4479000</v>
      </c>
      <c r="Y112" s="42" t="s">
        <v>122</v>
      </c>
    </row>
    <row r="113" spans="1:34" s="46" customFormat="1" ht="31.5">
      <c r="A113" s="42">
        <v>101</v>
      </c>
      <c r="B113" s="64" t="s">
        <v>238</v>
      </c>
      <c r="C113" s="50" t="s">
        <v>239</v>
      </c>
      <c r="D113" s="51"/>
      <c r="E113" s="42" t="s">
        <v>122</v>
      </c>
      <c r="F113" s="46" t="s">
        <v>127</v>
      </c>
      <c r="G113" s="42" t="s">
        <v>122</v>
      </c>
      <c r="H113" s="42" t="s">
        <v>206</v>
      </c>
      <c r="I113" s="46" t="s">
        <v>124</v>
      </c>
      <c r="J113" s="42" t="s">
        <v>122</v>
      </c>
      <c r="R113" s="47">
        <v>65410000000</v>
      </c>
      <c r="S113" s="43" t="s">
        <v>137</v>
      </c>
      <c r="T113" s="63">
        <v>7</v>
      </c>
      <c r="U113" s="42" t="s">
        <v>159</v>
      </c>
      <c r="V113" s="48">
        <v>56175257.189999998</v>
      </c>
      <c r="W113" s="92">
        <v>899679996.39999998</v>
      </c>
      <c r="Y113" s="42" t="s">
        <v>122</v>
      </c>
    </row>
    <row r="114" spans="1:34" s="46" customFormat="1">
      <c r="A114" s="42">
        <v>102</v>
      </c>
      <c r="B114" s="64" t="s">
        <v>238</v>
      </c>
      <c r="C114" s="50" t="s">
        <v>240</v>
      </c>
      <c r="D114" s="51"/>
      <c r="E114" s="42" t="s">
        <v>122</v>
      </c>
      <c r="F114" s="46" t="s">
        <v>127</v>
      </c>
      <c r="G114" s="42" t="s">
        <v>122</v>
      </c>
      <c r="H114" s="42" t="s">
        <v>103</v>
      </c>
      <c r="I114" s="46" t="s">
        <v>124</v>
      </c>
      <c r="J114" s="42" t="s">
        <v>122</v>
      </c>
      <c r="R114" s="47">
        <v>4780000000</v>
      </c>
      <c r="S114" s="43" t="s">
        <v>137</v>
      </c>
      <c r="T114" s="42" t="s">
        <v>122</v>
      </c>
      <c r="U114" s="42" t="s">
        <v>122</v>
      </c>
      <c r="V114" s="48">
        <v>56175257.189999998</v>
      </c>
      <c r="W114" s="92">
        <v>899679996.39999998</v>
      </c>
      <c r="Y114" s="42" t="s">
        <v>122</v>
      </c>
      <c r="AB114" s="82"/>
      <c r="AC114" s="82"/>
      <c r="AD114" s="82"/>
      <c r="AE114" s="82"/>
      <c r="AF114" s="82"/>
      <c r="AG114" s="82"/>
      <c r="AH114" s="82"/>
    </row>
    <row r="115" spans="1:34" s="46" customFormat="1" ht="47.25">
      <c r="A115" s="42">
        <v>103</v>
      </c>
      <c r="B115" s="64" t="s">
        <v>238</v>
      </c>
      <c r="C115" s="50" t="s">
        <v>241</v>
      </c>
      <c r="D115" s="51"/>
      <c r="E115" s="42" t="s">
        <v>122</v>
      </c>
      <c r="F115" s="46" t="s">
        <v>127</v>
      </c>
      <c r="G115" s="42" t="s">
        <v>122</v>
      </c>
      <c r="H115" s="42" t="s">
        <v>103</v>
      </c>
      <c r="I115" s="46" t="s">
        <v>124</v>
      </c>
      <c r="J115" s="47">
        <v>32583.67</v>
      </c>
      <c r="K115" s="46" t="s">
        <v>106</v>
      </c>
      <c r="R115" s="47">
        <v>19200000000</v>
      </c>
      <c r="S115" s="43" t="s">
        <v>137</v>
      </c>
      <c r="T115" s="42" t="s">
        <v>122</v>
      </c>
      <c r="U115" s="42" t="s">
        <v>122</v>
      </c>
      <c r="V115" s="48">
        <v>56175257.189999998</v>
      </c>
      <c r="W115" s="92">
        <v>899679996.39999998</v>
      </c>
      <c r="Y115" s="42" t="s">
        <v>122</v>
      </c>
      <c r="AB115" s="82"/>
      <c r="AC115" s="82"/>
      <c r="AD115" s="82"/>
      <c r="AE115" s="82"/>
      <c r="AF115" s="82"/>
      <c r="AG115" s="82"/>
      <c r="AH115" s="82"/>
    </row>
    <row r="116" spans="1:34" s="46" customFormat="1" ht="41.25" customHeight="1">
      <c r="A116" s="42">
        <v>104</v>
      </c>
      <c r="B116" s="64" t="s">
        <v>238</v>
      </c>
      <c r="C116" s="50" t="s">
        <v>242</v>
      </c>
      <c r="D116" s="51"/>
      <c r="E116" s="42" t="s">
        <v>122</v>
      </c>
      <c r="F116" s="46" t="s">
        <v>127</v>
      </c>
      <c r="G116" s="42" t="s">
        <v>122</v>
      </c>
      <c r="H116" s="42" t="s">
        <v>206</v>
      </c>
      <c r="I116" s="46" t="s">
        <v>124</v>
      </c>
      <c r="J116" s="42" t="s">
        <v>122</v>
      </c>
      <c r="R116" s="47">
        <v>32980000000</v>
      </c>
      <c r="S116" s="43" t="s">
        <v>137</v>
      </c>
      <c r="T116" s="42" t="s">
        <v>122</v>
      </c>
      <c r="U116" s="42" t="s">
        <v>122</v>
      </c>
      <c r="V116" s="48">
        <v>56175257.189999998</v>
      </c>
      <c r="W116" s="92">
        <v>899679996.39999998</v>
      </c>
      <c r="X116" s="57">
        <v>6451438.5700000003</v>
      </c>
      <c r="Y116" s="42" t="s">
        <v>122</v>
      </c>
      <c r="AB116" s="82"/>
      <c r="AC116" s="82"/>
      <c r="AD116" s="82"/>
      <c r="AE116" s="82"/>
      <c r="AF116" s="93"/>
      <c r="AG116" s="82"/>
      <c r="AH116" s="82"/>
    </row>
    <row r="117" spans="1:34" s="46" customFormat="1">
      <c r="A117" s="42">
        <v>105</v>
      </c>
      <c r="B117" s="64" t="s">
        <v>238</v>
      </c>
      <c r="C117" s="46" t="s">
        <v>243</v>
      </c>
      <c r="D117" s="60"/>
      <c r="E117" s="42" t="s">
        <v>122</v>
      </c>
      <c r="F117" s="46" t="s">
        <v>127</v>
      </c>
      <c r="G117" s="42" t="s">
        <v>122</v>
      </c>
      <c r="H117" s="42" t="s">
        <v>103</v>
      </c>
      <c r="I117" s="46" t="s">
        <v>124</v>
      </c>
      <c r="J117" s="42" t="s">
        <v>122</v>
      </c>
      <c r="R117" s="47">
        <v>122140000000</v>
      </c>
      <c r="S117" s="43" t="s">
        <v>137</v>
      </c>
      <c r="T117" s="42" t="s">
        <v>122</v>
      </c>
      <c r="U117" s="42" t="s">
        <v>122</v>
      </c>
      <c r="V117" s="48">
        <v>56175257.189999998</v>
      </c>
      <c r="W117" s="92">
        <v>899679996.39999998</v>
      </c>
      <c r="X117" s="47">
        <v>57953515.75</v>
      </c>
      <c r="Y117" s="42" t="s">
        <v>122</v>
      </c>
      <c r="AB117" s="82"/>
      <c r="AC117" s="82"/>
      <c r="AD117" s="82"/>
      <c r="AE117" s="82"/>
      <c r="AF117" s="82"/>
      <c r="AG117" s="82"/>
      <c r="AH117" s="82"/>
    </row>
    <row r="118" spans="1:34" s="46" customFormat="1" ht="31.5">
      <c r="A118" s="42">
        <v>106</v>
      </c>
      <c r="B118" s="64" t="s">
        <v>238</v>
      </c>
      <c r="C118" s="50" t="s">
        <v>244</v>
      </c>
      <c r="D118" s="51"/>
      <c r="E118" s="42" t="s">
        <v>122</v>
      </c>
      <c r="F118" s="46" t="s">
        <v>127</v>
      </c>
      <c r="G118" s="42" t="s">
        <v>122</v>
      </c>
      <c r="H118" s="42" t="s">
        <v>206</v>
      </c>
      <c r="I118" s="46" t="s">
        <v>124</v>
      </c>
      <c r="J118" s="42" t="s">
        <v>122</v>
      </c>
      <c r="R118" s="47">
        <v>20010000</v>
      </c>
      <c r="S118" s="43" t="s">
        <v>137</v>
      </c>
      <c r="T118" s="42" t="s">
        <v>122</v>
      </c>
      <c r="U118" s="42" t="s">
        <v>122</v>
      </c>
      <c r="V118" s="48">
        <v>56175257.189999998</v>
      </c>
      <c r="W118" s="92">
        <v>899679996.39999998</v>
      </c>
      <c r="X118" s="47">
        <v>2726036.68</v>
      </c>
      <c r="Y118" s="42" t="s">
        <v>122</v>
      </c>
      <c r="AB118" s="82"/>
      <c r="AC118" s="94"/>
      <c r="AD118" s="86"/>
      <c r="AE118" s="86"/>
      <c r="AF118" s="86"/>
      <c r="AG118" s="82"/>
      <c r="AH118" s="82"/>
    </row>
    <row r="119" spans="1:34" s="46" customFormat="1">
      <c r="A119" s="42">
        <v>107</v>
      </c>
      <c r="B119" s="64" t="s">
        <v>238</v>
      </c>
      <c r="C119" s="46" t="s">
        <v>245</v>
      </c>
      <c r="D119" s="60"/>
      <c r="E119" s="42" t="s">
        <v>122</v>
      </c>
      <c r="F119" s="46" t="s">
        <v>127</v>
      </c>
      <c r="G119" s="42" t="s">
        <v>122</v>
      </c>
      <c r="H119" s="42" t="s">
        <v>206</v>
      </c>
      <c r="I119" s="46" t="s">
        <v>124</v>
      </c>
      <c r="J119" s="42" t="s">
        <v>122</v>
      </c>
      <c r="R119" s="47">
        <v>27800000000</v>
      </c>
      <c r="S119" s="43" t="s">
        <v>137</v>
      </c>
      <c r="T119" s="42" t="s">
        <v>122</v>
      </c>
      <c r="U119" s="42" t="s">
        <v>122</v>
      </c>
      <c r="V119" s="48">
        <v>56175257.189999998</v>
      </c>
      <c r="W119" s="92">
        <v>899679996.39999998</v>
      </c>
      <c r="X119" s="47">
        <v>75609094.269999996</v>
      </c>
      <c r="Y119" s="42" t="s">
        <v>122</v>
      </c>
      <c r="AB119" s="82"/>
      <c r="AC119" s="94"/>
      <c r="AD119" s="95"/>
      <c r="AE119" s="95"/>
      <c r="AF119" s="95"/>
      <c r="AG119" s="82"/>
      <c r="AH119" s="82"/>
    </row>
    <row r="120" spans="1:34" s="46" customFormat="1">
      <c r="A120" s="42">
        <v>108</v>
      </c>
      <c r="B120" s="64" t="s">
        <v>238</v>
      </c>
      <c r="C120" s="46" t="s">
        <v>246</v>
      </c>
      <c r="D120" s="60"/>
      <c r="E120" s="42" t="s">
        <v>122</v>
      </c>
      <c r="F120" s="46" t="s">
        <v>127</v>
      </c>
      <c r="G120" s="42" t="s">
        <v>122</v>
      </c>
      <c r="H120" s="42" t="s">
        <v>206</v>
      </c>
      <c r="I120" s="46" t="s">
        <v>124</v>
      </c>
      <c r="J120" s="42" t="s">
        <v>122</v>
      </c>
      <c r="R120" s="91">
        <v>2070000000000</v>
      </c>
      <c r="S120" s="43" t="s">
        <v>137</v>
      </c>
      <c r="T120" s="42" t="s">
        <v>122</v>
      </c>
      <c r="U120" s="42" t="s">
        <v>122</v>
      </c>
      <c r="V120" s="48">
        <v>56175257.189999998</v>
      </c>
      <c r="W120" s="92">
        <v>899679996.39999998</v>
      </c>
      <c r="X120" s="47">
        <v>35877571.270000003</v>
      </c>
      <c r="Y120" s="42" t="s">
        <v>122</v>
      </c>
      <c r="AB120" s="82"/>
      <c r="AC120" s="94"/>
      <c r="AD120" s="94"/>
      <c r="AE120" s="94"/>
      <c r="AF120" s="94"/>
      <c r="AG120" s="82"/>
      <c r="AH120" s="82"/>
    </row>
    <row r="121" spans="1:34" s="46" customFormat="1" ht="94.5">
      <c r="A121" s="42">
        <v>109</v>
      </c>
      <c r="B121" s="64" t="s">
        <v>247</v>
      </c>
      <c r="C121" s="50" t="s">
        <v>248</v>
      </c>
      <c r="D121" s="51"/>
      <c r="E121" s="42" t="s">
        <v>122</v>
      </c>
      <c r="F121" s="46" t="s">
        <v>123</v>
      </c>
      <c r="G121" s="96" t="s">
        <v>249</v>
      </c>
      <c r="H121" s="43" t="s">
        <v>103</v>
      </c>
      <c r="I121" s="64" t="s">
        <v>124</v>
      </c>
      <c r="J121" s="97">
        <v>3172</v>
      </c>
      <c r="K121" s="43" t="s">
        <v>106</v>
      </c>
      <c r="R121" s="42" t="s">
        <v>122</v>
      </c>
      <c r="T121" s="42" t="s">
        <v>122</v>
      </c>
      <c r="U121" s="43" t="s">
        <v>250</v>
      </c>
      <c r="V121" s="98">
        <v>13426967.079999998</v>
      </c>
      <c r="W121" s="99">
        <v>243868836.94999999</v>
      </c>
      <c r="X121" s="100" t="s">
        <v>251</v>
      </c>
      <c r="Y121" s="42" t="s">
        <v>122</v>
      </c>
      <c r="AB121" s="82"/>
      <c r="AC121" s="82"/>
      <c r="AD121" s="82"/>
      <c r="AE121" s="82"/>
      <c r="AF121" s="82"/>
      <c r="AG121" s="82"/>
      <c r="AH121" s="82"/>
    </row>
    <row r="122" spans="1:34" s="46" customFormat="1" ht="141.75">
      <c r="A122" s="42">
        <v>110</v>
      </c>
      <c r="B122" s="64" t="s">
        <v>247</v>
      </c>
      <c r="C122" s="50" t="s">
        <v>252</v>
      </c>
      <c r="D122" s="51"/>
      <c r="E122" s="42" t="s">
        <v>122</v>
      </c>
      <c r="F122" s="46" t="s">
        <v>127</v>
      </c>
      <c r="G122" s="96" t="s">
        <v>253</v>
      </c>
      <c r="H122" s="43" t="s">
        <v>206</v>
      </c>
      <c r="I122" s="64" t="s">
        <v>124</v>
      </c>
      <c r="J122" s="101">
        <v>2515</v>
      </c>
      <c r="K122" s="43" t="s">
        <v>106</v>
      </c>
      <c r="R122" s="42" t="s">
        <v>122</v>
      </c>
      <c r="T122" s="42" t="s">
        <v>122</v>
      </c>
      <c r="U122" s="43" t="s">
        <v>250</v>
      </c>
      <c r="V122" s="98">
        <v>13426967.079999998</v>
      </c>
      <c r="W122" s="99">
        <v>243868836.94999999</v>
      </c>
      <c r="X122" s="100" t="s">
        <v>254</v>
      </c>
      <c r="Y122" s="42" t="s">
        <v>122</v>
      </c>
      <c r="AB122" s="82"/>
      <c r="AC122" s="82"/>
      <c r="AD122" s="82"/>
      <c r="AE122" s="82"/>
      <c r="AF122" s="102"/>
      <c r="AG122" s="82"/>
      <c r="AH122" s="82"/>
    </row>
    <row r="123" spans="1:34" s="46" customFormat="1" ht="157.5">
      <c r="A123" s="42">
        <v>111</v>
      </c>
      <c r="B123" s="64" t="s">
        <v>247</v>
      </c>
      <c r="C123" s="65" t="s">
        <v>255</v>
      </c>
      <c r="D123" s="66"/>
      <c r="E123" s="42" t="s">
        <v>122</v>
      </c>
      <c r="F123" s="46" t="s">
        <v>127</v>
      </c>
      <c r="G123" s="96" t="s">
        <v>256</v>
      </c>
      <c r="H123" s="43" t="s">
        <v>103</v>
      </c>
      <c r="I123" s="64" t="s">
        <v>124</v>
      </c>
      <c r="J123" s="101">
        <v>2838</v>
      </c>
      <c r="K123" s="43" t="s">
        <v>106</v>
      </c>
      <c r="R123" s="42" t="s">
        <v>122</v>
      </c>
      <c r="T123" s="42" t="s">
        <v>122</v>
      </c>
      <c r="U123" s="43" t="s">
        <v>250</v>
      </c>
      <c r="V123" s="98">
        <v>13426967.079999998</v>
      </c>
      <c r="W123" s="99">
        <v>243868836.94999999</v>
      </c>
      <c r="X123" s="100" t="s">
        <v>257</v>
      </c>
      <c r="Y123" s="42" t="s">
        <v>122</v>
      </c>
    </row>
    <row r="124" spans="1:34" s="46" customFormat="1" ht="157.5">
      <c r="A124" s="42">
        <v>112</v>
      </c>
      <c r="B124" s="64" t="s">
        <v>247</v>
      </c>
      <c r="C124" s="65" t="s">
        <v>258</v>
      </c>
      <c r="D124" s="66"/>
      <c r="E124" s="42" t="s">
        <v>122</v>
      </c>
      <c r="F124" s="46" t="s">
        <v>127</v>
      </c>
      <c r="G124" s="96" t="s">
        <v>256</v>
      </c>
      <c r="H124" s="43" t="s">
        <v>103</v>
      </c>
      <c r="I124" s="64" t="s">
        <v>124</v>
      </c>
      <c r="J124" s="101">
        <v>7626</v>
      </c>
      <c r="K124" s="43" t="s">
        <v>106</v>
      </c>
      <c r="R124" s="42" t="s">
        <v>122</v>
      </c>
      <c r="T124" s="42" t="s">
        <v>122</v>
      </c>
      <c r="U124" s="43" t="s">
        <v>250</v>
      </c>
      <c r="V124" s="98">
        <v>13426967.079999998</v>
      </c>
      <c r="W124" s="99">
        <v>243868836.94999999</v>
      </c>
      <c r="X124" s="100" t="s">
        <v>259</v>
      </c>
      <c r="Y124" s="42" t="s">
        <v>122</v>
      </c>
    </row>
    <row r="125" spans="1:34" s="46" customFormat="1" ht="31.5">
      <c r="A125" s="42">
        <v>113</v>
      </c>
      <c r="B125" s="64" t="s">
        <v>247</v>
      </c>
      <c r="C125" s="65" t="s">
        <v>260</v>
      </c>
      <c r="D125" s="66"/>
      <c r="E125" s="42" t="s">
        <v>122</v>
      </c>
      <c r="F125" s="46" t="s">
        <v>127</v>
      </c>
      <c r="G125" s="96" t="s">
        <v>122</v>
      </c>
      <c r="H125" s="43" t="s">
        <v>206</v>
      </c>
      <c r="I125" s="64" t="s">
        <v>124</v>
      </c>
      <c r="J125" s="97">
        <v>2.2549999999999999</v>
      </c>
      <c r="K125" s="43" t="s">
        <v>106</v>
      </c>
      <c r="R125" s="42" t="s">
        <v>122</v>
      </c>
      <c r="T125" s="42" t="s">
        <v>122</v>
      </c>
      <c r="U125" s="43" t="s">
        <v>250</v>
      </c>
      <c r="V125" s="98">
        <v>13426967.079999998</v>
      </c>
      <c r="W125" s="99">
        <v>243868836.94999999</v>
      </c>
      <c r="X125" s="88" t="s">
        <v>261</v>
      </c>
      <c r="Y125" s="42" t="s">
        <v>122</v>
      </c>
    </row>
    <row r="126" spans="1:34" s="46" customFormat="1" ht="31.5">
      <c r="A126" s="42">
        <v>114</v>
      </c>
      <c r="B126" s="64" t="s">
        <v>262</v>
      </c>
      <c r="C126" s="80" t="s">
        <v>263</v>
      </c>
      <c r="D126" s="81"/>
      <c r="E126" s="42" t="s">
        <v>122</v>
      </c>
      <c r="F126" s="46" t="s">
        <v>127</v>
      </c>
      <c r="G126" s="42" t="s">
        <v>264</v>
      </c>
      <c r="H126" s="43" t="s">
        <v>206</v>
      </c>
      <c r="I126" s="46" t="s">
        <v>136</v>
      </c>
      <c r="J126" s="103">
        <v>5067</v>
      </c>
      <c r="K126" s="43" t="s">
        <v>106</v>
      </c>
      <c r="R126" s="104">
        <v>800000000</v>
      </c>
      <c r="S126" s="43" t="s">
        <v>137</v>
      </c>
      <c r="T126" s="42">
        <v>5</v>
      </c>
      <c r="U126" s="46" t="s">
        <v>265</v>
      </c>
      <c r="V126" s="98">
        <v>9711251.3699999973</v>
      </c>
      <c r="W126" s="99">
        <v>181204866.64999998</v>
      </c>
      <c r="X126" s="47">
        <v>5429802.2699999996</v>
      </c>
      <c r="Y126" s="46">
        <v>14.98</v>
      </c>
    </row>
    <row r="127" spans="1:34" s="46" customFormat="1" ht="31.5">
      <c r="A127" s="42">
        <v>115</v>
      </c>
      <c r="B127" s="64" t="s">
        <v>262</v>
      </c>
      <c r="C127" s="80" t="s">
        <v>266</v>
      </c>
      <c r="D127" s="81"/>
      <c r="E127" s="42" t="s">
        <v>122</v>
      </c>
      <c r="F127" s="46" t="s">
        <v>127</v>
      </c>
      <c r="G127" s="42" t="s">
        <v>267</v>
      </c>
      <c r="H127" s="43" t="s">
        <v>206</v>
      </c>
      <c r="I127" s="46" t="s">
        <v>136</v>
      </c>
      <c r="J127" s="47">
        <v>2871</v>
      </c>
      <c r="K127" s="43" t="s">
        <v>106</v>
      </c>
      <c r="R127" s="104">
        <v>270000000</v>
      </c>
      <c r="S127" s="43" t="s">
        <v>137</v>
      </c>
      <c r="T127" s="42">
        <v>5</v>
      </c>
      <c r="U127" s="46" t="s">
        <v>268</v>
      </c>
      <c r="V127" s="98">
        <v>9711251.3699999973</v>
      </c>
      <c r="W127" s="99">
        <v>181204866.64999998</v>
      </c>
      <c r="X127" s="47">
        <v>2924292.0799999982</v>
      </c>
      <c r="Y127" s="65">
        <v>8.07</v>
      </c>
    </row>
    <row r="128" spans="1:34" s="46" customFormat="1" ht="31.5">
      <c r="A128" s="42">
        <v>116</v>
      </c>
      <c r="B128" s="64" t="s">
        <v>262</v>
      </c>
      <c r="C128" s="80" t="s">
        <v>269</v>
      </c>
      <c r="D128" s="81"/>
      <c r="E128" s="42" t="s">
        <v>122</v>
      </c>
      <c r="F128" s="46" t="s">
        <v>127</v>
      </c>
      <c r="G128" s="42" t="s">
        <v>270</v>
      </c>
      <c r="H128" s="43" t="s">
        <v>206</v>
      </c>
      <c r="I128" s="46" t="s">
        <v>136</v>
      </c>
      <c r="J128" s="47">
        <v>52958</v>
      </c>
      <c r="K128" s="43" t="s">
        <v>106</v>
      </c>
      <c r="R128" s="57">
        <v>796000000</v>
      </c>
      <c r="S128" s="43" t="s">
        <v>137</v>
      </c>
      <c r="T128" s="42">
        <v>5</v>
      </c>
      <c r="U128" s="46" t="s">
        <v>271</v>
      </c>
      <c r="V128" s="98">
        <v>9711251.3699999973</v>
      </c>
      <c r="W128" s="99">
        <v>181204866.64999998</v>
      </c>
      <c r="X128" s="47">
        <v>10324487.529999997</v>
      </c>
      <c r="Y128" s="65">
        <v>28.49</v>
      </c>
      <c r="AB128" s="97"/>
      <c r="AC128" s="105"/>
      <c r="AD128" s="105"/>
      <c r="AE128" s="105"/>
    </row>
    <row r="129" spans="1:31" s="46" customFormat="1" ht="32.25" customHeight="1">
      <c r="A129" s="42">
        <v>117</v>
      </c>
      <c r="B129" s="64" t="s">
        <v>262</v>
      </c>
      <c r="C129" s="80" t="s">
        <v>272</v>
      </c>
      <c r="D129" s="81"/>
      <c r="E129" s="42" t="s">
        <v>122</v>
      </c>
      <c r="F129" s="46" t="s">
        <v>127</v>
      </c>
      <c r="G129" s="42" t="s">
        <v>273</v>
      </c>
      <c r="H129" s="43" t="s">
        <v>206</v>
      </c>
      <c r="I129" s="46" t="s">
        <v>136</v>
      </c>
      <c r="J129" s="47">
        <v>15786</v>
      </c>
      <c r="K129" s="43" t="s">
        <v>106</v>
      </c>
      <c r="R129" s="42" t="s">
        <v>122</v>
      </c>
      <c r="T129" s="42">
        <v>5</v>
      </c>
      <c r="U129" s="46" t="s">
        <v>274</v>
      </c>
      <c r="V129" s="98">
        <v>9711251.3699999973</v>
      </c>
      <c r="W129" s="99">
        <v>181204866.64999998</v>
      </c>
      <c r="X129" s="47">
        <v>2771736.379999999</v>
      </c>
      <c r="Y129" s="65">
        <v>7.65</v>
      </c>
    </row>
    <row r="130" spans="1:31" s="46" customFormat="1">
      <c r="A130" s="42">
        <v>118</v>
      </c>
      <c r="B130" s="64" t="s">
        <v>262</v>
      </c>
      <c r="C130" s="65" t="s">
        <v>275</v>
      </c>
      <c r="D130" s="66"/>
      <c r="E130" s="42" t="s">
        <v>122</v>
      </c>
      <c r="F130" s="46" t="s">
        <v>123</v>
      </c>
      <c r="G130" s="42" t="s">
        <v>122</v>
      </c>
      <c r="H130" s="43" t="s">
        <v>206</v>
      </c>
      <c r="I130" s="46" t="s">
        <v>136</v>
      </c>
      <c r="J130" s="42" t="s">
        <v>122</v>
      </c>
      <c r="R130" s="106">
        <v>187000000</v>
      </c>
      <c r="S130" s="43" t="s">
        <v>137</v>
      </c>
      <c r="T130" s="42">
        <v>5</v>
      </c>
      <c r="U130" s="46" t="s">
        <v>265</v>
      </c>
      <c r="V130" s="98">
        <v>9711251.3699999973</v>
      </c>
      <c r="W130" s="99">
        <v>181204866.64999998</v>
      </c>
      <c r="X130" s="46" t="s">
        <v>122</v>
      </c>
      <c r="Y130" s="46" t="s">
        <v>122</v>
      </c>
      <c r="AE130" s="107"/>
    </row>
    <row r="131" spans="1:31" s="46" customFormat="1">
      <c r="A131" s="42">
        <v>119</v>
      </c>
      <c r="B131" s="64" t="s">
        <v>262</v>
      </c>
      <c r="C131" s="65" t="s">
        <v>276</v>
      </c>
      <c r="D131" s="66"/>
      <c r="E131" s="42" t="s">
        <v>122</v>
      </c>
      <c r="F131" s="46" t="s">
        <v>123</v>
      </c>
      <c r="G131" s="42" t="s">
        <v>122</v>
      </c>
      <c r="H131" s="43" t="s">
        <v>206</v>
      </c>
      <c r="I131" s="46" t="s">
        <v>136</v>
      </c>
      <c r="J131" s="42" t="s">
        <v>122</v>
      </c>
      <c r="R131" s="106">
        <v>22000000</v>
      </c>
      <c r="S131" s="43" t="s">
        <v>137</v>
      </c>
      <c r="T131" s="42">
        <v>5</v>
      </c>
      <c r="U131" s="46" t="s">
        <v>265</v>
      </c>
      <c r="V131" s="98">
        <v>9711251.3699999973</v>
      </c>
      <c r="W131" s="99">
        <v>181204866.64999998</v>
      </c>
      <c r="X131" s="46" t="s">
        <v>122</v>
      </c>
      <c r="Y131" s="46" t="s">
        <v>122</v>
      </c>
    </row>
    <row r="132" spans="1:31" s="46" customFormat="1">
      <c r="A132" s="42">
        <v>120</v>
      </c>
      <c r="B132" s="64" t="s">
        <v>262</v>
      </c>
      <c r="C132" s="65" t="s">
        <v>277</v>
      </c>
      <c r="D132" s="66"/>
      <c r="E132" s="42" t="s">
        <v>122</v>
      </c>
      <c r="F132" s="46" t="s">
        <v>123</v>
      </c>
      <c r="G132" s="42" t="s">
        <v>122</v>
      </c>
      <c r="H132" s="43" t="s">
        <v>206</v>
      </c>
      <c r="I132" s="46" t="s">
        <v>136</v>
      </c>
      <c r="J132" s="42" t="s">
        <v>122</v>
      </c>
      <c r="R132" s="106">
        <v>500000</v>
      </c>
      <c r="S132" s="46" t="s">
        <v>278</v>
      </c>
      <c r="T132" s="42">
        <v>5</v>
      </c>
      <c r="U132" s="46" t="s">
        <v>265</v>
      </c>
      <c r="V132" s="98">
        <v>9711251.3699999973</v>
      </c>
      <c r="W132" s="99">
        <v>181204866.64999998</v>
      </c>
      <c r="X132" s="46" t="s">
        <v>122</v>
      </c>
      <c r="Y132" s="46" t="s">
        <v>122</v>
      </c>
      <c r="Z132" s="82"/>
      <c r="AA132" s="82"/>
      <c r="AB132" s="82"/>
    </row>
    <row r="133" spans="1:31" s="46" customFormat="1">
      <c r="A133" s="42">
        <v>121</v>
      </c>
      <c r="B133" s="64" t="s">
        <v>262</v>
      </c>
      <c r="C133" s="65" t="s">
        <v>279</v>
      </c>
      <c r="D133" s="66"/>
      <c r="E133" s="42" t="s">
        <v>122</v>
      </c>
      <c r="F133" s="46" t="s">
        <v>123</v>
      </c>
      <c r="G133" s="42" t="s">
        <v>122</v>
      </c>
      <c r="H133" s="43" t="s">
        <v>206</v>
      </c>
      <c r="I133" s="46" t="s">
        <v>136</v>
      </c>
      <c r="J133" s="42" t="s">
        <v>122</v>
      </c>
      <c r="R133" s="106">
        <v>900000000</v>
      </c>
      <c r="S133" s="43" t="s">
        <v>137</v>
      </c>
      <c r="T133" s="42">
        <v>5</v>
      </c>
      <c r="U133" s="46" t="s">
        <v>265</v>
      </c>
      <c r="V133" s="98">
        <v>9711251.3699999973</v>
      </c>
      <c r="W133" s="99">
        <v>181204866.64999998</v>
      </c>
      <c r="X133" s="46" t="s">
        <v>122</v>
      </c>
      <c r="Y133" s="46" t="s">
        <v>122</v>
      </c>
      <c r="Z133" s="82"/>
      <c r="AA133" s="82"/>
      <c r="AB133" s="82"/>
    </row>
    <row r="134" spans="1:31" s="46" customFormat="1">
      <c r="A134" s="42">
        <v>122</v>
      </c>
      <c r="B134" s="64" t="s">
        <v>262</v>
      </c>
      <c r="C134" s="46" t="s">
        <v>280</v>
      </c>
      <c r="D134" s="60"/>
      <c r="E134" s="42" t="s">
        <v>122</v>
      </c>
      <c r="F134" s="46" t="s">
        <v>123</v>
      </c>
      <c r="G134" s="42" t="s">
        <v>122</v>
      </c>
      <c r="H134" s="43" t="s">
        <v>206</v>
      </c>
      <c r="I134" s="46" t="s">
        <v>136</v>
      </c>
      <c r="J134" s="42" t="s">
        <v>122</v>
      </c>
      <c r="R134" s="47">
        <v>400000000</v>
      </c>
      <c r="S134" s="43" t="s">
        <v>137</v>
      </c>
      <c r="T134" s="42">
        <v>5</v>
      </c>
      <c r="U134" s="46" t="s">
        <v>265</v>
      </c>
      <c r="V134" s="98">
        <v>9711251.3699999973</v>
      </c>
      <c r="W134" s="99">
        <v>181204866.64999998</v>
      </c>
      <c r="X134" s="46" t="s">
        <v>122</v>
      </c>
      <c r="Y134" s="46" t="s">
        <v>122</v>
      </c>
      <c r="Z134" s="82"/>
      <c r="AA134" s="82"/>
      <c r="AB134" s="82"/>
    </row>
    <row r="135" spans="1:31" s="46" customFormat="1">
      <c r="A135" s="42">
        <v>123</v>
      </c>
      <c r="B135" s="64" t="s">
        <v>281</v>
      </c>
      <c r="C135" s="46" t="s">
        <v>282</v>
      </c>
      <c r="D135" s="60"/>
      <c r="E135" s="42" t="s">
        <v>122</v>
      </c>
      <c r="F135" s="46" t="s">
        <v>127</v>
      </c>
      <c r="G135" s="42" t="s">
        <v>122</v>
      </c>
      <c r="H135" s="43" t="s">
        <v>206</v>
      </c>
      <c r="I135" s="64" t="s">
        <v>124</v>
      </c>
      <c r="J135" s="42" t="s">
        <v>122</v>
      </c>
      <c r="R135" s="42" t="s">
        <v>122</v>
      </c>
      <c r="T135" s="42" t="s">
        <v>122</v>
      </c>
      <c r="U135" s="46" t="s">
        <v>250</v>
      </c>
      <c r="V135" s="108">
        <v>325529.34999999998</v>
      </c>
      <c r="W135" s="109">
        <v>3739968.05</v>
      </c>
      <c r="X135" s="46" t="s">
        <v>122</v>
      </c>
      <c r="Y135" s="46" t="s">
        <v>122</v>
      </c>
      <c r="Z135" s="82"/>
      <c r="AA135" s="110"/>
      <c r="AB135" s="82"/>
    </row>
    <row r="136" spans="1:31" s="46" customFormat="1">
      <c r="A136" s="42">
        <v>124</v>
      </c>
      <c r="B136" s="64" t="s">
        <v>281</v>
      </c>
      <c r="C136" s="46" t="s">
        <v>283</v>
      </c>
      <c r="D136" s="60"/>
      <c r="E136" s="42" t="s">
        <v>122</v>
      </c>
      <c r="F136" s="46" t="s">
        <v>127</v>
      </c>
      <c r="G136" s="42" t="s">
        <v>122</v>
      </c>
      <c r="H136" s="43" t="s">
        <v>206</v>
      </c>
      <c r="I136" s="64" t="s">
        <v>124</v>
      </c>
      <c r="J136" s="42" t="s">
        <v>122</v>
      </c>
      <c r="R136" s="42" t="s">
        <v>122</v>
      </c>
      <c r="T136" s="42" t="s">
        <v>122</v>
      </c>
      <c r="U136" s="46" t="s">
        <v>284</v>
      </c>
      <c r="V136" s="108">
        <v>325529.34999999998</v>
      </c>
      <c r="W136" s="109">
        <v>3739968.05</v>
      </c>
      <c r="X136" s="46" t="s">
        <v>122</v>
      </c>
      <c r="Y136" s="46" t="s">
        <v>122</v>
      </c>
      <c r="Z136" s="110"/>
      <c r="AA136" s="110"/>
      <c r="AB136" s="82"/>
    </row>
    <row r="137" spans="1:31" s="46" customFormat="1">
      <c r="A137" s="42">
        <v>125</v>
      </c>
      <c r="B137" s="64" t="s">
        <v>281</v>
      </c>
      <c r="C137" s="46" t="s">
        <v>285</v>
      </c>
      <c r="D137" s="60"/>
      <c r="E137" s="42" t="s">
        <v>122</v>
      </c>
      <c r="F137" s="46" t="s">
        <v>127</v>
      </c>
      <c r="G137" s="42" t="s">
        <v>122</v>
      </c>
      <c r="H137" s="43" t="s">
        <v>206</v>
      </c>
      <c r="I137" s="64" t="s">
        <v>124</v>
      </c>
      <c r="J137" s="42" t="s">
        <v>122</v>
      </c>
      <c r="R137" s="42" t="s">
        <v>122</v>
      </c>
      <c r="T137" s="42" t="s">
        <v>122</v>
      </c>
      <c r="U137" s="46" t="s">
        <v>286</v>
      </c>
      <c r="V137" s="108">
        <v>325529.34999999998</v>
      </c>
      <c r="W137" s="109">
        <v>3739968.05</v>
      </c>
      <c r="X137" s="46" t="s">
        <v>122</v>
      </c>
      <c r="Y137" s="46" t="s">
        <v>122</v>
      </c>
      <c r="Z137" s="110"/>
      <c r="AA137" s="110"/>
      <c r="AB137" s="82"/>
    </row>
    <row r="138" spans="1:31" s="46" customFormat="1" ht="47.25">
      <c r="A138" s="42">
        <v>126</v>
      </c>
      <c r="B138" s="64" t="s">
        <v>281</v>
      </c>
      <c r="C138" s="50" t="s">
        <v>287</v>
      </c>
      <c r="D138" s="51"/>
      <c r="E138" s="42" t="s">
        <v>122</v>
      </c>
      <c r="F138" s="46" t="s">
        <v>127</v>
      </c>
      <c r="G138" s="42" t="s">
        <v>122</v>
      </c>
      <c r="H138" s="43" t="s">
        <v>206</v>
      </c>
      <c r="I138" s="64" t="s">
        <v>124</v>
      </c>
      <c r="J138" s="42" t="s">
        <v>122</v>
      </c>
      <c r="R138" s="42" t="s">
        <v>122</v>
      </c>
      <c r="T138" s="42" t="s">
        <v>122</v>
      </c>
      <c r="U138" s="46" t="s">
        <v>288</v>
      </c>
      <c r="V138" s="108">
        <v>325529.34999999998</v>
      </c>
      <c r="W138" s="109">
        <v>3739968.05</v>
      </c>
      <c r="X138" s="46" t="s">
        <v>122</v>
      </c>
      <c r="Y138" s="46" t="s">
        <v>122</v>
      </c>
      <c r="Z138" s="82"/>
      <c r="AA138" s="82"/>
      <c r="AB138" s="82"/>
    </row>
    <row r="139" spans="1:31" s="46" customFormat="1">
      <c r="A139" s="42">
        <v>127</v>
      </c>
      <c r="B139" s="64" t="s">
        <v>281</v>
      </c>
      <c r="C139" s="46" t="s">
        <v>289</v>
      </c>
      <c r="D139" s="60"/>
      <c r="E139" s="42" t="s">
        <v>122</v>
      </c>
      <c r="F139" s="46" t="s">
        <v>123</v>
      </c>
      <c r="G139" s="42" t="s">
        <v>122</v>
      </c>
      <c r="H139" s="43" t="s">
        <v>206</v>
      </c>
      <c r="I139" s="64" t="s">
        <v>124</v>
      </c>
      <c r="J139" s="42" t="s">
        <v>122</v>
      </c>
      <c r="R139" s="47">
        <v>1450000000</v>
      </c>
      <c r="T139" s="42" t="s">
        <v>122</v>
      </c>
      <c r="U139" s="46" t="s">
        <v>290</v>
      </c>
      <c r="V139" s="108">
        <v>325529.34999999998</v>
      </c>
      <c r="W139" s="109">
        <v>3739968.05</v>
      </c>
      <c r="X139" s="46" t="s">
        <v>122</v>
      </c>
      <c r="Y139" s="46" t="s">
        <v>122</v>
      </c>
      <c r="Z139" s="82"/>
      <c r="AA139" s="111"/>
      <c r="AB139" s="82"/>
    </row>
    <row r="140" spans="1:31" s="46" customFormat="1">
      <c r="A140" s="42">
        <v>128</v>
      </c>
      <c r="B140" s="64" t="s">
        <v>281</v>
      </c>
      <c r="C140" s="46" t="s">
        <v>291</v>
      </c>
      <c r="D140" s="60"/>
      <c r="E140" s="42" t="s">
        <v>122</v>
      </c>
      <c r="F140" s="46" t="s">
        <v>123</v>
      </c>
      <c r="G140" s="42" t="s">
        <v>122</v>
      </c>
      <c r="H140" s="43" t="s">
        <v>206</v>
      </c>
      <c r="I140" s="64" t="s">
        <v>124</v>
      </c>
      <c r="J140" s="42" t="s">
        <v>122</v>
      </c>
      <c r="R140" s="47">
        <v>450000000</v>
      </c>
      <c r="T140" s="42" t="s">
        <v>122</v>
      </c>
      <c r="U140" s="46" t="s">
        <v>292</v>
      </c>
      <c r="V140" s="108">
        <v>325529.34999999998</v>
      </c>
      <c r="W140" s="109">
        <v>3739968.05</v>
      </c>
      <c r="X140" s="46" t="s">
        <v>122</v>
      </c>
      <c r="Y140" s="46" t="s">
        <v>122</v>
      </c>
      <c r="Z140" s="82"/>
      <c r="AA140" s="82"/>
      <c r="AB140" s="82"/>
    </row>
    <row r="141" spans="1:31" s="46" customFormat="1">
      <c r="A141" s="42">
        <v>129</v>
      </c>
      <c r="B141" s="64" t="s">
        <v>281</v>
      </c>
      <c r="C141" s="46" t="s">
        <v>293</v>
      </c>
      <c r="D141" s="60"/>
      <c r="E141" s="42" t="s">
        <v>122</v>
      </c>
      <c r="F141" s="46" t="s">
        <v>123</v>
      </c>
      <c r="G141" s="42" t="s">
        <v>122</v>
      </c>
      <c r="H141" s="43" t="s">
        <v>206</v>
      </c>
      <c r="I141" s="64" t="s">
        <v>124</v>
      </c>
      <c r="J141" s="42" t="s">
        <v>122</v>
      </c>
      <c r="R141" s="42" t="s">
        <v>122</v>
      </c>
      <c r="T141" s="42" t="s">
        <v>122</v>
      </c>
      <c r="U141" s="46" t="s">
        <v>294</v>
      </c>
      <c r="V141" s="108">
        <v>325529.34999999998</v>
      </c>
      <c r="W141" s="109">
        <v>3739968.05</v>
      </c>
      <c r="X141" s="46" t="s">
        <v>122</v>
      </c>
      <c r="Y141" s="46" t="s">
        <v>122</v>
      </c>
      <c r="Z141" s="112"/>
      <c r="AA141" s="82"/>
      <c r="AB141" s="82"/>
    </row>
    <row r="142" spans="1:31" s="46" customFormat="1">
      <c r="A142" s="42">
        <v>130</v>
      </c>
      <c r="B142" s="64" t="s">
        <v>281</v>
      </c>
      <c r="C142" s="46" t="s">
        <v>295</v>
      </c>
      <c r="D142" s="60"/>
      <c r="E142" s="42" t="s">
        <v>122</v>
      </c>
      <c r="F142" s="46" t="s">
        <v>123</v>
      </c>
      <c r="G142" s="42" t="s">
        <v>122</v>
      </c>
      <c r="H142" s="43" t="s">
        <v>206</v>
      </c>
      <c r="I142" s="64" t="s">
        <v>124</v>
      </c>
      <c r="J142" s="42" t="s">
        <v>122</v>
      </c>
      <c r="R142" s="42" t="s">
        <v>122</v>
      </c>
      <c r="T142" s="42" t="s">
        <v>122</v>
      </c>
      <c r="U142" s="46" t="s">
        <v>296</v>
      </c>
      <c r="V142" s="108">
        <v>325529.34999999998</v>
      </c>
      <c r="W142" s="109">
        <v>3739968.05</v>
      </c>
      <c r="X142" s="46" t="s">
        <v>122</v>
      </c>
      <c r="Y142" s="46" t="s">
        <v>122</v>
      </c>
      <c r="Z142" s="112"/>
      <c r="AA142" s="82"/>
      <c r="AB142" s="82"/>
    </row>
    <row r="143" spans="1:31" s="46" customFormat="1">
      <c r="A143" s="42">
        <v>131</v>
      </c>
      <c r="B143" s="64" t="s">
        <v>281</v>
      </c>
      <c r="C143" s="46" t="s">
        <v>297</v>
      </c>
      <c r="D143" s="60"/>
      <c r="E143" s="42" t="s">
        <v>122</v>
      </c>
      <c r="F143" s="46" t="s">
        <v>123</v>
      </c>
      <c r="G143" s="42" t="s">
        <v>122</v>
      </c>
      <c r="H143" s="43" t="s">
        <v>206</v>
      </c>
      <c r="I143" s="64" t="s">
        <v>124</v>
      </c>
      <c r="J143" s="42" t="s">
        <v>122</v>
      </c>
      <c r="R143" s="42" t="s">
        <v>122</v>
      </c>
      <c r="T143" s="42" t="s">
        <v>122</v>
      </c>
      <c r="U143" s="46" t="s">
        <v>298</v>
      </c>
      <c r="V143" s="108">
        <v>325529.34999999998</v>
      </c>
      <c r="W143" s="109">
        <v>3739968.05</v>
      </c>
      <c r="X143" s="46" t="s">
        <v>122</v>
      </c>
      <c r="Y143" s="46" t="s">
        <v>122</v>
      </c>
      <c r="Z143" s="82"/>
      <c r="AA143" s="82"/>
      <c r="AB143" s="82"/>
    </row>
    <row r="144" spans="1:31" s="46" customFormat="1">
      <c r="A144" s="42">
        <v>132</v>
      </c>
      <c r="B144" s="64" t="s">
        <v>281</v>
      </c>
      <c r="C144" s="46" t="s">
        <v>299</v>
      </c>
      <c r="D144" s="60"/>
      <c r="E144" s="42" t="s">
        <v>122</v>
      </c>
      <c r="F144" s="46" t="s">
        <v>123</v>
      </c>
      <c r="G144" s="42" t="s">
        <v>122</v>
      </c>
      <c r="H144" s="43" t="s">
        <v>206</v>
      </c>
      <c r="I144" s="64" t="s">
        <v>124</v>
      </c>
      <c r="J144" s="42" t="s">
        <v>122</v>
      </c>
      <c r="R144" s="42" t="s">
        <v>122</v>
      </c>
      <c r="T144" s="42" t="s">
        <v>122</v>
      </c>
      <c r="U144" s="46" t="s">
        <v>300</v>
      </c>
      <c r="V144" s="108">
        <v>325529.34999999998</v>
      </c>
      <c r="W144" s="109">
        <v>3739968.05</v>
      </c>
      <c r="X144" s="46" t="s">
        <v>122</v>
      </c>
      <c r="Y144" s="46" t="s">
        <v>122</v>
      </c>
      <c r="Z144" s="82"/>
      <c r="AA144" s="82"/>
      <c r="AB144" s="82"/>
    </row>
    <row r="145" spans="1:28" s="46" customFormat="1">
      <c r="A145" s="42">
        <v>133</v>
      </c>
      <c r="B145" s="64" t="s">
        <v>301</v>
      </c>
      <c r="C145" s="65" t="s">
        <v>302</v>
      </c>
      <c r="D145" s="66"/>
      <c r="E145" s="42" t="s">
        <v>122</v>
      </c>
      <c r="F145" s="46" t="s">
        <v>127</v>
      </c>
      <c r="G145" s="42" t="s">
        <v>122</v>
      </c>
      <c r="H145" s="43" t="s">
        <v>206</v>
      </c>
      <c r="I145" s="64" t="s">
        <v>124</v>
      </c>
      <c r="J145" s="42" t="s">
        <v>122</v>
      </c>
      <c r="R145" s="42" t="s">
        <v>122</v>
      </c>
      <c r="T145" s="42" t="s">
        <v>122</v>
      </c>
      <c r="U145" s="46" t="s">
        <v>303</v>
      </c>
      <c r="V145" s="92">
        <v>11723022.4</v>
      </c>
      <c r="W145" s="113">
        <v>123091735.20000002</v>
      </c>
      <c r="X145" s="46" t="s">
        <v>122</v>
      </c>
      <c r="Y145" s="46" t="s">
        <v>122</v>
      </c>
      <c r="Z145" s="82"/>
      <c r="AA145" s="82"/>
      <c r="AB145" s="82"/>
    </row>
    <row r="146" spans="1:28" s="46" customFormat="1">
      <c r="A146" s="42">
        <v>134</v>
      </c>
      <c r="B146" s="64" t="s">
        <v>301</v>
      </c>
      <c r="C146" s="65" t="s">
        <v>304</v>
      </c>
      <c r="D146" s="66"/>
      <c r="E146" s="42" t="s">
        <v>122</v>
      </c>
      <c r="F146" s="46" t="s">
        <v>127</v>
      </c>
      <c r="G146" s="42" t="s">
        <v>122</v>
      </c>
      <c r="H146" s="43" t="s">
        <v>206</v>
      </c>
      <c r="I146" s="64" t="s">
        <v>124</v>
      </c>
      <c r="J146" s="42" t="s">
        <v>122</v>
      </c>
      <c r="R146" s="42" t="s">
        <v>122</v>
      </c>
      <c r="T146" s="42" t="s">
        <v>122</v>
      </c>
      <c r="U146" s="46" t="s">
        <v>303</v>
      </c>
      <c r="V146" s="92">
        <v>11723022.4</v>
      </c>
      <c r="W146" s="113">
        <v>123091735.20000002</v>
      </c>
      <c r="X146" s="46" t="s">
        <v>122</v>
      </c>
      <c r="Y146" s="46" t="s">
        <v>122</v>
      </c>
      <c r="Z146" s="82"/>
      <c r="AA146" s="82"/>
      <c r="AB146" s="82"/>
    </row>
    <row r="147" spans="1:28" s="46" customFormat="1" ht="31.5">
      <c r="A147" s="42">
        <v>135</v>
      </c>
      <c r="B147" s="64" t="s">
        <v>301</v>
      </c>
      <c r="C147" s="65" t="s">
        <v>305</v>
      </c>
      <c r="D147" s="66"/>
      <c r="E147" s="42" t="s">
        <v>122</v>
      </c>
      <c r="F147" s="46" t="s">
        <v>127</v>
      </c>
      <c r="G147" s="42" t="s">
        <v>122</v>
      </c>
      <c r="H147" s="43" t="s">
        <v>206</v>
      </c>
      <c r="I147" s="64" t="s">
        <v>124</v>
      </c>
      <c r="J147" s="42" t="s">
        <v>122</v>
      </c>
      <c r="R147" s="42" t="s">
        <v>122</v>
      </c>
      <c r="T147" s="42" t="s">
        <v>122</v>
      </c>
      <c r="U147" s="46" t="s">
        <v>303</v>
      </c>
      <c r="V147" s="92">
        <v>11723022.4</v>
      </c>
      <c r="W147" s="113">
        <v>123091735.20000002</v>
      </c>
      <c r="X147" s="46" t="s">
        <v>122</v>
      </c>
      <c r="Y147" s="46" t="s">
        <v>122</v>
      </c>
      <c r="Z147" s="82"/>
      <c r="AA147" s="82"/>
      <c r="AB147" s="82"/>
    </row>
    <row r="148" spans="1:28" s="46" customFormat="1">
      <c r="A148" s="42">
        <v>136</v>
      </c>
      <c r="B148" s="64" t="s">
        <v>301</v>
      </c>
      <c r="C148" s="65" t="s">
        <v>306</v>
      </c>
      <c r="D148" s="66"/>
      <c r="E148" s="42" t="s">
        <v>122</v>
      </c>
      <c r="F148" s="46" t="s">
        <v>127</v>
      </c>
      <c r="G148" s="42" t="s">
        <v>122</v>
      </c>
      <c r="H148" s="43" t="s">
        <v>206</v>
      </c>
      <c r="I148" s="64" t="s">
        <v>124</v>
      </c>
      <c r="J148" s="42" t="s">
        <v>122</v>
      </c>
      <c r="R148" s="42" t="s">
        <v>122</v>
      </c>
      <c r="T148" s="42" t="s">
        <v>122</v>
      </c>
      <c r="U148" s="46" t="s">
        <v>303</v>
      </c>
      <c r="V148" s="92">
        <v>11723022.4</v>
      </c>
      <c r="W148" s="113">
        <v>123091735.20000002</v>
      </c>
      <c r="X148" s="46" t="s">
        <v>122</v>
      </c>
      <c r="Y148" s="46" t="s">
        <v>122</v>
      </c>
      <c r="Z148" s="82"/>
      <c r="AA148" s="82"/>
      <c r="AB148" s="82"/>
    </row>
    <row r="149" spans="1:28" s="46" customFormat="1">
      <c r="A149" s="42">
        <v>137</v>
      </c>
      <c r="B149" s="64" t="s">
        <v>307</v>
      </c>
      <c r="C149" s="44" t="s">
        <v>308</v>
      </c>
      <c r="D149" s="45"/>
      <c r="E149" s="42" t="s">
        <v>122</v>
      </c>
      <c r="F149" s="46" t="s">
        <v>127</v>
      </c>
      <c r="G149" s="42" t="s">
        <v>122</v>
      </c>
      <c r="H149" s="43" t="s">
        <v>206</v>
      </c>
      <c r="I149" s="64" t="s">
        <v>124</v>
      </c>
      <c r="J149" s="42" t="s">
        <v>122</v>
      </c>
      <c r="R149" s="42" t="s">
        <v>122</v>
      </c>
      <c r="T149" s="42" t="s">
        <v>122</v>
      </c>
      <c r="U149" s="46" t="s">
        <v>122</v>
      </c>
      <c r="V149" s="57">
        <v>-17074580.899999999</v>
      </c>
      <c r="W149" s="46" t="s">
        <v>122</v>
      </c>
      <c r="X149" s="46" t="s">
        <v>122</v>
      </c>
      <c r="Y149" s="46" t="s">
        <v>122</v>
      </c>
    </row>
    <row r="150" spans="1:28" s="46" customFormat="1">
      <c r="A150" s="42">
        <v>138</v>
      </c>
      <c r="B150" s="64" t="s">
        <v>307</v>
      </c>
      <c r="C150" s="44" t="s">
        <v>309</v>
      </c>
      <c r="D150" s="45"/>
      <c r="E150" s="42" t="s">
        <v>122</v>
      </c>
      <c r="F150" s="46" t="s">
        <v>127</v>
      </c>
      <c r="G150" s="42" t="s">
        <v>122</v>
      </c>
      <c r="H150" s="43" t="s">
        <v>206</v>
      </c>
      <c r="I150" s="64" t="s">
        <v>124</v>
      </c>
      <c r="J150" s="42" t="s">
        <v>122</v>
      </c>
      <c r="R150" s="42" t="s">
        <v>122</v>
      </c>
      <c r="T150" s="42" t="s">
        <v>122</v>
      </c>
      <c r="U150" s="46" t="s">
        <v>122</v>
      </c>
      <c r="V150" s="57">
        <v>-17074580.899999999</v>
      </c>
      <c r="W150" s="46" t="s">
        <v>122</v>
      </c>
      <c r="X150" s="46" t="s">
        <v>122</v>
      </c>
      <c r="Y150" s="46" t="s">
        <v>122</v>
      </c>
    </row>
    <row r="151" spans="1:28" s="46" customFormat="1">
      <c r="A151" s="42">
        <v>139</v>
      </c>
      <c r="B151" s="64" t="s">
        <v>307</v>
      </c>
      <c r="C151" s="44" t="s">
        <v>310</v>
      </c>
      <c r="D151" s="45"/>
      <c r="E151" s="42" t="s">
        <v>122</v>
      </c>
      <c r="F151" s="46" t="s">
        <v>127</v>
      </c>
      <c r="G151" s="42" t="s">
        <v>122</v>
      </c>
      <c r="H151" s="43" t="s">
        <v>206</v>
      </c>
      <c r="I151" s="64" t="s">
        <v>124</v>
      </c>
      <c r="J151" s="42" t="s">
        <v>122</v>
      </c>
      <c r="R151" s="42" t="s">
        <v>122</v>
      </c>
      <c r="T151" s="42" t="s">
        <v>122</v>
      </c>
      <c r="U151" s="46" t="s">
        <v>122</v>
      </c>
      <c r="V151" s="57">
        <v>-17074580.899999999</v>
      </c>
      <c r="W151" s="46" t="s">
        <v>122</v>
      </c>
      <c r="X151" s="46" t="s">
        <v>122</v>
      </c>
      <c r="Y151" s="46" t="s">
        <v>122</v>
      </c>
    </row>
    <row r="152" spans="1:28" s="46" customFormat="1">
      <c r="A152" s="42">
        <v>140</v>
      </c>
      <c r="B152" s="64" t="s">
        <v>307</v>
      </c>
      <c r="C152" s="44" t="s">
        <v>311</v>
      </c>
      <c r="D152" s="45"/>
      <c r="E152" s="42" t="s">
        <v>122</v>
      </c>
      <c r="F152" s="46" t="s">
        <v>127</v>
      </c>
      <c r="G152" s="42" t="s">
        <v>122</v>
      </c>
      <c r="H152" s="43" t="s">
        <v>206</v>
      </c>
      <c r="I152" s="64" t="s">
        <v>124</v>
      </c>
      <c r="J152" s="42" t="s">
        <v>122</v>
      </c>
      <c r="R152" s="42" t="s">
        <v>122</v>
      </c>
      <c r="T152" s="42" t="s">
        <v>122</v>
      </c>
      <c r="U152" s="46" t="s">
        <v>122</v>
      </c>
      <c r="V152" s="57">
        <v>-17074580.899999999</v>
      </c>
      <c r="W152" s="46" t="s">
        <v>122</v>
      </c>
      <c r="X152" s="46" t="s">
        <v>122</v>
      </c>
      <c r="Y152" s="46" t="s">
        <v>122</v>
      </c>
    </row>
    <row r="153" spans="1:28" s="46" customFormat="1">
      <c r="A153" s="42">
        <v>141</v>
      </c>
      <c r="B153" s="64" t="s">
        <v>307</v>
      </c>
      <c r="C153" s="44" t="s">
        <v>312</v>
      </c>
      <c r="D153" s="45"/>
      <c r="E153" s="42" t="s">
        <v>122</v>
      </c>
      <c r="F153" s="46" t="s">
        <v>123</v>
      </c>
      <c r="G153" s="42" t="s">
        <v>122</v>
      </c>
      <c r="H153" s="43" t="s">
        <v>206</v>
      </c>
      <c r="I153" s="64" t="s">
        <v>124</v>
      </c>
      <c r="J153" s="42" t="s">
        <v>122</v>
      </c>
      <c r="R153" s="42" t="s">
        <v>122</v>
      </c>
      <c r="T153" s="42" t="s">
        <v>122</v>
      </c>
      <c r="U153" s="46" t="s">
        <v>122</v>
      </c>
      <c r="V153" s="57">
        <v>-17074580.899999999</v>
      </c>
      <c r="W153" s="46" t="s">
        <v>122</v>
      </c>
      <c r="X153" s="46" t="s">
        <v>122</v>
      </c>
      <c r="Y153" s="46" t="s">
        <v>122</v>
      </c>
    </row>
    <row r="154" spans="1:28" s="46" customFormat="1">
      <c r="A154" s="42">
        <v>142</v>
      </c>
      <c r="B154" s="64" t="s">
        <v>307</v>
      </c>
      <c r="C154" s="76" t="s">
        <v>313</v>
      </c>
      <c r="D154" s="77"/>
      <c r="E154" s="42" t="s">
        <v>122</v>
      </c>
      <c r="F154" s="46" t="s">
        <v>123</v>
      </c>
      <c r="G154" s="42" t="s">
        <v>122</v>
      </c>
      <c r="H154" s="43" t="s">
        <v>206</v>
      </c>
      <c r="I154" s="64" t="s">
        <v>124</v>
      </c>
      <c r="J154" s="42" t="s">
        <v>122</v>
      </c>
      <c r="R154" s="42" t="s">
        <v>122</v>
      </c>
      <c r="T154" s="42" t="s">
        <v>122</v>
      </c>
      <c r="U154" s="46" t="s">
        <v>122</v>
      </c>
      <c r="V154" s="57">
        <v>-17074580.899999999</v>
      </c>
      <c r="W154" s="46" t="s">
        <v>122</v>
      </c>
      <c r="X154" s="46" t="s">
        <v>122</v>
      </c>
      <c r="Y154" s="46" t="s">
        <v>122</v>
      </c>
    </row>
    <row r="155" spans="1:28" s="46" customFormat="1">
      <c r="A155" s="42">
        <v>143</v>
      </c>
      <c r="B155" s="64" t="s">
        <v>307</v>
      </c>
      <c r="C155" s="76" t="s">
        <v>314</v>
      </c>
      <c r="D155" s="77"/>
      <c r="E155" s="42" t="s">
        <v>122</v>
      </c>
      <c r="F155" s="46" t="s">
        <v>123</v>
      </c>
      <c r="G155" s="42" t="s">
        <v>122</v>
      </c>
      <c r="H155" s="43" t="s">
        <v>206</v>
      </c>
      <c r="I155" s="64" t="s">
        <v>124</v>
      </c>
      <c r="J155" s="42" t="s">
        <v>122</v>
      </c>
      <c r="R155" s="42" t="s">
        <v>122</v>
      </c>
      <c r="T155" s="42" t="s">
        <v>122</v>
      </c>
      <c r="U155" s="46" t="s">
        <v>122</v>
      </c>
      <c r="V155" s="57">
        <v>-17074580.899999999</v>
      </c>
      <c r="W155" s="46" t="s">
        <v>122</v>
      </c>
      <c r="X155" s="46" t="s">
        <v>122</v>
      </c>
      <c r="Y155" s="46" t="s">
        <v>122</v>
      </c>
    </row>
    <row r="156" spans="1:28" s="46" customFormat="1">
      <c r="A156" s="42">
        <v>144</v>
      </c>
      <c r="B156" s="64" t="s">
        <v>307</v>
      </c>
      <c r="C156" s="76" t="s">
        <v>315</v>
      </c>
      <c r="D156" s="77"/>
      <c r="E156" s="42" t="s">
        <v>122</v>
      </c>
      <c r="F156" s="46" t="s">
        <v>123</v>
      </c>
      <c r="G156" s="42" t="s">
        <v>122</v>
      </c>
      <c r="H156" s="43" t="s">
        <v>206</v>
      </c>
      <c r="I156" s="64" t="s">
        <v>124</v>
      </c>
      <c r="J156" s="42" t="s">
        <v>122</v>
      </c>
      <c r="R156" s="42" t="s">
        <v>122</v>
      </c>
      <c r="T156" s="42" t="s">
        <v>122</v>
      </c>
      <c r="U156" s="46" t="s">
        <v>122</v>
      </c>
      <c r="V156" s="57">
        <v>-17074580.899999999</v>
      </c>
      <c r="W156" s="46" t="s">
        <v>122</v>
      </c>
      <c r="X156" s="46" t="s">
        <v>122</v>
      </c>
      <c r="Y156" s="46" t="s">
        <v>122</v>
      </c>
    </row>
    <row r="157" spans="1:28" s="46" customFormat="1" ht="31.5">
      <c r="A157" s="42">
        <v>145</v>
      </c>
      <c r="B157" s="64" t="s">
        <v>307</v>
      </c>
      <c r="C157" s="80" t="s">
        <v>316</v>
      </c>
      <c r="D157" s="81"/>
      <c r="E157" s="42" t="s">
        <v>122</v>
      </c>
      <c r="F157" s="46" t="s">
        <v>123</v>
      </c>
      <c r="G157" s="42" t="s">
        <v>122</v>
      </c>
      <c r="H157" s="43" t="s">
        <v>206</v>
      </c>
      <c r="I157" s="64" t="s">
        <v>124</v>
      </c>
      <c r="J157" s="42" t="s">
        <v>122</v>
      </c>
      <c r="R157" s="42" t="s">
        <v>122</v>
      </c>
      <c r="T157" s="42" t="s">
        <v>122</v>
      </c>
      <c r="U157" s="46" t="s">
        <v>122</v>
      </c>
      <c r="V157" s="57">
        <v>-17074580.899999999</v>
      </c>
      <c r="W157" s="42" t="s">
        <v>122</v>
      </c>
      <c r="X157" s="42" t="s">
        <v>122</v>
      </c>
      <c r="Y157" s="42" t="s">
        <v>122</v>
      </c>
    </row>
    <row r="158" spans="1:28" s="46" customFormat="1" ht="31.5">
      <c r="A158" s="42">
        <v>146</v>
      </c>
      <c r="B158" s="64" t="s">
        <v>307</v>
      </c>
      <c r="C158" s="80" t="s">
        <v>317</v>
      </c>
      <c r="D158" s="81"/>
      <c r="E158" s="42" t="s">
        <v>122</v>
      </c>
      <c r="F158" s="46" t="s">
        <v>123</v>
      </c>
      <c r="G158" s="42" t="s">
        <v>122</v>
      </c>
      <c r="H158" s="43" t="s">
        <v>206</v>
      </c>
      <c r="I158" s="64" t="s">
        <v>124</v>
      </c>
      <c r="J158" s="42" t="s">
        <v>122</v>
      </c>
      <c r="R158" s="42" t="s">
        <v>122</v>
      </c>
      <c r="T158" s="42" t="s">
        <v>122</v>
      </c>
      <c r="U158" s="46" t="s">
        <v>122</v>
      </c>
      <c r="V158" s="57">
        <v>-17074580.899999999</v>
      </c>
      <c r="W158" s="42" t="s">
        <v>122</v>
      </c>
      <c r="X158" s="42" t="s">
        <v>122</v>
      </c>
      <c r="Y158" s="42" t="s">
        <v>122</v>
      </c>
    </row>
    <row r="159" spans="1:28" s="46" customFormat="1">
      <c r="A159" s="42">
        <v>147</v>
      </c>
      <c r="B159" s="64" t="s">
        <v>307</v>
      </c>
      <c r="C159" s="44" t="s">
        <v>318</v>
      </c>
      <c r="D159" s="45"/>
      <c r="E159" s="42" t="s">
        <v>122</v>
      </c>
      <c r="F159" s="46" t="s">
        <v>123</v>
      </c>
      <c r="G159" s="42" t="s">
        <v>122</v>
      </c>
      <c r="H159" s="43" t="s">
        <v>206</v>
      </c>
      <c r="I159" s="64" t="s">
        <v>124</v>
      </c>
      <c r="J159" s="42" t="s">
        <v>122</v>
      </c>
      <c r="R159" s="42" t="s">
        <v>122</v>
      </c>
      <c r="T159" s="42" t="s">
        <v>122</v>
      </c>
      <c r="U159" s="46" t="s">
        <v>122</v>
      </c>
      <c r="V159" s="57">
        <v>-17074580.899999999</v>
      </c>
      <c r="W159" s="42" t="s">
        <v>122</v>
      </c>
      <c r="X159" s="42" t="s">
        <v>122</v>
      </c>
      <c r="Y159" s="42" t="s">
        <v>122</v>
      </c>
    </row>
    <row r="160" spans="1:28" s="46" customFormat="1">
      <c r="A160" s="42">
        <v>148</v>
      </c>
      <c r="B160" s="64" t="s">
        <v>307</v>
      </c>
      <c r="C160" s="44" t="s">
        <v>319</v>
      </c>
      <c r="D160" s="45"/>
      <c r="E160" s="42" t="s">
        <v>122</v>
      </c>
      <c r="F160" s="46" t="s">
        <v>123</v>
      </c>
      <c r="G160" s="42" t="s">
        <v>122</v>
      </c>
      <c r="H160" s="43" t="s">
        <v>206</v>
      </c>
      <c r="I160" s="64" t="s">
        <v>124</v>
      </c>
      <c r="J160" s="42" t="s">
        <v>122</v>
      </c>
      <c r="R160" s="42" t="s">
        <v>122</v>
      </c>
      <c r="T160" s="42" t="s">
        <v>122</v>
      </c>
      <c r="U160" s="46" t="s">
        <v>122</v>
      </c>
      <c r="V160" s="57">
        <v>-17074580.899999999</v>
      </c>
      <c r="W160" s="42" t="s">
        <v>122</v>
      </c>
      <c r="X160" s="42" t="s">
        <v>122</v>
      </c>
      <c r="Y160" s="42" t="s">
        <v>122</v>
      </c>
    </row>
    <row r="161" spans="1:25" s="46" customFormat="1">
      <c r="A161" s="42">
        <v>149</v>
      </c>
      <c r="B161" s="64" t="s">
        <v>320</v>
      </c>
      <c r="C161" s="46" t="s">
        <v>321</v>
      </c>
      <c r="D161" s="60"/>
      <c r="E161" s="42" t="s">
        <v>122</v>
      </c>
      <c r="F161" s="82" t="s">
        <v>127</v>
      </c>
      <c r="G161" s="42" t="s">
        <v>122</v>
      </c>
      <c r="H161" s="43" t="s">
        <v>206</v>
      </c>
      <c r="I161" s="64" t="s">
        <v>124</v>
      </c>
      <c r="J161" s="42" t="s">
        <v>122</v>
      </c>
      <c r="R161" s="42" t="s">
        <v>122</v>
      </c>
      <c r="T161" s="42" t="s">
        <v>122</v>
      </c>
      <c r="U161" s="46" t="s">
        <v>122</v>
      </c>
      <c r="V161" s="114">
        <v>2655284</v>
      </c>
      <c r="W161" s="115">
        <v>28078652</v>
      </c>
      <c r="X161" s="115">
        <v>2250347</v>
      </c>
      <c r="Y161" s="42">
        <v>84.7</v>
      </c>
    </row>
    <row r="162" spans="1:25" s="46" customFormat="1">
      <c r="A162" s="42">
        <v>150</v>
      </c>
      <c r="B162" s="64" t="s">
        <v>322</v>
      </c>
      <c r="C162" s="65" t="s">
        <v>323</v>
      </c>
      <c r="D162" s="66"/>
      <c r="E162" s="42" t="s">
        <v>122</v>
      </c>
      <c r="F162" s="82" t="s">
        <v>127</v>
      </c>
      <c r="G162" s="42" t="s">
        <v>122</v>
      </c>
      <c r="H162" s="43" t="s">
        <v>206</v>
      </c>
      <c r="I162" s="64" t="s">
        <v>124</v>
      </c>
      <c r="J162" s="46">
        <v>320</v>
      </c>
      <c r="K162" s="116" t="s">
        <v>106</v>
      </c>
      <c r="R162" s="117">
        <v>4000000000</v>
      </c>
      <c r="S162" s="82" t="s">
        <v>137</v>
      </c>
      <c r="T162" s="42"/>
      <c r="U162" s="64" t="s">
        <v>324</v>
      </c>
      <c r="V162" s="47">
        <v>731000</v>
      </c>
      <c r="W162" s="115">
        <f>V162*15</f>
        <v>10965000</v>
      </c>
      <c r="X162" s="42" t="s">
        <v>122</v>
      </c>
      <c r="Y162" s="42" t="s">
        <v>122</v>
      </c>
    </row>
    <row r="163" spans="1:25" s="46" customFormat="1">
      <c r="A163" s="42">
        <v>151</v>
      </c>
      <c r="B163" s="64" t="s">
        <v>322</v>
      </c>
      <c r="C163" s="65" t="s">
        <v>325</v>
      </c>
      <c r="D163" s="66"/>
      <c r="E163" s="42" t="s">
        <v>122</v>
      </c>
      <c r="F163" s="82" t="s">
        <v>127</v>
      </c>
      <c r="G163" s="42" t="s">
        <v>122</v>
      </c>
      <c r="H163" s="43" t="s">
        <v>206</v>
      </c>
      <c r="I163" s="64" t="s">
        <v>124</v>
      </c>
      <c r="J163" s="46">
        <v>1300</v>
      </c>
      <c r="K163" s="116" t="s">
        <v>106</v>
      </c>
      <c r="R163" s="117">
        <v>12500000000</v>
      </c>
      <c r="S163" s="82" t="s">
        <v>137</v>
      </c>
      <c r="T163" s="42"/>
      <c r="U163" s="64" t="s">
        <v>303</v>
      </c>
      <c r="V163" s="47">
        <v>731000</v>
      </c>
      <c r="W163" s="115">
        <f t="shared" ref="W163:W181" si="2">V163*15</f>
        <v>10965000</v>
      </c>
      <c r="X163" s="42" t="s">
        <v>122</v>
      </c>
      <c r="Y163" s="42" t="s">
        <v>122</v>
      </c>
    </row>
    <row r="164" spans="1:25" s="46" customFormat="1">
      <c r="A164" s="42">
        <v>152</v>
      </c>
      <c r="B164" s="64" t="s">
        <v>322</v>
      </c>
      <c r="C164" s="65" t="s">
        <v>326</v>
      </c>
      <c r="D164" s="66"/>
      <c r="E164" s="42" t="s">
        <v>122</v>
      </c>
      <c r="F164" s="82" t="s">
        <v>127</v>
      </c>
      <c r="G164" s="42" t="s">
        <v>122</v>
      </c>
      <c r="H164" s="43" t="s">
        <v>206</v>
      </c>
      <c r="I164" s="64" t="s">
        <v>124</v>
      </c>
      <c r="J164" s="82">
        <v>1</v>
      </c>
      <c r="K164" s="118"/>
      <c r="P164" s="46" t="s">
        <v>111</v>
      </c>
      <c r="R164" s="106">
        <v>400000000</v>
      </c>
      <c r="S164" s="119" t="s">
        <v>327</v>
      </c>
      <c r="T164" s="42"/>
      <c r="U164" s="64" t="s">
        <v>303</v>
      </c>
      <c r="V164" s="47">
        <v>731000</v>
      </c>
      <c r="W164" s="115">
        <f t="shared" si="2"/>
        <v>10965000</v>
      </c>
      <c r="X164" s="42" t="s">
        <v>122</v>
      </c>
      <c r="Y164" s="42" t="s">
        <v>122</v>
      </c>
    </row>
    <row r="165" spans="1:25" s="46" customFormat="1">
      <c r="A165" s="42">
        <v>153</v>
      </c>
      <c r="B165" s="64" t="s">
        <v>322</v>
      </c>
      <c r="C165" s="65" t="s">
        <v>328</v>
      </c>
      <c r="D165" s="66"/>
      <c r="E165" s="42" t="s">
        <v>122</v>
      </c>
      <c r="F165" s="82" t="s">
        <v>127</v>
      </c>
      <c r="G165" s="42" t="s">
        <v>122</v>
      </c>
      <c r="H165" s="43" t="s">
        <v>206</v>
      </c>
      <c r="I165" s="64" t="s">
        <v>124</v>
      </c>
      <c r="J165" s="82">
        <v>1</v>
      </c>
      <c r="K165" s="118"/>
      <c r="P165" s="46" t="s">
        <v>111</v>
      </c>
      <c r="R165" s="106">
        <v>400000000</v>
      </c>
      <c r="S165" s="119" t="s">
        <v>327</v>
      </c>
      <c r="T165" s="42"/>
      <c r="U165" s="64" t="s">
        <v>303</v>
      </c>
      <c r="V165" s="47">
        <v>731000</v>
      </c>
      <c r="W165" s="115">
        <f t="shared" si="2"/>
        <v>10965000</v>
      </c>
      <c r="X165" s="42" t="s">
        <v>122</v>
      </c>
      <c r="Y165" s="42" t="s">
        <v>122</v>
      </c>
    </row>
    <row r="166" spans="1:25" s="46" customFormat="1">
      <c r="A166" s="42">
        <v>154</v>
      </c>
      <c r="B166" s="64" t="s">
        <v>322</v>
      </c>
      <c r="C166" s="65" t="s">
        <v>329</v>
      </c>
      <c r="D166" s="66"/>
      <c r="E166" s="42" t="s">
        <v>122</v>
      </c>
      <c r="F166" s="82" t="s">
        <v>127</v>
      </c>
      <c r="G166" s="42" t="s">
        <v>122</v>
      </c>
      <c r="H166" s="43" t="s">
        <v>206</v>
      </c>
      <c r="I166" s="64" t="s">
        <v>124</v>
      </c>
      <c r="J166" s="82">
        <v>1</v>
      </c>
      <c r="K166" s="118"/>
      <c r="P166" s="46" t="s">
        <v>111</v>
      </c>
      <c r="R166" s="106">
        <v>500000000</v>
      </c>
      <c r="S166" s="119" t="s">
        <v>327</v>
      </c>
      <c r="T166" s="42"/>
      <c r="U166" s="64" t="s">
        <v>303</v>
      </c>
      <c r="V166" s="47">
        <v>731000</v>
      </c>
      <c r="W166" s="115">
        <f t="shared" si="2"/>
        <v>10965000</v>
      </c>
      <c r="X166" s="42" t="s">
        <v>122</v>
      </c>
      <c r="Y166" s="42" t="s">
        <v>122</v>
      </c>
    </row>
    <row r="167" spans="1:25" s="46" customFormat="1">
      <c r="A167" s="42">
        <v>155</v>
      </c>
      <c r="B167" s="64" t="s">
        <v>322</v>
      </c>
      <c r="C167" s="120" t="s">
        <v>330</v>
      </c>
      <c r="D167" s="121"/>
      <c r="E167" s="42" t="s">
        <v>122</v>
      </c>
      <c r="F167" s="82" t="s">
        <v>127</v>
      </c>
      <c r="G167" s="42" t="s">
        <v>122</v>
      </c>
      <c r="H167" s="43" t="s">
        <v>206</v>
      </c>
      <c r="I167" s="64" t="s">
        <v>124</v>
      </c>
      <c r="J167" s="82">
        <v>1</v>
      </c>
      <c r="K167" s="118"/>
      <c r="P167" s="46" t="s">
        <v>111</v>
      </c>
      <c r="R167" s="106">
        <v>500000000</v>
      </c>
      <c r="S167" s="119" t="s">
        <v>327</v>
      </c>
      <c r="T167" s="42"/>
      <c r="U167" s="64" t="s">
        <v>303</v>
      </c>
      <c r="V167" s="47">
        <v>731000</v>
      </c>
      <c r="W167" s="115">
        <f t="shared" si="2"/>
        <v>10965000</v>
      </c>
      <c r="X167" s="42" t="s">
        <v>122</v>
      </c>
      <c r="Y167" s="42" t="s">
        <v>122</v>
      </c>
    </row>
    <row r="168" spans="1:25" s="46" customFormat="1">
      <c r="A168" s="42">
        <v>156</v>
      </c>
      <c r="B168" s="64" t="s">
        <v>322</v>
      </c>
      <c r="C168" s="65" t="s">
        <v>331</v>
      </c>
      <c r="D168" s="66"/>
      <c r="E168" s="42" t="s">
        <v>122</v>
      </c>
      <c r="F168" s="82" t="s">
        <v>127</v>
      </c>
      <c r="G168" s="42" t="s">
        <v>122</v>
      </c>
      <c r="H168" s="43" t="s">
        <v>206</v>
      </c>
      <c r="I168" s="64" t="s">
        <v>124</v>
      </c>
      <c r="J168" s="82">
        <v>1</v>
      </c>
      <c r="K168" s="118"/>
      <c r="P168" s="46" t="s">
        <v>111</v>
      </c>
      <c r="R168" s="106">
        <v>500000000</v>
      </c>
      <c r="S168" s="119" t="s">
        <v>327</v>
      </c>
      <c r="T168" s="42"/>
      <c r="U168" s="64" t="s">
        <v>303</v>
      </c>
      <c r="V168" s="47">
        <v>731000</v>
      </c>
      <c r="W168" s="115">
        <f t="shared" si="2"/>
        <v>10965000</v>
      </c>
      <c r="X168" s="42" t="s">
        <v>122</v>
      </c>
      <c r="Y168" s="42" t="s">
        <v>122</v>
      </c>
    </row>
    <row r="169" spans="1:25" s="46" customFormat="1" ht="31.5">
      <c r="A169" s="42">
        <v>157</v>
      </c>
      <c r="B169" s="64" t="s">
        <v>322</v>
      </c>
      <c r="C169" s="65" t="s">
        <v>332</v>
      </c>
      <c r="D169" s="66"/>
      <c r="E169" s="42" t="s">
        <v>122</v>
      </c>
      <c r="F169" s="82" t="s">
        <v>127</v>
      </c>
      <c r="G169" s="42" t="s">
        <v>122</v>
      </c>
      <c r="H169" s="43" t="s">
        <v>206</v>
      </c>
      <c r="I169" s="64" t="s">
        <v>124</v>
      </c>
      <c r="J169" s="82">
        <v>1</v>
      </c>
      <c r="K169" s="118"/>
      <c r="P169" s="46" t="s">
        <v>111</v>
      </c>
      <c r="R169" s="106">
        <v>200000000</v>
      </c>
      <c r="S169" s="119" t="s">
        <v>327</v>
      </c>
      <c r="T169" s="42"/>
      <c r="U169" s="64" t="s">
        <v>303</v>
      </c>
      <c r="V169" s="47">
        <v>731000</v>
      </c>
      <c r="W169" s="115">
        <f t="shared" si="2"/>
        <v>10965000</v>
      </c>
      <c r="X169" s="42" t="s">
        <v>122</v>
      </c>
      <c r="Y169" s="42" t="s">
        <v>122</v>
      </c>
    </row>
    <row r="170" spans="1:25" s="46" customFormat="1">
      <c r="A170" s="42">
        <v>158</v>
      </c>
      <c r="B170" s="64" t="s">
        <v>322</v>
      </c>
      <c r="C170" s="65" t="s">
        <v>333</v>
      </c>
      <c r="D170" s="66"/>
      <c r="E170" s="42" t="s">
        <v>122</v>
      </c>
      <c r="F170" s="82" t="s">
        <v>127</v>
      </c>
      <c r="G170" s="42" t="s">
        <v>122</v>
      </c>
      <c r="H170" s="43" t="s">
        <v>206</v>
      </c>
      <c r="I170" s="64" t="s">
        <v>124</v>
      </c>
      <c r="J170" s="82">
        <v>1</v>
      </c>
      <c r="K170" s="118"/>
      <c r="P170" s="46" t="s">
        <v>111</v>
      </c>
      <c r="R170" s="106">
        <v>200000000</v>
      </c>
      <c r="S170" s="119" t="s">
        <v>327</v>
      </c>
      <c r="T170" s="42"/>
      <c r="U170" s="64" t="s">
        <v>303</v>
      </c>
      <c r="V170" s="47">
        <v>731000</v>
      </c>
      <c r="W170" s="115">
        <f t="shared" si="2"/>
        <v>10965000</v>
      </c>
      <c r="X170" s="42" t="s">
        <v>122</v>
      </c>
      <c r="Y170" s="42" t="s">
        <v>122</v>
      </c>
    </row>
    <row r="171" spans="1:25" s="46" customFormat="1">
      <c r="A171" s="42">
        <v>159</v>
      </c>
      <c r="B171" s="64" t="s">
        <v>322</v>
      </c>
      <c r="C171" s="65" t="s">
        <v>334</v>
      </c>
      <c r="D171" s="66"/>
      <c r="E171" s="42" t="s">
        <v>122</v>
      </c>
      <c r="F171" s="82" t="s">
        <v>127</v>
      </c>
      <c r="G171" s="42" t="s">
        <v>122</v>
      </c>
      <c r="H171" s="43" t="s">
        <v>206</v>
      </c>
      <c r="I171" s="64" t="s">
        <v>124</v>
      </c>
      <c r="J171" s="82">
        <v>1</v>
      </c>
      <c r="K171" s="118"/>
      <c r="P171" s="46" t="s">
        <v>111</v>
      </c>
      <c r="R171" s="106">
        <v>200000000</v>
      </c>
      <c r="S171" s="119" t="s">
        <v>327</v>
      </c>
      <c r="T171" s="42"/>
      <c r="U171" s="64" t="s">
        <v>303</v>
      </c>
      <c r="V171" s="47">
        <v>731000</v>
      </c>
      <c r="W171" s="115">
        <f t="shared" si="2"/>
        <v>10965000</v>
      </c>
      <c r="X171" s="42" t="s">
        <v>122</v>
      </c>
      <c r="Y171" s="42" t="s">
        <v>122</v>
      </c>
    </row>
    <row r="172" spans="1:25" s="46" customFormat="1">
      <c r="A172" s="42">
        <v>160</v>
      </c>
      <c r="B172" s="64" t="s">
        <v>322</v>
      </c>
      <c r="C172" s="65" t="s">
        <v>335</v>
      </c>
      <c r="D172" s="66"/>
      <c r="E172" s="42" t="s">
        <v>122</v>
      </c>
      <c r="F172" s="82" t="s">
        <v>127</v>
      </c>
      <c r="G172" s="42" t="s">
        <v>122</v>
      </c>
      <c r="H172" s="43" t="s">
        <v>206</v>
      </c>
      <c r="I172" s="64" t="s">
        <v>124</v>
      </c>
      <c r="J172" s="82">
        <v>1</v>
      </c>
      <c r="K172" s="118"/>
      <c r="P172" s="46" t="s">
        <v>111</v>
      </c>
      <c r="R172" s="106">
        <v>300000000</v>
      </c>
      <c r="S172" s="119" t="s">
        <v>327</v>
      </c>
      <c r="T172" s="42"/>
      <c r="U172" s="64" t="s">
        <v>303</v>
      </c>
      <c r="V172" s="47">
        <v>731000</v>
      </c>
      <c r="W172" s="115">
        <f t="shared" si="2"/>
        <v>10965000</v>
      </c>
      <c r="X172" s="42" t="s">
        <v>122</v>
      </c>
      <c r="Y172" s="42" t="s">
        <v>122</v>
      </c>
    </row>
    <row r="173" spans="1:25" s="46" customFormat="1">
      <c r="A173" s="42">
        <v>161</v>
      </c>
      <c r="B173" s="64" t="s">
        <v>322</v>
      </c>
      <c r="C173" s="65" t="s">
        <v>336</v>
      </c>
      <c r="D173" s="66"/>
      <c r="E173" s="42" t="s">
        <v>122</v>
      </c>
      <c r="F173" s="82" t="s">
        <v>127</v>
      </c>
      <c r="G173" s="42" t="s">
        <v>122</v>
      </c>
      <c r="H173" s="43" t="s">
        <v>206</v>
      </c>
      <c r="I173" s="64" t="s">
        <v>124</v>
      </c>
      <c r="J173" s="82">
        <v>2</v>
      </c>
      <c r="K173" s="118"/>
      <c r="P173" s="46" t="s">
        <v>111</v>
      </c>
      <c r="R173" s="106">
        <v>200000000</v>
      </c>
      <c r="S173" s="119" t="s">
        <v>327</v>
      </c>
      <c r="T173" s="42"/>
      <c r="U173" s="64" t="s">
        <v>303</v>
      </c>
      <c r="V173" s="47">
        <v>731000</v>
      </c>
      <c r="W173" s="115">
        <f t="shared" si="2"/>
        <v>10965000</v>
      </c>
      <c r="X173" s="42" t="s">
        <v>122</v>
      </c>
      <c r="Y173" s="42" t="s">
        <v>122</v>
      </c>
    </row>
    <row r="174" spans="1:25" s="46" customFormat="1">
      <c r="A174" s="42">
        <v>162</v>
      </c>
      <c r="B174" s="64" t="s">
        <v>322</v>
      </c>
      <c r="C174" s="65" t="s">
        <v>337</v>
      </c>
      <c r="D174" s="66"/>
      <c r="E174" s="42" t="s">
        <v>122</v>
      </c>
      <c r="F174" s="82" t="s">
        <v>127</v>
      </c>
      <c r="G174" s="42" t="s">
        <v>122</v>
      </c>
      <c r="H174" s="43" t="s">
        <v>206</v>
      </c>
      <c r="I174" s="64" t="s">
        <v>124</v>
      </c>
      <c r="J174" s="82">
        <v>2</v>
      </c>
      <c r="K174" s="118"/>
      <c r="P174" s="46" t="s">
        <v>111</v>
      </c>
      <c r="R174" s="106">
        <v>200000000</v>
      </c>
      <c r="S174" s="119" t="s">
        <v>327</v>
      </c>
      <c r="T174" s="42"/>
      <c r="U174" s="64" t="s">
        <v>303</v>
      </c>
      <c r="V174" s="47">
        <v>731000</v>
      </c>
      <c r="W174" s="115">
        <f t="shared" si="2"/>
        <v>10965000</v>
      </c>
      <c r="X174" s="42" t="s">
        <v>122</v>
      </c>
      <c r="Y174" s="42" t="s">
        <v>122</v>
      </c>
    </row>
    <row r="175" spans="1:25" s="46" customFormat="1">
      <c r="A175" s="42">
        <v>163</v>
      </c>
      <c r="B175" s="64" t="s">
        <v>322</v>
      </c>
      <c r="C175" s="65" t="s">
        <v>338</v>
      </c>
      <c r="D175" s="66"/>
      <c r="E175" s="42" t="s">
        <v>122</v>
      </c>
      <c r="F175" s="82" t="s">
        <v>127</v>
      </c>
      <c r="G175" s="42" t="s">
        <v>122</v>
      </c>
      <c r="H175" s="43" t="s">
        <v>206</v>
      </c>
      <c r="I175" s="64" t="s">
        <v>124</v>
      </c>
      <c r="J175" s="82">
        <v>1</v>
      </c>
      <c r="K175" s="118"/>
      <c r="P175" s="46" t="s">
        <v>111</v>
      </c>
      <c r="R175" s="106">
        <v>300000000</v>
      </c>
      <c r="S175" s="119" t="s">
        <v>327</v>
      </c>
      <c r="T175" s="42"/>
      <c r="U175" s="64" t="s">
        <v>303</v>
      </c>
      <c r="V175" s="47">
        <v>731000</v>
      </c>
      <c r="W175" s="115">
        <f t="shared" si="2"/>
        <v>10965000</v>
      </c>
      <c r="X175" s="42" t="s">
        <v>122</v>
      </c>
      <c r="Y175" s="42" t="s">
        <v>122</v>
      </c>
    </row>
    <row r="176" spans="1:25" s="46" customFormat="1">
      <c r="A176" s="42">
        <v>164</v>
      </c>
      <c r="B176" s="64" t="s">
        <v>322</v>
      </c>
      <c r="C176" s="65" t="s">
        <v>339</v>
      </c>
      <c r="D176" s="66"/>
      <c r="E176" s="42" t="s">
        <v>122</v>
      </c>
      <c r="F176" s="82" t="s">
        <v>127</v>
      </c>
      <c r="G176" s="42" t="s">
        <v>122</v>
      </c>
      <c r="H176" s="43" t="s">
        <v>206</v>
      </c>
      <c r="I176" s="64" t="s">
        <v>124</v>
      </c>
      <c r="J176" s="82">
        <v>1</v>
      </c>
      <c r="K176" s="118"/>
      <c r="P176" s="46" t="s">
        <v>111</v>
      </c>
      <c r="R176" s="106">
        <v>250000000</v>
      </c>
      <c r="S176" s="119" t="s">
        <v>327</v>
      </c>
      <c r="T176" s="42"/>
      <c r="U176" s="64" t="s">
        <v>303</v>
      </c>
      <c r="V176" s="47">
        <v>731000</v>
      </c>
      <c r="W176" s="115">
        <f t="shared" si="2"/>
        <v>10965000</v>
      </c>
      <c r="X176" s="42" t="s">
        <v>122</v>
      </c>
      <c r="Y176" s="42" t="s">
        <v>122</v>
      </c>
    </row>
    <row r="177" spans="1:25" s="46" customFormat="1">
      <c r="A177" s="42">
        <v>165</v>
      </c>
      <c r="B177" s="64" t="s">
        <v>322</v>
      </c>
      <c r="C177" s="65" t="s">
        <v>340</v>
      </c>
      <c r="D177" s="66"/>
      <c r="E177" s="42" t="s">
        <v>122</v>
      </c>
      <c r="F177" s="82" t="s">
        <v>127</v>
      </c>
      <c r="G177" s="42" t="s">
        <v>122</v>
      </c>
      <c r="H177" s="43" t="s">
        <v>206</v>
      </c>
      <c r="I177" s="64" t="s">
        <v>124</v>
      </c>
      <c r="J177" s="82">
        <v>1</v>
      </c>
      <c r="K177" s="118"/>
      <c r="P177" s="46" t="s">
        <v>111</v>
      </c>
      <c r="R177" s="106">
        <v>300000000</v>
      </c>
      <c r="S177" s="119" t="s">
        <v>327</v>
      </c>
      <c r="T177" s="42"/>
      <c r="U177" s="64" t="s">
        <v>303</v>
      </c>
      <c r="V177" s="47">
        <v>731000</v>
      </c>
      <c r="W177" s="115">
        <f t="shared" si="2"/>
        <v>10965000</v>
      </c>
      <c r="X177" s="42" t="s">
        <v>122</v>
      </c>
      <c r="Y177" s="42" t="s">
        <v>122</v>
      </c>
    </row>
    <row r="178" spans="1:25" s="46" customFormat="1">
      <c r="A178" s="42">
        <v>166</v>
      </c>
      <c r="B178" s="64" t="s">
        <v>322</v>
      </c>
      <c r="C178" s="65" t="s">
        <v>341</v>
      </c>
      <c r="D178" s="66"/>
      <c r="E178" s="42" t="s">
        <v>122</v>
      </c>
      <c r="F178" s="82" t="s">
        <v>127</v>
      </c>
      <c r="G178" s="42" t="s">
        <v>122</v>
      </c>
      <c r="H178" s="43" t="s">
        <v>206</v>
      </c>
      <c r="I178" s="64" t="s">
        <v>124</v>
      </c>
      <c r="J178" s="82">
        <v>1</v>
      </c>
      <c r="K178" s="118"/>
      <c r="P178" s="46" t="s">
        <v>111</v>
      </c>
      <c r="R178" s="106">
        <v>300000000</v>
      </c>
      <c r="S178" s="119" t="s">
        <v>327</v>
      </c>
      <c r="T178" s="42"/>
      <c r="U178" s="64" t="s">
        <v>303</v>
      </c>
      <c r="V178" s="47">
        <v>731000</v>
      </c>
      <c r="W178" s="115">
        <f t="shared" si="2"/>
        <v>10965000</v>
      </c>
      <c r="X178" s="42" t="s">
        <v>122</v>
      </c>
      <c r="Y178" s="42" t="s">
        <v>122</v>
      </c>
    </row>
    <row r="179" spans="1:25" s="46" customFormat="1">
      <c r="A179" s="42">
        <v>167</v>
      </c>
      <c r="B179" s="64" t="s">
        <v>322</v>
      </c>
      <c r="C179" s="65" t="s">
        <v>342</v>
      </c>
      <c r="D179" s="66"/>
      <c r="E179" s="42" t="s">
        <v>122</v>
      </c>
      <c r="F179" s="82" t="s">
        <v>127</v>
      </c>
      <c r="G179" s="42" t="s">
        <v>122</v>
      </c>
      <c r="H179" s="43" t="s">
        <v>206</v>
      </c>
      <c r="I179" s="64" t="s">
        <v>124</v>
      </c>
      <c r="J179" s="82">
        <v>1</v>
      </c>
      <c r="K179" s="116"/>
      <c r="P179" s="46" t="s">
        <v>111</v>
      </c>
      <c r="R179" s="106">
        <v>800000000</v>
      </c>
      <c r="S179" s="119" t="s">
        <v>327</v>
      </c>
      <c r="T179" s="42"/>
      <c r="U179" s="64" t="s">
        <v>303</v>
      </c>
      <c r="V179" s="47">
        <v>731000</v>
      </c>
      <c r="W179" s="115">
        <f t="shared" si="2"/>
        <v>10965000</v>
      </c>
      <c r="X179" s="42" t="s">
        <v>122</v>
      </c>
      <c r="Y179" s="42" t="s">
        <v>122</v>
      </c>
    </row>
    <row r="180" spans="1:25" s="46" customFormat="1">
      <c r="A180" s="42">
        <v>168</v>
      </c>
      <c r="B180" s="64" t="s">
        <v>322</v>
      </c>
      <c r="C180" s="65" t="s">
        <v>343</v>
      </c>
      <c r="D180" s="66"/>
      <c r="E180" s="42" t="s">
        <v>122</v>
      </c>
      <c r="F180" s="82" t="s">
        <v>127</v>
      </c>
      <c r="G180" s="42" t="s">
        <v>122</v>
      </c>
      <c r="H180" s="43" t="s">
        <v>206</v>
      </c>
      <c r="I180" s="64" t="s">
        <v>124</v>
      </c>
      <c r="J180" s="82">
        <v>1</v>
      </c>
      <c r="K180" s="116"/>
      <c r="P180" s="46" t="s">
        <v>111</v>
      </c>
      <c r="R180" s="106">
        <v>500000000</v>
      </c>
      <c r="S180" s="119" t="s">
        <v>327</v>
      </c>
      <c r="T180" s="42"/>
      <c r="U180" s="64" t="s">
        <v>303</v>
      </c>
      <c r="V180" s="47">
        <v>731000</v>
      </c>
      <c r="W180" s="115">
        <f t="shared" si="2"/>
        <v>10965000</v>
      </c>
      <c r="X180" s="42" t="s">
        <v>122</v>
      </c>
      <c r="Y180" s="42" t="s">
        <v>122</v>
      </c>
    </row>
    <row r="181" spans="1:25" s="46" customFormat="1">
      <c r="A181" s="42">
        <v>169</v>
      </c>
      <c r="B181" s="64" t="s">
        <v>322</v>
      </c>
      <c r="C181" s="65" t="s">
        <v>344</v>
      </c>
      <c r="D181" s="66"/>
      <c r="E181" s="42" t="s">
        <v>122</v>
      </c>
      <c r="F181" s="82" t="s">
        <v>127</v>
      </c>
      <c r="G181" s="42" t="s">
        <v>122</v>
      </c>
      <c r="H181" s="43" t="s">
        <v>206</v>
      </c>
      <c r="I181" s="64" t="s">
        <v>124</v>
      </c>
      <c r="J181" s="82">
        <v>1</v>
      </c>
      <c r="K181" s="116"/>
      <c r="P181" s="46" t="s">
        <v>111</v>
      </c>
      <c r="R181" s="106">
        <v>43430000000</v>
      </c>
      <c r="S181" s="46" t="s">
        <v>137</v>
      </c>
      <c r="T181" s="42"/>
      <c r="U181" s="64" t="s">
        <v>303</v>
      </c>
      <c r="V181" s="47">
        <v>731000</v>
      </c>
      <c r="W181" s="115">
        <f t="shared" si="2"/>
        <v>10965000</v>
      </c>
      <c r="X181" s="42" t="s">
        <v>122</v>
      </c>
      <c r="Y181" s="42" t="s">
        <v>122</v>
      </c>
    </row>
    <row r="182" spans="1:25" s="46" customFormat="1">
      <c r="A182" s="42">
        <v>170</v>
      </c>
      <c r="B182" s="64" t="s">
        <v>345</v>
      </c>
      <c r="C182" s="64" t="s">
        <v>346</v>
      </c>
      <c r="D182" s="122"/>
      <c r="E182" s="42" t="s">
        <v>122</v>
      </c>
      <c r="F182" s="82" t="s">
        <v>127</v>
      </c>
      <c r="G182" s="42" t="s">
        <v>122</v>
      </c>
      <c r="H182" s="43" t="s">
        <v>206</v>
      </c>
      <c r="I182" s="64" t="s">
        <v>124</v>
      </c>
      <c r="J182" s="42" t="s">
        <v>122</v>
      </c>
      <c r="R182" s="42" t="s">
        <v>122</v>
      </c>
      <c r="T182" s="42"/>
      <c r="U182" s="42" t="s">
        <v>122</v>
      </c>
      <c r="V182" s="48">
        <v>172408.8</v>
      </c>
      <c r="W182" s="42" t="s">
        <v>122</v>
      </c>
      <c r="X182" s="42" t="s">
        <v>122</v>
      </c>
      <c r="Y182" s="42" t="s">
        <v>122</v>
      </c>
    </row>
    <row r="183" spans="1:25" s="46" customFormat="1">
      <c r="A183" s="42">
        <v>171</v>
      </c>
      <c r="B183" s="64" t="s">
        <v>345</v>
      </c>
      <c r="C183" s="123" t="s">
        <v>347</v>
      </c>
      <c r="D183" s="124"/>
      <c r="E183" s="42" t="s">
        <v>122</v>
      </c>
      <c r="F183" s="82" t="s">
        <v>127</v>
      </c>
      <c r="G183" s="42" t="s">
        <v>122</v>
      </c>
      <c r="H183" s="43" t="s">
        <v>206</v>
      </c>
      <c r="I183" s="64" t="s">
        <v>124</v>
      </c>
      <c r="J183" s="42" t="s">
        <v>122</v>
      </c>
      <c r="R183" s="42" t="s">
        <v>122</v>
      </c>
      <c r="T183" s="42"/>
      <c r="U183" s="42" t="s">
        <v>122</v>
      </c>
      <c r="V183" s="48">
        <v>172408.8</v>
      </c>
      <c r="W183" s="42" t="s">
        <v>122</v>
      </c>
      <c r="X183" s="42" t="s">
        <v>122</v>
      </c>
      <c r="Y183" s="42" t="s">
        <v>122</v>
      </c>
    </row>
    <row r="184" spans="1:25" s="46" customFormat="1">
      <c r="A184" s="42">
        <v>172</v>
      </c>
      <c r="B184" s="64" t="s">
        <v>345</v>
      </c>
      <c r="C184" s="64" t="s">
        <v>348</v>
      </c>
      <c r="D184" s="122"/>
      <c r="E184" s="42" t="s">
        <v>122</v>
      </c>
      <c r="F184" s="46" t="s">
        <v>123</v>
      </c>
      <c r="G184" s="42" t="s">
        <v>122</v>
      </c>
      <c r="H184" s="43" t="s">
        <v>206</v>
      </c>
      <c r="I184" s="64" t="s">
        <v>124</v>
      </c>
      <c r="J184" s="42" t="s">
        <v>122</v>
      </c>
      <c r="R184" s="42" t="s">
        <v>122</v>
      </c>
      <c r="T184" s="42"/>
      <c r="U184" s="42" t="s">
        <v>122</v>
      </c>
      <c r="V184" s="48">
        <v>172408.8</v>
      </c>
      <c r="W184" s="42" t="s">
        <v>122</v>
      </c>
      <c r="X184" s="42" t="s">
        <v>122</v>
      </c>
      <c r="Y184" s="42" t="s">
        <v>122</v>
      </c>
    </row>
    <row r="185" spans="1:25" s="46" customFormat="1">
      <c r="A185" s="42">
        <v>173</v>
      </c>
      <c r="B185" s="64" t="s">
        <v>345</v>
      </c>
      <c r="C185" s="123" t="s">
        <v>349</v>
      </c>
      <c r="D185" s="124"/>
      <c r="E185" s="42" t="s">
        <v>122</v>
      </c>
      <c r="F185" s="82" t="s">
        <v>127</v>
      </c>
      <c r="G185" s="42" t="s">
        <v>122</v>
      </c>
      <c r="H185" s="43" t="s">
        <v>206</v>
      </c>
      <c r="I185" s="64" t="s">
        <v>124</v>
      </c>
      <c r="J185" s="42" t="s">
        <v>122</v>
      </c>
      <c r="R185" s="42" t="s">
        <v>122</v>
      </c>
      <c r="T185" s="42"/>
      <c r="U185" s="42" t="s">
        <v>122</v>
      </c>
      <c r="V185" s="48">
        <v>172408.8</v>
      </c>
      <c r="W185" s="42" t="s">
        <v>122</v>
      </c>
      <c r="X185" s="42" t="s">
        <v>122</v>
      </c>
      <c r="Y185" s="42" t="s">
        <v>122</v>
      </c>
    </row>
    <row r="186" spans="1:25" s="46" customFormat="1">
      <c r="A186" s="42">
        <v>174</v>
      </c>
      <c r="B186" s="64" t="s">
        <v>345</v>
      </c>
      <c r="C186" s="120" t="s">
        <v>350</v>
      </c>
      <c r="D186" s="121"/>
      <c r="E186" s="42" t="s">
        <v>122</v>
      </c>
      <c r="F186" s="46" t="s">
        <v>123</v>
      </c>
      <c r="G186" s="42" t="s">
        <v>122</v>
      </c>
      <c r="H186" s="43" t="s">
        <v>206</v>
      </c>
      <c r="I186" s="64" t="s">
        <v>124</v>
      </c>
      <c r="J186" s="42" t="s">
        <v>122</v>
      </c>
      <c r="R186" s="42" t="s">
        <v>122</v>
      </c>
      <c r="T186" s="42"/>
      <c r="U186" s="42" t="s">
        <v>122</v>
      </c>
      <c r="V186" s="48">
        <v>172408.8</v>
      </c>
      <c r="W186" s="42" t="s">
        <v>122</v>
      </c>
      <c r="X186" s="42" t="s">
        <v>122</v>
      </c>
      <c r="Y186" s="42" t="s">
        <v>122</v>
      </c>
    </row>
    <row r="187" spans="1:25" s="46" customFormat="1" ht="31.5">
      <c r="A187" s="42">
        <v>175</v>
      </c>
      <c r="B187" s="64" t="s">
        <v>345</v>
      </c>
      <c r="C187" s="44" t="s">
        <v>351</v>
      </c>
      <c r="D187" s="45"/>
      <c r="E187" s="42" t="s">
        <v>122</v>
      </c>
      <c r="F187" s="82" t="s">
        <v>127</v>
      </c>
      <c r="G187" s="42" t="s">
        <v>122</v>
      </c>
      <c r="H187" s="43" t="s">
        <v>206</v>
      </c>
      <c r="I187" s="64" t="s">
        <v>124</v>
      </c>
      <c r="J187" s="42" t="s">
        <v>122</v>
      </c>
      <c r="R187" s="42" t="s">
        <v>122</v>
      </c>
      <c r="U187" s="42" t="s">
        <v>122</v>
      </c>
      <c r="V187" s="48">
        <v>172408.8</v>
      </c>
      <c r="W187" s="42" t="s">
        <v>122</v>
      </c>
      <c r="X187" s="42" t="s">
        <v>122</v>
      </c>
      <c r="Y187" s="42" t="s">
        <v>122</v>
      </c>
    </row>
    <row r="188" spans="1:25" s="46" customFormat="1">
      <c r="A188" s="42">
        <v>176</v>
      </c>
      <c r="B188" s="64" t="s">
        <v>345</v>
      </c>
      <c r="C188" s="44" t="s">
        <v>352</v>
      </c>
      <c r="D188" s="45"/>
      <c r="E188" s="42" t="s">
        <v>122</v>
      </c>
      <c r="F188" s="82" t="s">
        <v>127</v>
      </c>
      <c r="G188" s="42" t="s">
        <v>122</v>
      </c>
      <c r="H188" s="43" t="s">
        <v>206</v>
      </c>
      <c r="I188" s="64" t="s">
        <v>124</v>
      </c>
      <c r="J188" s="42" t="s">
        <v>122</v>
      </c>
      <c r="R188" s="42" t="s">
        <v>122</v>
      </c>
      <c r="U188" s="42" t="s">
        <v>122</v>
      </c>
      <c r="V188" s="48">
        <v>172408.8</v>
      </c>
      <c r="W188" s="42" t="s">
        <v>122</v>
      </c>
      <c r="X188" s="42" t="s">
        <v>122</v>
      </c>
      <c r="Y188" s="42" t="s">
        <v>122</v>
      </c>
    </row>
    <row r="189" spans="1:25" s="46" customFormat="1">
      <c r="A189" s="42">
        <v>177</v>
      </c>
      <c r="B189" s="64" t="s">
        <v>345</v>
      </c>
      <c r="C189" s="44" t="s">
        <v>353</v>
      </c>
      <c r="D189" s="45"/>
      <c r="E189" s="42" t="s">
        <v>122</v>
      </c>
      <c r="F189" s="82" t="s">
        <v>127</v>
      </c>
      <c r="G189" s="42" t="s">
        <v>122</v>
      </c>
      <c r="H189" s="43" t="s">
        <v>206</v>
      </c>
      <c r="I189" s="64" t="s">
        <v>124</v>
      </c>
      <c r="J189" s="42" t="s">
        <v>122</v>
      </c>
      <c r="R189" s="42" t="s">
        <v>122</v>
      </c>
      <c r="U189" s="42" t="s">
        <v>122</v>
      </c>
      <c r="V189" s="48">
        <v>172408.8</v>
      </c>
      <c r="W189" s="42" t="s">
        <v>122</v>
      </c>
      <c r="X189" s="42" t="s">
        <v>122</v>
      </c>
      <c r="Y189" s="42" t="s">
        <v>122</v>
      </c>
    </row>
    <row r="190" spans="1:25" s="46" customFormat="1" ht="31.5">
      <c r="A190" s="42">
        <v>178</v>
      </c>
      <c r="B190" s="64" t="s">
        <v>345</v>
      </c>
      <c r="C190" s="50" t="s">
        <v>354</v>
      </c>
      <c r="D190" s="51"/>
      <c r="E190" s="42" t="s">
        <v>122</v>
      </c>
      <c r="F190" s="82" t="s">
        <v>127</v>
      </c>
      <c r="G190" s="42" t="s">
        <v>122</v>
      </c>
      <c r="H190" s="43" t="s">
        <v>206</v>
      </c>
      <c r="I190" s="64" t="s">
        <v>124</v>
      </c>
      <c r="J190" s="42" t="s">
        <v>122</v>
      </c>
      <c r="R190" s="42" t="s">
        <v>122</v>
      </c>
      <c r="U190" s="42" t="s">
        <v>122</v>
      </c>
      <c r="V190" s="48">
        <v>172408.8</v>
      </c>
      <c r="W190" s="42" t="s">
        <v>122</v>
      </c>
      <c r="X190" s="42" t="s">
        <v>122</v>
      </c>
      <c r="Y190" s="42" t="s">
        <v>122</v>
      </c>
    </row>
    <row r="191" spans="1:25" s="46" customFormat="1" ht="24.75" customHeight="1">
      <c r="A191" s="42">
        <v>179</v>
      </c>
      <c r="B191" s="64" t="s">
        <v>355</v>
      </c>
      <c r="C191" s="80" t="s">
        <v>356</v>
      </c>
      <c r="D191" s="81"/>
      <c r="E191" s="42" t="s">
        <v>122</v>
      </c>
      <c r="F191" s="82" t="s">
        <v>127</v>
      </c>
      <c r="G191" s="42" t="s">
        <v>122</v>
      </c>
      <c r="H191" s="43" t="s">
        <v>206</v>
      </c>
      <c r="I191" s="64" t="s">
        <v>124</v>
      </c>
      <c r="J191" s="115">
        <v>11780</v>
      </c>
      <c r="K191" s="46" t="s">
        <v>106</v>
      </c>
      <c r="R191" s="42" t="s">
        <v>122</v>
      </c>
      <c r="U191" s="42" t="s">
        <v>122</v>
      </c>
      <c r="V191" s="42" t="s">
        <v>122</v>
      </c>
      <c r="W191" s="42" t="s">
        <v>122</v>
      </c>
      <c r="X191" s="46">
        <v>347.26299999999998</v>
      </c>
      <c r="Y191" s="42" t="s">
        <v>122</v>
      </c>
    </row>
    <row r="192" spans="1:25" s="46" customFormat="1" ht="51" customHeight="1">
      <c r="A192" s="42">
        <v>180</v>
      </c>
      <c r="B192" s="64" t="s">
        <v>355</v>
      </c>
      <c r="C192" s="80" t="s">
        <v>357</v>
      </c>
      <c r="D192" s="81"/>
      <c r="E192" s="42" t="s">
        <v>122</v>
      </c>
      <c r="F192" s="82" t="s">
        <v>127</v>
      </c>
      <c r="G192" s="42" t="s">
        <v>122</v>
      </c>
      <c r="H192" s="43" t="s">
        <v>206</v>
      </c>
      <c r="I192" s="64" t="s">
        <v>124</v>
      </c>
      <c r="J192" s="115">
        <v>11781</v>
      </c>
      <c r="K192" s="46" t="s">
        <v>106</v>
      </c>
      <c r="R192" s="42" t="s">
        <v>122</v>
      </c>
      <c r="T192" s="42"/>
      <c r="U192" s="42" t="s">
        <v>122</v>
      </c>
      <c r="V192" s="42" t="s">
        <v>122</v>
      </c>
      <c r="W192" s="42" t="s">
        <v>122</v>
      </c>
      <c r="X192" s="46">
        <v>347.26299999999998</v>
      </c>
      <c r="Y192" s="42" t="s">
        <v>122</v>
      </c>
    </row>
    <row r="193" spans="1:31" s="46" customFormat="1" ht="63" customHeight="1">
      <c r="A193" s="42">
        <v>181</v>
      </c>
      <c r="B193" s="64" t="s">
        <v>355</v>
      </c>
      <c r="C193" s="80" t="s">
        <v>358</v>
      </c>
      <c r="D193" s="81"/>
      <c r="E193" s="42" t="s">
        <v>122</v>
      </c>
      <c r="F193" s="82" t="s">
        <v>127</v>
      </c>
      <c r="G193" s="42" t="s">
        <v>122</v>
      </c>
      <c r="H193" s="43" t="s">
        <v>206</v>
      </c>
      <c r="I193" s="64" t="s">
        <v>124</v>
      </c>
      <c r="J193" s="115">
        <v>11782</v>
      </c>
      <c r="K193" s="46" t="s">
        <v>106</v>
      </c>
      <c r="R193" s="42" t="s">
        <v>122</v>
      </c>
      <c r="T193" s="42"/>
      <c r="U193" s="42" t="s">
        <v>122</v>
      </c>
      <c r="V193" s="42" t="s">
        <v>122</v>
      </c>
      <c r="W193" s="42" t="s">
        <v>122</v>
      </c>
      <c r="X193" s="46">
        <v>347.26299999999998</v>
      </c>
      <c r="Y193" s="42" t="s">
        <v>122</v>
      </c>
    </row>
    <row r="194" spans="1:31" s="46" customFormat="1" ht="53.25" customHeight="1">
      <c r="A194" s="42">
        <v>182</v>
      </c>
      <c r="B194" s="64" t="s">
        <v>355</v>
      </c>
      <c r="C194" s="80" t="s">
        <v>359</v>
      </c>
      <c r="D194" s="81"/>
      <c r="E194" s="42" t="s">
        <v>122</v>
      </c>
      <c r="F194" s="82" t="s">
        <v>127</v>
      </c>
      <c r="G194" s="42" t="s">
        <v>122</v>
      </c>
      <c r="H194" s="43" t="s">
        <v>206</v>
      </c>
      <c r="I194" s="64" t="s">
        <v>124</v>
      </c>
      <c r="J194" s="115">
        <v>11783</v>
      </c>
      <c r="K194" s="46" t="s">
        <v>106</v>
      </c>
      <c r="R194" s="42" t="s">
        <v>122</v>
      </c>
      <c r="T194" s="42"/>
      <c r="U194" s="42" t="s">
        <v>122</v>
      </c>
      <c r="V194" s="42" t="s">
        <v>122</v>
      </c>
      <c r="W194" s="42" t="s">
        <v>122</v>
      </c>
      <c r="X194" s="46">
        <v>347.26299999999998</v>
      </c>
      <c r="Y194" s="42" t="s">
        <v>122</v>
      </c>
    </row>
    <row r="195" spans="1:31" s="46" customFormat="1" ht="47.25">
      <c r="A195" s="42">
        <v>183</v>
      </c>
      <c r="B195" s="64" t="s">
        <v>360</v>
      </c>
      <c r="C195" s="44" t="s">
        <v>361</v>
      </c>
      <c r="D195" s="45"/>
      <c r="E195" s="42" t="s">
        <v>362</v>
      </c>
      <c r="F195" s="82" t="s">
        <v>127</v>
      </c>
      <c r="G195" s="42" t="s">
        <v>122</v>
      </c>
      <c r="H195" s="43" t="s">
        <v>206</v>
      </c>
      <c r="I195" s="64" t="s">
        <v>124</v>
      </c>
      <c r="T195" s="42"/>
      <c r="V195" s="125">
        <v>2524768.8330000001</v>
      </c>
      <c r="W195" s="47">
        <v>34271933.789999999</v>
      </c>
    </row>
    <row r="196" spans="1:31" s="46" customFormat="1" ht="47.25">
      <c r="A196" s="42">
        <v>184</v>
      </c>
      <c r="B196" s="64" t="s">
        <v>360</v>
      </c>
      <c r="C196" s="44" t="s">
        <v>363</v>
      </c>
      <c r="D196" s="45"/>
      <c r="E196" s="42" t="s">
        <v>362</v>
      </c>
      <c r="F196" s="82" t="s">
        <v>127</v>
      </c>
      <c r="G196" s="42" t="s">
        <v>122</v>
      </c>
      <c r="H196" s="43" t="s">
        <v>206</v>
      </c>
      <c r="I196" s="64" t="s">
        <v>124</v>
      </c>
      <c r="T196" s="42"/>
      <c r="V196" s="125">
        <v>2524768.8330000001</v>
      </c>
      <c r="W196" s="47">
        <v>34271933.789999999</v>
      </c>
      <c r="AA196" s="100"/>
      <c r="AB196" s="125"/>
      <c r="AC196" s="125"/>
      <c r="AD196" s="125"/>
    </row>
    <row r="197" spans="1:31" s="46" customFormat="1">
      <c r="A197" s="42">
        <v>185</v>
      </c>
      <c r="B197" s="64" t="s">
        <v>360</v>
      </c>
      <c r="C197" s="44" t="s">
        <v>364</v>
      </c>
      <c r="D197" s="45"/>
      <c r="E197" s="42" t="s">
        <v>362</v>
      </c>
      <c r="F197" s="82" t="s">
        <v>127</v>
      </c>
      <c r="G197" s="42" t="s">
        <v>122</v>
      </c>
      <c r="H197" s="43" t="s">
        <v>206</v>
      </c>
      <c r="I197" s="64" t="s">
        <v>124</v>
      </c>
      <c r="T197" s="42"/>
      <c r="V197" s="125">
        <v>2524768.8330000001</v>
      </c>
      <c r="W197" s="47">
        <v>34271933.789999999</v>
      </c>
    </row>
    <row r="198" spans="1:31" s="46" customFormat="1" ht="31.5">
      <c r="A198" s="42">
        <v>186</v>
      </c>
      <c r="B198" s="64" t="s">
        <v>360</v>
      </c>
      <c r="C198" s="44" t="s">
        <v>365</v>
      </c>
      <c r="D198" s="45"/>
      <c r="E198" s="42" t="s">
        <v>362</v>
      </c>
      <c r="F198" s="82" t="s">
        <v>127</v>
      </c>
      <c r="G198" s="42" t="s">
        <v>122</v>
      </c>
      <c r="H198" s="43" t="s">
        <v>206</v>
      </c>
      <c r="I198" s="64" t="s">
        <v>124</v>
      </c>
      <c r="T198" s="42"/>
      <c r="V198" s="125">
        <v>2524768.8330000001</v>
      </c>
      <c r="W198" s="47">
        <v>34271933.789999999</v>
      </c>
    </row>
    <row r="199" spans="1:31" s="46" customFormat="1">
      <c r="A199" s="42">
        <v>187</v>
      </c>
      <c r="B199" s="64" t="s">
        <v>360</v>
      </c>
      <c r="C199" s="44" t="s">
        <v>366</v>
      </c>
      <c r="D199" s="45"/>
      <c r="E199" s="42" t="s">
        <v>362</v>
      </c>
      <c r="F199" s="82" t="s">
        <v>127</v>
      </c>
      <c r="G199" s="42" t="s">
        <v>122</v>
      </c>
      <c r="H199" s="43" t="s">
        <v>206</v>
      </c>
      <c r="I199" s="64" t="s">
        <v>124</v>
      </c>
      <c r="T199" s="42"/>
      <c r="V199" s="125">
        <v>2524768.8330000001</v>
      </c>
      <c r="W199" s="47">
        <v>34271933.789999999</v>
      </c>
    </row>
    <row r="200" spans="1:31" s="46" customFormat="1" ht="31.5">
      <c r="A200" s="42">
        <v>188</v>
      </c>
      <c r="B200" s="64" t="s">
        <v>367</v>
      </c>
      <c r="C200" s="126" t="s">
        <v>368</v>
      </c>
      <c r="D200" s="127"/>
      <c r="E200" s="42" t="s">
        <v>122</v>
      </c>
      <c r="F200" s="46" t="s">
        <v>123</v>
      </c>
      <c r="G200" s="42" t="s">
        <v>122</v>
      </c>
      <c r="H200" s="43" t="s">
        <v>206</v>
      </c>
      <c r="I200" s="64" t="s">
        <v>124</v>
      </c>
      <c r="J200" s="42" t="s">
        <v>122</v>
      </c>
      <c r="R200" s="42" t="s">
        <v>122</v>
      </c>
      <c r="T200" s="42" t="s">
        <v>122</v>
      </c>
      <c r="U200" s="42" t="s">
        <v>122</v>
      </c>
      <c r="V200" s="47">
        <v>7446275</v>
      </c>
      <c r="W200" s="47">
        <v>111694125</v>
      </c>
      <c r="X200" s="42" t="s">
        <v>122</v>
      </c>
      <c r="Y200" s="42" t="s">
        <v>122</v>
      </c>
      <c r="AB200" s="125"/>
      <c r="AC200" s="125"/>
      <c r="AD200" s="125"/>
    </row>
    <row r="201" spans="1:31" s="46" customFormat="1" ht="31.5">
      <c r="A201" s="42">
        <v>189</v>
      </c>
      <c r="B201" s="64" t="s">
        <v>367</v>
      </c>
      <c r="C201" s="50" t="s">
        <v>369</v>
      </c>
      <c r="D201" s="51"/>
      <c r="E201" s="42" t="s">
        <v>122</v>
      </c>
      <c r="F201" s="82" t="s">
        <v>127</v>
      </c>
      <c r="G201" s="42" t="s">
        <v>122</v>
      </c>
      <c r="H201" s="43" t="s">
        <v>206</v>
      </c>
      <c r="I201" s="64" t="s">
        <v>124</v>
      </c>
      <c r="J201" s="42" t="s">
        <v>122</v>
      </c>
      <c r="R201" s="42" t="s">
        <v>122</v>
      </c>
      <c r="T201" s="42" t="s">
        <v>122</v>
      </c>
      <c r="U201" s="42" t="s">
        <v>122</v>
      </c>
      <c r="V201" s="47">
        <v>7446275</v>
      </c>
      <c r="W201" s="47">
        <v>111694125</v>
      </c>
      <c r="X201" s="42" t="s">
        <v>122</v>
      </c>
      <c r="Y201" s="42" t="s">
        <v>122</v>
      </c>
    </row>
    <row r="202" spans="1:31" s="46" customFormat="1">
      <c r="A202" s="42">
        <v>190</v>
      </c>
      <c r="B202" s="64" t="s">
        <v>367</v>
      </c>
      <c r="C202" s="44" t="s">
        <v>370</v>
      </c>
      <c r="D202" s="45"/>
      <c r="E202" s="42" t="s">
        <v>122</v>
      </c>
      <c r="F202" s="46" t="s">
        <v>123</v>
      </c>
      <c r="G202" s="42" t="s">
        <v>122</v>
      </c>
      <c r="H202" s="43" t="s">
        <v>206</v>
      </c>
      <c r="I202" s="64" t="s">
        <v>124</v>
      </c>
      <c r="J202" s="42" t="s">
        <v>122</v>
      </c>
      <c r="R202" s="42" t="s">
        <v>122</v>
      </c>
      <c r="T202" s="42" t="s">
        <v>122</v>
      </c>
      <c r="U202" s="42" t="s">
        <v>122</v>
      </c>
      <c r="V202" s="47">
        <v>7446275</v>
      </c>
      <c r="W202" s="47">
        <v>111694125</v>
      </c>
      <c r="X202" s="42" t="s">
        <v>122</v>
      </c>
      <c r="Y202" s="42" t="s">
        <v>122</v>
      </c>
    </row>
    <row r="203" spans="1:31" s="46" customFormat="1" ht="31.5">
      <c r="A203" s="42">
        <v>191</v>
      </c>
      <c r="B203" s="64" t="s">
        <v>367</v>
      </c>
      <c r="C203" s="80" t="s">
        <v>371</v>
      </c>
      <c r="D203" s="81"/>
      <c r="E203" s="42" t="s">
        <v>122</v>
      </c>
      <c r="F203" s="46" t="s">
        <v>123</v>
      </c>
      <c r="G203" s="42" t="s">
        <v>122</v>
      </c>
      <c r="H203" s="43" t="s">
        <v>206</v>
      </c>
      <c r="I203" s="64" t="s">
        <v>124</v>
      </c>
      <c r="J203" s="42" t="s">
        <v>122</v>
      </c>
      <c r="R203" s="42" t="s">
        <v>122</v>
      </c>
      <c r="T203" s="42" t="s">
        <v>122</v>
      </c>
      <c r="U203" s="42" t="s">
        <v>122</v>
      </c>
      <c r="V203" s="47">
        <v>7446275</v>
      </c>
      <c r="W203" s="47">
        <v>111694125</v>
      </c>
      <c r="X203" s="42" t="s">
        <v>122</v>
      </c>
      <c r="Y203" s="42" t="s">
        <v>122</v>
      </c>
    </row>
    <row r="204" spans="1:31" s="46" customFormat="1" ht="31.5">
      <c r="A204" s="42">
        <v>192</v>
      </c>
      <c r="B204" s="64" t="s">
        <v>367</v>
      </c>
      <c r="C204" s="80" t="s">
        <v>372</v>
      </c>
      <c r="D204" s="81"/>
      <c r="E204" s="42" t="s">
        <v>122</v>
      </c>
      <c r="F204" s="82" t="s">
        <v>127</v>
      </c>
      <c r="G204" s="42" t="s">
        <v>122</v>
      </c>
      <c r="H204" s="43" t="s">
        <v>206</v>
      </c>
      <c r="I204" s="64" t="s">
        <v>124</v>
      </c>
      <c r="J204" s="42" t="s">
        <v>122</v>
      </c>
      <c r="R204" s="42" t="s">
        <v>122</v>
      </c>
      <c r="T204" s="42" t="s">
        <v>122</v>
      </c>
      <c r="U204" s="42" t="s">
        <v>122</v>
      </c>
      <c r="V204" s="47">
        <v>7446275</v>
      </c>
      <c r="W204" s="47">
        <v>111694125</v>
      </c>
      <c r="X204" s="42" t="s">
        <v>122</v>
      </c>
      <c r="Y204" s="42" t="s">
        <v>122</v>
      </c>
    </row>
    <row r="205" spans="1:31" s="46" customFormat="1">
      <c r="A205" s="42">
        <v>193</v>
      </c>
      <c r="B205" s="64" t="s">
        <v>367</v>
      </c>
      <c r="C205" s="128" t="s">
        <v>373</v>
      </c>
      <c r="D205" s="129"/>
      <c r="E205" s="42" t="s">
        <v>122</v>
      </c>
      <c r="F205" s="46" t="s">
        <v>123</v>
      </c>
      <c r="G205" s="42" t="s">
        <v>122</v>
      </c>
      <c r="H205" s="43" t="s">
        <v>206</v>
      </c>
      <c r="I205" s="64" t="s">
        <v>124</v>
      </c>
      <c r="J205" s="42" t="s">
        <v>122</v>
      </c>
      <c r="R205" s="42" t="s">
        <v>122</v>
      </c>
      <c r="T205" s="42" t="s">
        <v>122</v>
      </c>
      <c r="U205" s="42" t="s">
        <v>122</v>
      </c>
      <c r="V205" s="47">
        <v>7446275</v>
      </c>
      <c r="W205" s="47">
        <v>111694125</v>
      </c>
      <c r="X205" s="42" t="s">
        <v>122</v>
      </c>
      <c r="Y205" s="42" t="s">
        <v>122</v>
      </c>
    </row>
    <row r="206" spans="1:31" s="46" customFormat="1" ht="31.5">
      <c r="A206" s="42">
        <v>194</v>
      </c>
      <c r="B206" s="64" t="s">
        <v>367</v>
      </c>
      <c r="C206" s="44" t="s">
        <v>374</v>
      </c>
      <c r="D206" s="45"/>
      <c r="E206" s="42" t="s">
        <v>122</v>
      </c>
      <c r="F206" s="82" t="s">
        <v>127</v>
      </c>
      <c r="G206" s="42" t="s">
        <v>122</v>
      </c>
      <c r="H206" s="43" t="s">
        <v>206</v>
      </c>
      <c r="I206" s="64" t="s">
        <v>124</v>
      </c>
      <c r="J206" s="42" t="s">
        <v>122</v>
      </c>
      <c r="R206" s="42" t="s">
        <v>122</v>
      </c>
      <c r="T206" s="42" t="s">
        <v>122</v>
      </c>
      <c r="U206" s="42" t="s">
        <v>122</v>
      </c>
      <c r="V206" s="47">
        <v>7446275</v>
      </c>
      <c r="W206" s="47">
        <v>111694125</v>
      </c>
      <c r="X206" s="42" t="s">
        <v>122</v>
      </c>
      <c r="Y206" s="42" t="s">
        <v>122</v>
      </c>
    </row>
    <row r="207" spans="1:31" s="46" customFormat="1">
      <c r="A207" s="42">
        <v>195</v>
      </c>
      <c r="B207" s="64" t="s">
        <v>367</v>
      </c>
      <c r="C207" s="44" t="s">
        <v>375</v>
      </c>
      <c r="D207" s="45"/>
      <c r="E207" s="42" t="s">
        <v>122</v>
      </c>
      <c r="F207" s="82" t="s">
        <v>127</v>
      </c>
      <c r="G207" s="42" t="s">
        <v>122</v>
      </c>
      <c r="H207" s="43" t="s">
        <v>206</v>
      </c>
      <c r="I207" s="64" t="s">
        <v>124</v>
      </c>
      <c r="J207" s="42" t="s">
        <v>122</v>
      </c>
      <c r="R207" s="42" t="s">
        <v>122</v>
      </c>
      <c r="T207" s="42" t="s">
        <v>122</v>
      </c>
      <c r="U207" s="42" t="s">
        <v>122</v>
      </c>
      <c r="V207" s="47">
        <v>7446275</v>
      </c>
      <c r="W207" s="47">
        <v>111694125</v>
      </c>
      <c r="X207" s="42" t="s">
        <v>122</v>
      </c>
      <c r="Y207" s="42" t="s">
        <v>122</v>
      </c>
      <c r="AB207" s="47"/>
      <c r="AC207" s="47"/>
      <c r="AD207" s="47"/>
      <c r="AE207" s="47"/>
    </row>
    <row r="208" spans="1:31" s="46" customFormat="1" ht="31.5">
      <c r="A208" s="42">
        <v>196</v>
      </c>
      <c r="B208" s="64" t="s">
        <v>376</v>
      </c>
      <c r="C208" s="50" t="s">
        <v>377</v>
      </c>
      <c r="D208" s="51"/>
      <c r="E208" s="42" t="s">
        <v>122</v>
      </c>
      <c r="F208" s="82" t="s">
        <v>127</v>
      </c>
      <c r="G208" s="42" t="s">
        <v>122</v>
      </c>
      <c r="H208" s="43" t="s">
        <v>206</v>
      </c>
      <c r="I208" s="64" t="s">
        <v>124</v>
      </c>
      <c r="J208" s="47">
        <v>2000</v>
      </c>
      <c r="K208" s="46" t="s">
        <v>106</v>
      </c>
      <c r="R208" s="42" t="s">
        <v>122</v>
      </c>
      <c r="T208" s="42">
        <v>9</v>
      </c>
      <c r="U208" s="46" t="s">
        <v>250</v>
      </c>
      <c r="V208" s="114">
        <v>937748.04</v>
      </c>
      <c r="W208" s="42" t="s">
        <v>122</v>
      </c>
      <c r="X208" s="47">
        <v>533887</v>
      </c>
      <c r="Y208" s="42" t="s">
        <v>122</v>
      </c>
      <c r="AB208" s="47"/>
      <c r="AC208" s="47"/>
      <c r="AD208" s="47"/>
      <c r="AE208" s="47"/>
    </row>
    <row r="209" spans="1:32" s="46" customFormat="1">
      <c r="A209" s="42">
        <v>197</v>
      </c>
      <c r="B209" s="64" t="s">
        <v>376</v>
      </c>
      <c r="C209" s="50" t="s">
        <v>378</v>
      </c>
      <c r="D209" s="51"/>
      <c r="E209" s="42" t="s">
        <v>122</v>
      </c>
      <c r="F209" s="82" t="s">
        <v>127</v>
      </c>
      <c r="G209" s="42" t="s">
        <v>122</v>
      </c>
      <c r="H209" s="43" t="s">
        <v>206</v>
      </c>
      <c r="I209" s="64" t="s">
        <v>124</v>
      </c>
      <c r="J209" s="47">
        <v>11120</v>
      </c>
      <c r="K209" s="46" t="s">
        <v>106</v>
      </c>
      <c r="R209" s="42" t="s">
        <v>122</v>
      </c>
      <c r="T209" s="42">
        <v>9</v>
      </c>
      <c r="U209" s="46" t="s">
        <v>250</v>
      </c>
      <c r="V209" s="114">
        <v>937748.04</v>
      </c>
      <c r="W209" s="42" t="s">
        <v>122</v>
      </c>
      <c r="X209" s="47">
        <v>730260</v>
      </c>
      <c r="Y209" s="42" t="s">
        <v>122</v>
      </c>
      <c r="AB209" s="47"/>
      <c r="AC209" s="47"/>
      <c r="AD209" s="47"/>
      <c r="AE209" s="47"/>
    </row>
    <row r="210" spans="1:32" s="46" customFormat="1" ht="31.5">
      <c r="A210" s="42">
        <v>198</v>
      </c>
      <c r="B210" s="64" t="s">
        <v>376</v>
      </c>
      <c r="C210" s="50" t="s">
        <v>379</v>
      </c>
      <c r="D210" s="51"/>
      <c r="E210" s="42" t="s">
        <v>122</v>
      </c>
      <c r="F210" s="82" t="s">
        <v>127</v>
      </c>
      <c r="G210" s="42" t="s">
        <v>122</v>
      </c>
      <c r="H210" s="43" t="s">
        <v>206</v>
      </c>
      <c r="I210" s="64" t="s">
        <v>124</v>
      </c>
      <c r="J210" s="47">
        <v>700</v>
      </c>
      <c r="K210" s="46" t="s">
        <v>106</v>
      </c>
      <c r="R210" s="42" t="s">
        <v>122</v>
      </c>
      <c r="T210" s="42">
        <v>9</v>
      </c>
      <c r="U210" s="46" t="s">
        <v>250</v>
      </c>
      <c r="V210" s="114">
        <v>937748.04</v>
      </c>
      <c r="W210" s="42" t="s">
        <v>122</v>
      </c>
      <c r="X210" s="47">
        <v>1083176.3999999999</v>
      </c>
      <c r="Y210" s="42" t="s">
        <v>122</v>
      </c>
      <c r="AB210" s="47"/>
      <c r="AC210" s="47"/>
      <c r="AD210" s="47"/>
      <c r="AE210" s="47"/>
    </row>
    <row r="211" spans="1:32" s="46" customFormat="1" ht="31.5">
      <c r="A211" s="42">
        <v>199</v>
      </c>
      <c r="B211" s="64" t="s">
        <v>376</v>
      </c>
      <c r="C211" s="50" t="s">
        <v>379</v>
      </c>
      <c r="D211" s="51"/>
      <c r="E211" s="42" t="s">
        <v>122</v>
      </c>
      <c r="F211" s="82" t="s">
        <v>127</v>
      </c>
      <c r="G211" s="42" t="s">
        <v>122</v>
      </c>
      <c r="H211" s="43" t="s">
        <v>206</v>
      </c>
      <c r="I211" s="64" t="s">
        <v>124</v>
      </c>
      <c r="J211" s="47">
        <v>150</v>
      </c>
      <c r="K211" s="46" t="s">
        <v>106</v>
      </c>
      <c r="R211" s="42" t="s">
        <v>122</v>
      </c>
      <c r="T211" s="42">
        <v>9</v>
      </c>
      <c r="U211" s="46" t="s">
        <v>250</v>
      </c>
      <c r="V211" s="114">
        <v>937748.04</v>
      </c>
      <c r="W211" s="42" t="s">
        <v>122</v>
      </c>
      <c r="X211" s="47">
        <v>1122875</v>
      </c>
      <c r="Y211" s="42" t="s">
        <v>122</v>
      </c>
      <c r="AB211" s="47"/>
      <c r="AC211" s="47"/>
      <c r="AD211" s="47"/>
      <c r="AE211" s="47"/>
    </row>
    <row r="212" spans="1:32" s="46" customFormat="1">
      <c r="A212" s="42">
        <v>200</v>
      </c>
      <c r="B212" s="64" t="s">
        <v>376</v>
      </c>
      <c r="C212" s="50" t="s">
        <v>380</v>
      </c>
      <c r="D212" s="51"/>
      <c r="E212" s="42" t="s">
        <v>122</v>
      </c>
      <c r="F212" s="82" t="s">
        <v>127</v>
      </c>
      <c r="G212" s="42" t="s">
        <v>122</v>
      </c>
      <c r="H212" s="43" t="s">
        <v>206</v>
      </c>
      <c r="I212" s="64" t="s">
        <v>124</v>
      </c>
      <c r="J212" s="47">
        <v>3000</v>
      </c>
      <c r="K212" s="46" t="s">
        <v>106</v>
      </c>
      <c r="R212" s="42" t="s">
        <v>122</v>
      </c>
      <c r="T212" s="42">
        <v>9</v>
      </c>
      <c r="U212" s="46" t="s">
        <v>250</v>
      </c>
      <c r="V212" s="114">
        <v>937748.04</v>
      </c>
      <c r="W212" s="42" t="s">
        <v>122</v>
      </c>
      <c r="X212" s="47">
        <v>2550951</v>
      </c>
      <c r="Y212" s="42" t="s">
        <v>122</v>
      </c>
      <c r="AB212" s="47"/>
      <c r="AC212" s="47"/>
      <c r="AD212" s="47"/>
      <c r="AE212" s="47"/>
    </row>
    <row r="213" spans="1:32" s="46" customFormat="1" ht="31.5">
      <c r="A213" s="42">
        <v>201</v>
      </c>
      <c r="B213" s="64" t="s">
        <v>381</v>
      </c>
      <c r="C213" s="44" t="s">
        <v>382</v>
      </c>
      <c r="D213" s="45"/>
      <c r="E213" s="42" t="s">
        <v>122</v>
      </c>
      <c r="F213" s="82" t="s">
        <v>127</v>
      </c>
      <c r="G213" s="42" t="s">
        <v>122</v>
      </c>
      <c r="H213" s="43" t="s">
        <v>206</v>
      </c>
      <c r="I213" s="64" t="s">
        <v>124</v>
      </c>
      <c r="J213" s="42" t="s">
        <v>122</v>
      </c>
      <c r="R213" s="42" t="s">
        <v>122</v>
      </c>
      <c r="T213" s="42" t="s">
        <v>122</v>
      </c>
      <c r="U213" s="42" t="s">
        <v>122</v>
      </c>
      <c r="V213" s="57">
        <v>39561978.530000001</v>
      </c>
      <c r="W213" s="42" t="s">
        <v>122</v>
      </c>
      <c r="X213" s="42" t="s">
        <v>122</v>
      </c>
      <c r="Y213" s="42" t="s">
        <v>122</v>
      </c>
    </row>
    <row r="214" spans="1:32" s="46" customFormat="1">
      <c r="A214" s="42">
        <v>202</v>
      </c>
      <c r="B214" s="64" t="s">
        <v>381</v>
      </c>
      <c r="C214" s="44" t="s">
        <v>383</v>
      </c>
      <c r="D214" s="45"/>
      <c r="E214" s="42" t="s">
        <v>122</v>
      </c>
      <c r="F214" s="82" t="s">
        <v>127</v>
      </c>
      <c r="G214" s="42" t="s">
        <v>122</v>
      </c>
      <c r="H214" s="43" t="s">
        <v>206</v>
      </c>
      <c r="I214" s="64" t="s">
        <v>124</v>
      </c>
      <c r="J214" s="42" t="s">
        <v>122</v>
      </c>
      <c r="R214" s="42" t="s">
        <v>122</v>
      </c>
      <c r="T214" s="42" t="s">
        <v>122</v>
      </c>
      <c r="U214" s="42" t="s">
        <v>122</v>
      </c>
      <c r="V214" s="57">
        <v>39561978.530000001</v>
      </c>
      <c r="W214" s="42" t="s">
        <v>122</v>
      </c>
      <c r="X214" s="42" t="s">
        <v>122</v>
      </c>
      <c r="Y214" s="42" t="s">
        <v>122</v>
      </c>
    </row>
    <row r="215" spans="1:32" s="46" customFormat="1">
      <c r="A215" s="42">
        <v>203</v>
      </c>
      <c r="B215" s="64" t="s">
        <v>384</v>
      </c>
      <c r="C215" s="130" t="s">
        <v>385</v>
      </c>
      <c r="D215" s="129"/>
      <c r="E215" s="42" t="s">
        <v>122</v>
      </c>
      <c r="F215" s="82" t="s">
        <v>127</v>
      </c>
      <c r="G215" s="42" t="s">
        <v>122</v>
      </c>
      <c r="H215" s="43" t="s">
        <v>206</v>
      </c>
      <c r="I215" s="64" t="s">
        <v>124</v>
      </c>
      <c r="J215" s="42" t="s">
        <v>122</v>
      </c>
      <c r="R215" s="42" t="s">
        <v>122</v>
      </c>
      <c r="T215" s="42" t="s">
        <v>122</v>
      </c>
      <c r="U215" s="42" t="s">
        <v>122</v>
      </c>
      <c r="V215" s="57">
        <v>89861201</v>
      </c>
      <c r="W215" s="47">
        <v>1481930825</v>
      </c>
      <c r="X215" s="42" t="s">
        <v>122</v>
      </c>
      <c r="Y215" s="42" t="s">
        <v>122</v>
      </c>
    </row>
    <row r="216" spans="1:32" s="46" customFormat="1">
      <c r="A216" s="42">
        <v>204</v>
      </c>
      <c r="B216" s="64" t="s">
        <v>384</v>
      </c>
      <c r="C216" s="130" t="s">
        <v>386</v>
      </c>
      <c r="D216" s="129"/>
      <c r="E216" s="42" t="s">
        <v>122</v>
      </c>
      <c r="F216" s="82" t="s">
        <v>127</v>
      </c>
      <c r="G216" s="42" t="s">
        <v>122</v>
      </c>
      <c r="H216" s="43" t="s">
        <v>206</v>
      </c>
      <c r="I216" s="64" t="s">
        <v>124</v>
      </c>
      <c r="J216" s="42" t="s">
        <v>122</v>
      </c>
      <c r="R216" s="42" t="s">
        <v>122</v>
      </c>
      <c r="T216" s="42" t="s">
        <v>122</v>
      </c>
      <c r="U216" s="42" t="s">
        <v>122</v>
      </c>
      <c r="V216" s="57">
        <v>89861201</v>
      </c>
      <c r="W216" s="47">
        <v>1481930825</v>
      </c>
      <c r="X216" s="42" t="s">
        <v>122</v>
      </c>
      <c r="Y216" s="42" t="s">
        <v>122</v>
      </c>
      <c r="AC216" s="57"/>
      <c r="AD216" s="57"/>
      <c r="AE216" s="57"/>
      <c r="AF216" s="57"/>
    </row>
    <row r="217" spans="1:32" s="46" customFormat="1">
      <c r="A217" s="42">
        <v>205</v>
      </c>
      <c r="B217" s="64" t="s">
        <v>384</v>
      </c>
      <c r="C217" s="130" t="s">
        <v>387</v>
      </c>
      <c r="D217" s="129"/>
      <c r="E217" s="42" t="s">
        <v>122</v>
      </c>
      <c r="F217" s="82" t="s">
        <v>127</v>
      </c>
      <c r="G217" s="42" t="s">
        <v>122</v>
      </c>
      <c r="H217" s="43" t="s">
        <v>206</v>
      </c>
      <c r="I217" s="64" t="s">
        <v>124</v>
      </c>
      <c r="J217" s="42" t="s">
        <v>122</v>
      </c>
      <c r="R217" s="42" t="s">
        <v>122</v>
      </c>
      <c r="T217" s="42" t="s">
        <v>122</v>
      </c>
      <c r="U217" s="42" t="s">
        <v>122</v>
      </c>
      <c r="V217" s="57">
        <v>89861201</v>
      </c>
      <c r="W217" s="47">
        <v>1481930825</v>
      </c>
      <c r="X217" s="42" t="s">
        <v>122</v>
      </c>
      <c r="Y217" s="42" t="s">
        <v>122</v>
      </c>
      <c r="AF217" s="73"/>
    </row>
    <row r="218" spans="1:32" s="46" customFormat="1">
      <c r="A218" s="42">
        <v>206</v>
      </c>
      <c r="B218" s="64" t="s">
        <v>384</v>
      </c>
      <c r="C218" s="130" t="s">
        <v>388</v>
      </c>
      <c r="D218" s="129"/>
      <c r="E218" s="42" t="s">
        <v>122</v>
      </c>
      <c r="F218" s="46" t="s">
        <v>123</v>
      </c>
      <c r="G218" s="42" t="s">
        <v>122</v>
      </c>
      <c r="H218" s="43" t="s">
        <v>206</v>
      </c>
      <c r="I218" s="64" t="s">
        <v>124</v>
      </c>
      <c r="J218" s="42" t="s">
        <v>122</v>
      </c>
      <c r="R218" s="42" t="s">
        <v>122</v>
      </c>
      <c r="T218" s="42" t="s">
        <v>122</v>
      </c>
      <c r="U218" s="42" t="s">
        <v>122</v>
      </c>
      <c r="V218" s="57">
        <v>89861201</v>
      </c>
      <c r="W218" s="47">
        <v>1481930825</v>
      </c>
      <c r="X218" s="42" t="s">
        <v>122</v>
      </c>
      <c r="Y218" s="42" t="s">
        <v>122</v>
      </c>
    </row>
    <row r="219" spans="1:32" s="46" customFormat="1">
      <c r="A219" s="42">
        <v>207</v>
      </c>
      <c r="B219" s="64" t="s">
        <v>384</v>
      </c>
      <c r="C219" s="130" t="s">
        <v>389</v>
      </c>
      <c r="D219" s="129"/>
      <c r="E219" s="42" t="s">
        <v>122</v>
      </c>
      <c r="F219" s="46" t="s">
        <v>123</v>
      </c>
      <c r="G219" s="42" t="s">
        <v>122</v>
      </c>
      <c r="H219" s="43" t="s">
        <v>206</v>
      </c>
      <c r="I219" s="64" t="s">
        <v>124</v>
      </c>
      <c r="J219" s="42" t="s">
        <v>122</v>
      </c>
      <c r="R219" s="42" t="s">
        <v>122</v>
      </c>
      <c r="T219" s="42" t="s">
        <v>122</v>
      </c>
      <c r="U219" s="42" t="s">
        <v>122</v>
      </c>
      <c r="V219" s="57">
        <v>89861201</v>
      </c>
      <c r="W219" s="47">
        <v>1481930825</v>
      </c>
      <c r="X219" s="42" t="s">
        <v>122</v>
      </c>
      <c r="Y219" s="42" t="s">
        <v>122</v>
      </c>
    </row>
    <row r="220" spans="1:32" s="46" customFormat="1">
      <c r="A220" s="42">
        <v>208</v>
      </c>
      <c r="B220" s="64" t="s">
        <v>384</v>
      </c>
      <c r="C220" s="130" t="s">
        <v>390</v>
      </c>
      <c r="D220" s="129"/>
      <c r="E220" s="42" t="s">
        <v>122</v>
      </c>
      <c r="F220" s="82" t="s">
        <v>127</v>
      </c>
      <c r="G220" s="42" t="s">
        <v>122</v>
      </c>
      <c r="H220" s="43" t="s">
        <v>206</v>
      </c>
      <c r="I220" s="64" t="s">
        <v>124</v>
      </c>
      <c r="J220" s="42" t="s">
        <v>122</v>
      </c>
      <c r="R220" s="42" t="s">
        <v>122</v>
      </c>
      <c r="T220" s="42" t="s">
        <v>122</v>
      </c>
      <c r="U220" s="42" t="s">
        <v>122</v>
      </c>
      <c r="V220" s="57">
        <v>89861201</v>
      </c>
      <c r="W220" s="47">
        <v>1481930825</v>
      </c>
      <c r="X220" s="42" t="s">
        <v>122</v>
      </c>
      <c r="Y220" s="42" t="s">
        <v>122</v>
      </c>
    </row>
    <row r="221" spans="1:32" s="46" customFormat="1">
      <c r="A221" s="42">
        <v>209</v>
      </c>
      <c r="B221" s="64" t="s">
        <v>384</v>
      </c>
      <c r="C221" s="131" t="s">
        <v>391</v>
      </c>
      <c r="D221" s="132"/>
      <c r="E221" s="42" t="s">
        <v>122</v>
      </c>
      <c r="F221" s="82" t="s">
        <v>127</v>
      </c>
      <c r="G221" s="42" t="s">
        <v>122</v>
      </c>
      <c r="H221" s="43" t="s">
        <v>206</v>
      </c>
      <c r="I221" s="64" t="s">
        <v>124</v>
      </c>
      <c r="J221" s="42" t="s">
        <v>122</v>
      </c>
      <c r="R221" s="42" t="s">
        <v>122</v>
      </c>
      <c r="T221" s="42" t="s">
        <v>122</v>
      </c>
      <c r="U221" s="42" t="s">
        <v>122</v>
      </c>
      <c r="V221" s="57">
        <v>89861201</v>
      </c>
      <c r="W221" s="47">
        <v>1481930825</v>
      </c>
      <c r="X221" s="42" t="s">
        <v>122</v>
      </c>
      <c r="Y221" s="42" t="s">
        <v>122</v>
      </c>
    </row>
    <row r="222" spans="1:32" s="46" customFormat="1" ht="31.5">
      <c r="A222" s="42">
        <v>210</v>
      </c>
      <c r="B222" s="64" t="s">
        <v>384</v>
      </c>
      <c r="C222" s="130" t="s">
        <v>392</v>
      </c>
      <c r="D222" s="129"/>
      <c r="E222" s="42" t="s">
        <v>122</v>
      </c>
      <c r="F222" s="46" t="s">
        <v>123</v>
      </c>
      <c r="G222" s="42" t="s">
        <v>122</v>
      </c>
      <c r="H222" s="43" t="s">
        <v>206</v>
      </c>
      <c r="I222" s="64" t="s">
        <v>124</v>
      </c>
      <c r="J222" s="42" t="s">
        <v>122</v>
      </c>
      <c r="R222" s="42" t="s">
        <v>122</v>
      </c>
      <c r="T222" s="42" t="s">
        <v>122</v>
      </c>
      <c r="U222" s="42" t="s">
        <v>122</v>
      </c>
      <c r="V222" s="57">
        <v>89861201</v>
      </c>
      <c r="W222" s="47">
        <v>1481930825</v>
      </c>
      <c r="X222" s="42" t="s">
        <v>122</v>
      </c>
      <c r="Y222" s="42" t="s">
        <v>122</v>
      </c>
    </row>
    <row r="223" spans="1:32" s="46" customFormat="1" ht="31.5">
      <c r="A223" s="42">
        <v>211</v>
      </c>
      <c r="B223" s="64" t="s">
        <v>384</v>
      </c>
      <c r="C223" s="130" t="s">
        <v>393</v>
      </c>
      <c r="D223" s="129"/>
      <c r="E223" s="42" t="s">
        <v>122</v>
      </c>
      <c r="F223" s="82" t="s">
        <v>127</v>
      </c>
      <c r="G223" s="42" t="s">
        <v>122</v>
      </c>
      <c r="H223" s="43" t="s">
        <v>206</v>
      </c>
      <c r="I223" s="64" t="s">
        <v>124</v>
      </c>
      <c r="J223" s="42" t="s">
        <v>122</v>
      </c>
      <c r="R223" s="42" t="s">
        <v>122</v>
      </c>
      <c r="T223" s="42" t="s">
        <v>122</v>
      </c>
      <c r="U223" s="42" t="s">
        <v>122</v>
      </c>
      <c r="V223" s="57">
        <v>89861201</v>
      </c>
      <c r="W223" s="47">
        <v>1481930825</v>
      </c>
      <c r="X223" s="42" t="s">
        <v>122</v>
      </c>
      <c r="Y223" s="42" t="s">
        <v>122</v>
      </c>
    </row>
    <row r="224" spans="1:32" s="46" customFormat="1" ht="31.5">
      <c r="A224" s="42">
        <v>212</v>
      </c>
      <c r="B224" s="64" t="s">
        <v>384</v>
      </c>
      <c r="C224" s="130" t="s">
        <v>394</v>
      </c>
      <c r="D224" s="129"/>
      <c r="E224" s="42" t="s">
        <v>122</v>
      </c>
      <c r="F224" s="82" t="s">
        <v>127</v>
      </c>
      <c r="G224" s="42" t="s">
        <v>122</v>
      </c>
      <c r="H224" s="43" t="s">
        <v>206</v>
      </c>
      <c r="I224" s="64" t="s">
        <v>124</v>
      </c>
      <c r="J224" s="42" t="s">
        <v>122</v>
      </c>
      <c r="R224" s="42" t="s">
        <v>122</v>
      </c>
      <c r="T224" s="42" t="s">
        <v>122</v>
      </c>
      <c r="U224" s="42" t="s">
        <v>122</v>
      </c>
      <c r="V224" s="57">
        <v>89861201</v>
      </c>
      <c r="W224" s="47">
        <v>1481930825</v>
      </c>
      <c r="X224" s="42" t="s">
        <v>122</v>
      </c>
      <c r="Y224" s="42" t="s">
        <v>122</v>
      </c>
    </row>
    <row r="225" spans="1:25" s="46" customFormat="1" ht="31.5">
      <c r="A225" s="42">
        <v>213</v>
      </c>
      <c r="B225" s="64" t="s">
        <v>384</v>
      </c>
      <c r="C225" s="130" t="s">
        <v>395</v>
      </c>
      <c r="D225" s="129"/>
      <c r="E225" s="42" t="s">
        <v>122</v>
      </c>
      <c r="F225" s="82" t="s">
        <v>127</v>
      </c>
      <c r="G225" s="42" t="s">
        <v>122</v>
      </c>
      <c r="H225" s="43" t="s">
        <v>206</v>
      </c>
      <c r="I225" s="64" t="s">
        <v>124</v>
      </c>
      <c r="J225" s="42" t="s">
        <v>122</v>
      </c>
      <c r="R225" s="42" t="s">
        <v>122</v>
      </c>
      <c r="T225" s="42" t="s">
        <v>122</v>
      </c>
      <c r="U225" s="42" t="s">
        <v>122</v>
      </c>
      <c r="V225" s="57">
        <v>89861201</v>
      </c>
      <c r="W225" s="47">
        <v>1481930825</v>
      </c>
      <c r="X225" s="42" t="s">
        <v>122</v>
      </c>
      <c r="Y225" s="42" t="s">
        <v>122</v>
      </c>
    </row>
    <row r="226" spans="1:25" s="46" customFormat="1">
      <c r="A226" s="42">
        <v>214</v>
      </c>
      <c r="B226" s="64" t="s">
        <v>384</v>
      </c>
      <c r="C226" s="130" t="s">
        <v>396</v>
      </c>
      <c r="D226" s="129"/>
      <c r="E226" s="42" t="s">
        <v>122</v>
      </c>
      <c r="F226" s="82" t="s">
        <v>127</v>
      </c>
      <c r="G226" s="42" t="s">
        <v>122</v>
      </c>
      <c r="H226" s="43" t="s">
        <v>206</v>
      </c>
      <c r="I226" s="64" t="s">
        <v>124</v>
      </c>
      <c r="J226" s="42" t="s">
        <v>122</v>
      </c>
      <c r="R226" s="42" t="s">
        <v>122</v>
      </c>
      <c r="T226" s="42" t="s">
        <v>122</v>
      </c>
      <c r="U226" s="42" t="s">
        <v>122</v>
      </c>
      <c r="V226" s="57">
        <v>89861201</v>
      </c>
      <c r="W226" s="47">
        <v>1481930825</v>
      </c>
      <c r="X226" s="42" t="s">
        <v>122</v>
      </c>
      <c r="Y226" s="42" t="s">
        <v>122</v>
      </c>
    </row>
    <row r="227" spans="1:25" s="46" customFormat="1">
      <c r="A227" s="42">
        <v>215</v>
      </c>
      <c r="B227" s="64" t="s">
        <v>384</v>
      </c>
      <c r="C227" s="130" t="s">
        <v>397</v>
      </c>
      <c r="D227" s="129"/>
      <c r="E227" s="42" t="s">
        <v>122</v>
      </c>
      <c r="F227" s="82" t="s">
        <v>127</v>
      </c>
      <c r="G227" s="42" t="s">
        <v>122</v>
      </c>
      <c r="H227" s="43" t="s">
        <v>206</v>
      </c>
      <c r="I227" s="64" t="s">
        <v>124</v>
      </c>
      <c r="J227" s="42" t="s">
        <v>122</v>
      </c>
      <c r="R227" s="42" t="s">
        <v>122</v>
      </c>
      <c r="T227" s="42" t="s">
        <v>122</v>
      </c>
      <c r="U227" s="42" t="s">
        <v>122</v>
      </c>
      <c r="V227" s="57">
        <v>89861201</v>
      </c>
      <c r="W227" s="47">
        <v>1481930825</v>
      </c>
      <c r="X227" s="42" t="s">
        <v>122</v>
      </c>
      <c r="Y227" s="42" t="s">
        <v>122</v>
      </c>
    </row>
    <row r="228" spans="1:25" s="46" customFormat="1">
      <c r="A228" s="42">
        <v>216</v>
      </c>
      <c r="B228" s="64" t="s">
        <v>384</v>
      </c>
      <c r="C228" s="130" t="s">
        <v>398</v>
      </c>
      <c r="D228" s="129"/>
      <c r="E228" s="42" t="s">
        <v>122</v>
      </c>
      <c r="F228" s="82" t="s">
        <v>127</v>
      </c>
      <c r="G228" s="42" t="s">
        <v>122</v>
      </c>
      <c r="H228" s="43" t="s">
        <v>206</v>
      </c>
      <c r="I228" s="64" t="s">
        <v>124</v>
      </c>
      <c r="J228" s="42" t="s">
        <v>122</v>
      </c>
      <c r="R228" s="42" t="s">
        <v>122</v>
      </c>
      <c r="T228" s="42" t="s">
        <v>122</v>
      </c>
      <c r="U228" s="42" t="s">
        <v>122</v>
      </c>
      <c r="V228" s="57">
        <v>89861201</v>
      </c>
      <c r="W228" s="47">
        <v>1481930825</v>
      </c>
      <c r="X228" s="42" t="s">
        <v>122</v>
      </c>
      <c r="Y228" s="42" t="s">
        <v>122</v>
      </c>
    </row>
    <row r="229" spans="1:25" s="46" customFormat="1" ht="31.5">
      <c r="A229" s="42">
        <v>217</v>
      </c>
      <c r="B229" s="64" t="s">
        <v>384</v>
      </c>
      <c r="C229" s="130" t="s">
        <v>399</v>
      </c>
      <c r="D229" s="129"/>
      <c r="E229" s="42" t="s">
        <v>122</v>
      </c>
      <c r="F229" s="82" t="s">
        <v>127</v>
      </c>
      <c r="G229" s="42" t="s">
        <v>122</v>
      </c>
      <c r="H229" s="43" t="s">
        <v>206</v>
      </c>
      <c r="I229" s="64" t="s">
        <v>124</v>
      </c>
      <c r="J229" s="42" t="s">
        <v>122</v>
      </c>
      <c r="R229" s="42" t="s">
        <v>122</v>
      </c>
      <c r="T229" s="42" t="s">
        <v>122</v>
      </c>
      <c r="U229" s="42" t="s">
        <v>122</v>
      </c>
      <c r="V229" s="57">
        <v>89861201</v>
      </c>
      <c r="W229" s="47">
        <v>1481930825</v>
      </c>
      <c r="X229" s="42" t="s">
        <v>122</v>
      </c>
      <c r="Y229" s="42" t="s">
        <v>122</v>
      </c>
    </row>
    <row r="230" spans="1:25" s="46" customFormat="1">
      <c r="A230" s="42">
        <v>218</v>
      </c>
      <c r="B230" s="64" t="s">
        <v>384</v>
      </c>
      <c r="C230" s="130" t="s">
        <v>400</v>
      </c>
      <c r="D230" s="129"/>
      <c r="E230" s="42" t="s">
        <v>122</v>
      </c>
      <c r="F230" s="46" t="s">
        <v>123</v>
      </c>
      <c r="G230" s="42" t="s">
        <v>122</v>
      </c>
      <c r="H230" s="43" t="s">
        <v>206</v>
      </c>
      <c r="I230" s="64" t="s">
        <v>124</v>
      </c>
      <c r="J230" s="42" t="s">
        <v>122</v>
      </c>
      <c r="R230" s="42" t="s">
        <v>122</v>
      </c>
      <c r="T230" s="42" t="s">
        <v>122</v>
      </c>
      <c r="U230" s="42" t="s">
        <v>122</v>
      </c>
      <c r="V230" s="57">
        <v>89861201</v>
      </c>
      <c r="W230" s="47">
        <v>1481930825</v>
      </c>
      <c r="X230" s="42" t="s">
        <v>122</v>
      </c>
      <c r="Y230" s="42" t="s">
        <v>122</v>
      </c>
    </row>
    <row r="231" spans="1:25" s="46" customFormat="1">
      <c r="A231" s="42">
        <v>219</v>
      </c>
      <c r="B231" s="64" t="s">
        <v>384</v>
      </c>
      <c r="C231" s="130" t="s">
        <v>401</v>
      </c>
      <c r="D231" s="129"/>
      <c r="E231" s="42" t="s">
        <v>122</v>
      </c>
      <c r="F231" s="46" t="s">
        <v>123</v>
      </c>
      <c r="G231" s="42" t="s">
        <v>122</v>
      </c>
      <c r="H231" s="43" t="s">
        <v>206</v>
      </c>
      <c r="I231" s="64" t="s">
        <v>124</v>
      </c>
      <c r="J231" s="42" t="s">
        <v>122</v>
      </c>
      <c r="R231" s="42" t="s">
        <v>122</v>
      </c>
      <c r="T231" s="42" t="s">
        <v>122</v>
      </c>
      <c r="U231" s="42" t="s">
        <v>122</v>
      </c>
      <c r="V231" s="57">
        <v>89861201</v>
      </c>
      <c r="W231" s="47">
        <v>1481930825</v>
      </c>
      <c r="X231" s="42" t="s">
        <v>122</v>
      </c>
      <c r="Y231" s="42" t="s">
        <v>122</v>
      </c>
    </row>
    <row r="232" spans="1:25" s="46" customFormat="1" ht="31.5">
      <c r="A232" s="42">
        <v>220</v>
      </c>
      <c r="B232" s="64" t="s">
        <v>384</v>
      </c>
      <c r="C232" s="130" t="s">
        <v>402</v>
      </c>
      <c r="D232" s="129"/>
      <c r="E232" s="42" t="s">
        <v>122</v>
      </c>
      <c r="F232" s="46" t="s">
        <v>123</v>
      </c>
      <c r="G232" s="42" t="s">
        <v>122</v>
      </c>
      <c r="H232" s="43" t="s">
        <v>206</v>
      </c>
      <c r="I232" s="64" t="s">
        <v>124</v>
      </c>
      <c r="J232" s="42" t="s">
        <v>122</v>
      </c>
      <c r="R232" s="42" t="s">
        <v>122</v>
      </c>
      <c r="T232" s="42" t="s">
        <v>122</v>
      </c>
      <c r="U232" s="42" t="s">
        <v>122</v>
      </c>
      <c r="V232" s="57">
        <v>89861201</v>
      </c>
      <c r="W232" s="47">
        <v>1481930825</v>
      </c>
      <c r="X232" s="42" t="s">
        <v>122</v>
      </c>
      <c r="Y232" s="42" t="s">
        <v>122</v>
      </c>
    </row>
    <row r="233" spans="1:25" s="46" customFormat="1" ht="31.5">
      <c r="A233" s="42">
        <v>221</v>
      </c>
      <c r="B233" s="64" t="s">
        <v>384</v>
      </c>
      <c r="C233" s="130" t="s">
        <v>403</v>
      </c>
      <c r="D233" s="129"/>
      <c r="E233" s="42" t="s">
        <v>122</v>
      </c>
      <c r="F233" s="82" t="s">
        <v>127</v>
      </c>
      <c r="G233" s="42" t="s">
        <v>122</v>
      </c>
      <c r="H233" s="43" t="s">
        <v>206</v>
      </c>
      <c r="I233" s="64" t="s">
        <v>124</v>
      </c>
      <c r="J233" s="42" t="s">
        <v>122</v>
      </c>
      <c r="R233" s="42" t="s">
        <v>122</v>
      </c>
      <c r="T233" s="42" t="s">
        <v>122</v>
      </c>
      <c r="U233" s="42" t="s">
        <v>122</v>
      </c>
      <c r="V233" s="57">
        <v>89861201</v>
      </c>
      <c r="W233" s="47">
        <v>1481930825</v>
      </c>
      <c r="X233" s="42" t="s">
        <v>122</v>
      </c>
      <c r="Y233" s="42" t="s">
        <v>122</v>
      </c>
    </row>
    <row r="234" spans="1:25" s="46" customFormat="1">
      <c r="A234" s="42">
        <v>222</v>
      </c>
      <c r="B234" s="64" t="s">
        <v>384</v>
      </c>
      <c r="C234" s="130" t="s">
        <v>404</v>
      </c>
      <c r="D234" s="129"/>
      <c r="E234" s="42" t="s">
        <v>122</v>
      </c>
      <c r="F234" s="46" t="s">
        <v>123</v>
      </c>
      <c r="G234" s="42" t="s">
        <v>122</v>
      </c>
      <c r="H234" s="43" t="s">
        <v>206</v>
      </c>
      <c r="I234" s="64" t="s">
        <v>124</v>
      </c>
      <c r="J234" s="42" t="s">
        <v>122</v>
      </c>
      <c r="R234" s="42" t="s">
        <v>122</v>
      </c>
      <c r="T234" s="42" t="s">
        <v>122</v>
      </c>
      <c r="U234" s="42" t="s">
        <v>122</v>
      </c>
      <c r="V234" s="57">
        <v>89861201</v>
      </c>
      <c r="W234" s="47">
        <v>1481930825</v>
      </c>
      <c r="X234" s="42" t="s">
        <v>122</v>
      </c>
      <c r="Y234" s="42" t="s">
        <v>122</v>
      </c>
    </row>
    <row r="235" spans="1:25" s="46" customFormat="1">
      <c r="A235" s="42">
        <v>223</v>
      </c>
      <c r="B235" s="64" t="s">
        <v>384</v>
      </c>
      <c r="C235" s="130" t="s">
        <v>405</v>
      </c>
      <c r="D235" s="129"/>
      <c r="E235" s="42" t="s">
        <v>122</v>
      </c>
      <c r="F235" s="46" t="s">
        <v>123</v>
      </c>
      <c r="G235" s="42" t="s">
        <v>122</v>
      </c>
      <c r="H235" s="43" t="s">
        <v>206</v>
      </c>
      <c r="I235" s="64" t="s">
        <v>124</v>
      </c>
      <c r="J235" s="42" t="s">
        <v>122</v>
      </c>
      <c r="R235" s="42" t="s">
        <v>122</v>
      </c>
      <c r="T235" s="42" t="s">
        <v>122</v>
      </c>
      <c r="U235" s="42" t="s">
        <v>122</v>
      </c>
      <c r="V235" s="57">
        <v>89861201</v>
      </c>
      <c r="W235" s="47">
        <v>1481930825</v>
      </c>
      <c r="X235" s="42" t="s">
        <v>122</v>
      </c>
      <c r="Y235" s="42" t="s">
        <v>122</v>
      </c>
    </row>
    <row r="236" spans="1:25" s="46" customFormat="1">
      <c r="A236" s="42">
        <v>224</v>
      </c>
      <c r="B236" s="64" t="s">
        <v>384</v>
      </c>
      <c r="C236" s="130" t="s">
        <v>406</v>
      </c>
      <c r="D236" s="129"/>
      <c r="E236" s="42" t="s">
        <v>122</v>
      </c>
      <c r="F236" s="46" t="s">
        <v>123</v>
      </c>
      <c r="G236" s="42" t="s">
        <v>122</v>
      </c>
      <c r="H236" s="43" t="s">
        <v>206</v>
      </c>
      <c r="I236" s="64" t="s">
        <v>124</v>
      </c>
      <c r="J236" s="42" t="s">
        <v>122</v>
      </c>
      <c r="R236" s="42" t="s">
        <v>122</v>
      </c>
      <c r="T236" s="42" t="s">
        <v>122</v>
      </c>
      <c r="U236" s="42" t="s">
        <v>122</v>
      </c>
      <c r="V236" s="57">
        <v>89861201</v>
      </c>
      <c r="W236" s="47">
        <v>1481930825</v>
      </c>
      <c r="X236" s="42" t="s">
        <v>122</v>
      </c>
      <c r="Y236" s="42" t="s">
        <v>122</v>
      </c>
    </row>
    <row r="237" spans="1:25" s="46" customFormat="1" ht="31.5">
      <c r="A237" s="42">
        <v>225</v>
      </c>
      <c r="B237" s="64" t="s">
        <v>384</v>
      </c>
      <c r="C237" s="130" t="s">
        <v>407</v>
      </c>
      <c r="D237" s="129"/>
      <c r="E237" s="42" t="s">
        <v>122</v>
      </c>
      <c r="F237" s="82" t="s">
        <v>127</v>
      </c>
      <c r="G237" s="42" t="s">
        <v>122</v>
      </c>
      <c r="H237" s="43" t="s">
        <v>206</v>
      </c>
      <c r="I237" s="64" t="s">
        <v>124</v>
      </c>
      <c r="J237" s="42" t="s">
        <v>122</v>
      </c>
      <c r="R237" s="42" t="s">
        <v>122</v>
      </c>
      <c r="T237" s="42" t="s">
        <v>122</v>
      </c>
      <c r="U237" s="42" t="s">
        <v>122</v>
      </c>
      <c r="V237" s="57">
        <v>89861201</v>
      </c>
      <c r="W237" s="47">
        <v>1481930825</v>
      </c>
      <c r="X237" s="42" t="s">
        <v>122</v>
      </c>
      <c r="Y237" s="42" t="s">
        <v>122</v>
      </c>
    </row>
    <row r="238" spans="1:25" s="46" customFormat="1">
      <c r="A238" s="42">
        <v>226</v>
      </c>
      <c r="B238" s="64" t="s">
        <v>384</v>
      </c>
      <c r="C238" s="130" t="s">
        <v>408</v>
      </c>
      <c r="D238" s="129"/>
      <c r="E238" s="42" t="s">
        <v>122</v>
      </c>
      <c r="F238" s="46" t="s">
        <v>123</v>
      </c>
      <c r="G238" s="42" t="s">
        <v>122</v>
      </c>
      <c r="H238" s="43" t="s">
        <v>206</v>
      </c>
      <c r="I238" s="64" t="s">
        <v>124</v>
      </c>
      <c r="J238" s="42" t="s">
        <v>122</v>
      </c>
      <c r="R238" s="42" t="s">
        <v>122</v>
      </c>
      <c r="T238" s="42" t="s">
        <v>122</v>
      </c>
      <c r="U238" s="42" t="s">
        <v>122</v>
      </c>
      <c r="V238" s="57">
        <v>89861201</v>
      </c>
      <c r="W238" s="47">
        <v>1481930825</v>
      </c>
      <c r="X238" s="42" t="s">
        <v>122</v>
      </c>
      <c r="Y238" s="42" t="s">
        <v>122</v>
      </c>
    </row>
    <row r="239" spans="1:25" s="46" customFormat="1">
      <c r="A239" s="42">
        <v>227</v>
      </c>
      <c r="B239" s="64" t="s">
        <v>384</v>
      </c>
      <c r="C239" s="130" t="s">
        <v>409</v>
      </c>
      <c r="D239" s="129"/>
      <c r="E239" s="42" t="s">
        <v>122</v>
      </c>
      <c r="F239" s="46" t="s">
        <v>123</v>
      </c>
      <c r="G239" s="42" t="s">
        <v>122</v>
      </c>
      <c r="H239" s="43" t="s">
        <v>206</v>
      </c>
      <c r="I239" s="64" t="s">
        <v>124</v>
      </c>
      <c r="J239" s="42" t="s">
        <v>122</v>
      </c>
      <c r="R239" s="42" t="s">
        <v>122</v>
      </c>
      <c r="T239" s="42" t="s">
        <v>122</v>
      </c>
      <c r="U239" s="42" t="s">
        <v>122</v>
      </c>
      <c r="V239" s="57">
        <v>89861201</v>
      </c>
      <c r="W239" s="47">
        <v>1481930825</v>
      </c>
      <c r="X239" s="42" t="s">
        <v>122</v>
      </c>
      <c r="Y239" s="42" t="s">
        <v>122</v>
      </c>
    </row>
    <row r="240" spans="1:25" s="46" customFormat="1">
      <c r="A240" s="42">
        <v>228</v>
      </c>
      <c r="B240" s="64" t="s">
        <v>384</v>
      </c>
      <c r="C240" s="130" t="s">
        <v>410</v>
      </c>
      <c r="D240" s="129"/>
      <c r="E240" s="42" t="s">
        <v>122</v>
      </c>
      <c r="F240" s="46" t="s">
        <v>123</v>
      </c>
      <c r="G240" s="42" t="s">
        <v>122</v>
      </c>
      <c r="H240" s="43" t="s">
        <v>206</v>
      </c>
      <c r="I240" s="64" t="s">
        <v>124</v>
      </c>
      <c r="J240" s="42" t="s">
        <v>122</v>
      </c>
      <c r="R240" s="42" t="s">
        <v>122</v>
      </c>
      <c r="T240" s="42" t="s">
        <v>122</v>
      </c>
      <c r="U240" s="42" t="s">
        <v>122</v>
      </c>
      <c r="V240" s="57">
        <v>89861201</v>
      </c>
      <c r="W240" s="47">
        <v>1481930825</v>
      </c>
      <c r="X240" s="42" t="s">
        <v>122</v>
      </c>
      <c r="Y240" s="42" t="s">
        <v>122</v>
      </c>
    </row>
    <row r="241" spans="1:25" s="46" customFormat="1">
      <c r="A241" s="42">
        <v>229</v>
      </c>
      <c r="B241" s="64" t="s">
        <v>384</v>
      </c>
      <c r="C241" s="130" t="s">
        <v>411</v>
      </c>
      <c r="D241" s="129"/>
      <c r="E241" s="42" t="s">
        <v>122</v>
      </c>
      <c r="F241" s="46" t="s">
        <v>123</v>
      </c>
      <c r="G241" s="42" t="s">
        <v>122</v>
      </c>
      <c r="H241" s="43" t="s">
        <v>206</v>
      </c>
      <c r="I241" s="64" t="s">
        <v>124</v>
      </c>
      <c r="J241" s="42" t="s">
        <v>122</v>
      </c>
      <c r="R241" s="42" t="s">
        <v>122</v>
      </c>
      <c r="T241" s="42" t="s">
        <v>122</v>
      </c>
      <c r="U241" s="42" t="s">
        <v>122</v>
      </c>
      <c r="V241" s="57">
        <v>89861201</v>
      </c>
      <c r="W241" s="47">
        <v>1481930825</v>
      </c>
      <c r="X241" s="42" t="s">
        <v>122</v>
      </c>
      <c r="Y241" s="42" t="s">
        <v>122</v>
      </c>
    </row>
    <row r="242" spans="1:25" s="46" customFormat="1">
      <c r="A242" s="42">
        <v>230</v>
      </c>
      <c r="B242" s="64" t="s">
        <v>384</v>
      </c>
      <c r="C242" s="130" t="s">
        <v>412</v>
      </c>
      <c r="D242" s="129"/>
      <c r="E242" s="42" t="s">
        <v>122</v>
      </c>
      <c r="F242" s="46" t="s">
        <v>123</v>
      </c>
      <c r="G242" s="42" t="s">
        <v>122</v>
      </c>
      <c r="H242" s="43" t="s">
        <v>206</v>
      </c>
      <c r="I242" s="64" t="s">
        <v>124</v>
      </c>
      <c r="J242" s="42" t="s">
        <v>122</v>
      </c>
      <c r="R242" s="42" t="s">
        <v>122</v>
      </c>
      <c r="T242" s="42" t="s">
        <v>122</v>
      </c>
      <c r="U242" s="42" t="s">
        <v>122</v>
      </c>
      <c r="V242" s="57">
        <v>89861201</v>
      </c>
      <c r="W242" s="47">
        <v>1481930825</v>
      </c>
      <c r="X242" s="42" t="s">
        <v>122</v>
      </c>
      <c r="Y242" s="42" t="s">
        <v>122</v>
      </c>
    </row>
    <row r="243" spans="1:25" s="46" customFormat="1">
      <c r="A243" s="42">
        <v>231</v>
      </c>
      <c r="B243" s="64" t="s">
        <v>384</v>
      </c>
      <c r="C243" s="130" t="s">
        <v>413</v>
      </c>
      <c r="D243" s="129"/>
      <c r="E243" s="42" t="s">
        <v>122</v>
      </c>
      <c r="F243" s="46" t="s">
        <v>123</v>
      </c>
      <c r="G243" s="42" t="s">
        <v>122</v>
      </c>
      <c r="H243" s="43" t="s">
        <v>206</v>
      </c>
      <c r="I243" s="64" t="s">
        <v>124</v>
      </c>
      <c r="J243" s="42" t="s">
        <v>122</v>
      </c>
      <c r="R243" s="42" t="s">
        <v>122</v>
      </c>
      <c r="T243" s="42" t="s">
        <v>122</v>
      </c>
      <c r="U243" s="42" t="s">
        <v>122</v>
      </c>
      <c r="V243" s="57">
        <v>89861201</v>
      </c>
      <c r="W243" s="47">
        <v>1481930825</v>
      </c>
      <c r="X243" s="42" t="s">
        <v>122</v>
      </c>
      <c r="Y243" s="42" t="s">
        <v>122</v>
      </c>
    </row>
    <row r="244" spans="1:25" s="46" customFormat="1">
      <c r="A244" s="42">
        <v>232</v>
      </c>
      <c r="B244" s="64" t="s">
        <v>384</v>
      </c>
      <c r="C244" s="130" t="s">
        <v>414</v>
      </c>
      <c r="D244" s="129"/>
      <c r="E244" s="42" t="s">
        <v>122</v>
      </c>
      <c r="F244" s="46" t="s">
        <v>123</v>
      </c>
      <c r="G244" s="42" t="s">
        <v>122</v>
      </c>
      <c r="H244" s="43" t="s">
        <v>206</v>
      </c>
      <c r="I244" s="64" t="s">
        <v>124</v>
      </c>
      <c r="J244" s="42" t="s">
        <v>122</v>
      </c>
      <c r="R244" s="42" t="s">
        <v>122</v>
      </c>
      <c r="T244" s="42" t="s">
        <v>122</v>
      </c>
      <c r="U244" s="42" t="s">
        <v>122</v>
      </c>
      <c r="V244" s="57">
        <v>89861201</v>
      </c>
      <c r="W244" s="47">
        <v>1481930825</v>
      </c>
      <c r="X244" s="42" t="s">
        <v>122</v>
      </c>
      <c r="Y244" s="42" t="s">
        <v>122</v>
      </c>
    </row>
    <row r="245" spans="1:25" s="46" customFormat="1" ht="31.5">
      <c r="A245" s="42">
        <v>233</v>
      </c>
      <c r="B245" s="64" t="s">
        <v>384</v>
      </c>
      <c r="C245" s="130" t="s">
        <v>415</v>
      </c>
      <c r="D245" s="129"/>
      <c r="E245" s="42" t="s">
        <v>122</v>
      </c>
      <c r="F245" s="46" t="s">
        <v>123</v>
      </c>
      <c r="G245" s="42" t="s">
        <v>122</v>
      </c>
      <c r="H245" s="43" t="s">
        <v>206</v>
      </c>
      <c r="I245" s="64" t="s">
        <v>124</v>
      </c>
      <c r="J245" s="42" t="s">
        <v>122</v>
      </c>
      <c r="R245" s="42" t="s">
        <v>122</v>
      </c>
      <c r="T245" s="42" t="s">
        <v>122</v>
      </c>
      <c r="U245" s="42" t="s">
        <v>122</v>
      </c>
      <c r="V245" s="57">
        <v>89861201</v>
      </c>
      <c r="W245" s="47">
        <v>1481930825</v>
      </c>
      <c r="X245" s="42" t="s">
        <v>122</v>
      </c>
      <c r="Y245" s="42" t="s">
        <v>122</v>
      </c>
    </row>
    <row r="246" spans="1:25" s="46" customFormat="1">
      <c r="A246" s="42">
        <v>234</v>
      </c>
      <c r="B246" s="64" t="s">
        <v>384</v>
      </c>
      <c r="C246" s="130" t="s">
        <v>416</v>
      </c>
      <c r="D246" s="129"/>
      <c r="E246" s="42" t="s">
        <v>122</v>
      </c>
      <c r="F246" s="46" t="s">
        <v>123</v>
      </c>
      <c r="G246" s="42" t="s">
        <v>122</v>
      </c>
      <c r="H246" s="43" t="s">
        <v>206</v>
      </c>
      <c r="I246" s="64" t="s">
        <v>124</v>
      </c>
      <c r="J246" s="42" t="s">
        <v>122</v>
      </c>
      <c r="R246" s="42" t="s">
        <v>122</v>
      </c>
      <c r="T246" s="42" t="s">
        <v>122</v>
      </c>
      <c r="U246" s="42" t="s">
        <v>122</v>
      </c>
      <c r="V246" s="57">
        <v>89861201</v>
      </c>
      <c r="W246" s="47">
        <v>1481930825</v>
      </c>
      <c r="X246" s="42" t="s">
        <v>122</v>
      </c>
      <c r="Y246" s="42" t="s">
        <v>122</v>
      </c>
    </row>
    <row r="247" spans="1:25" s="46" customFormat="1" ht="31.5">
      <c r="A247" s="42">
        <v>235</v>
      </c>
      <c r="B247" s="64" t="s">
        <v>384</v>
      </c>
      <c r="C247" s="130" t="s">
        <v>417</v>
      </c>
      <c r="D247" s="129"/>
      <c r="E247" s="42" t="s">
        <v>122</v>
      </c>
      <c r="F247" s="46" t="s">
        <v>123</v>
      </c>
      <c r="G247" s="42" t="s">
        <v>122</v>
      </c>
      <c r="H247" s="43" t="s">
        <v>206</v>
      </c>
      <c r="I247" s="64" t="s">
        <v>124</v>
      </c>
      <c r="J247" s="42" t="s">
        <v>122</v>
      </c>
      <c r="R247" s="42" t="s">
        <v>122</v>
      </c>
      <c r="T247" s="42" t="s">
        <v>122</v>
      </c>
      <c r="U247" s="42" t="s">
        <v>122</v>
      </c>
      <c r="V247" s="57">
        <v>89861201</v>
      </c>
      <c r="W247" s="47">
        <v>1481930825</v>
      </c>
      <c r="X247" s="42" t="s">
        <v>122</v>
      </c>
      <c r="Y247" s="42" t="s">
        <v>122</v>
      </c>
    </row>
    <row r="248" spans="1:25" s="46" customFormat="1">
      <c r="A248" s="42">
        <v>236</v>
      </c>
      <c r="B248" s="64" t="s">
        <v>384</v>
      </c>
      <c r="C248" s="130" t="s">
        <v>418</v>
      </c>
      <c r="D248" s="129"/>
      <c r="E248" s="42" t="s">
        <v>122</v>
      </c>
      <c r="F248" s="82" t="s">
        <v>127</v>
      </c>
      <c r="G248" s="42" t="s">
        <v>122</v>
      </c>
      <c r="H248" s="43" t="s">
        <v>206</v>
      </c>
      <c r="I248" s="64" t="s">
        <v>124</v>
      </c>
      <c r="J248" s="42" t="s">
        <v>122</v>
      </c>
      <c r="R248" s="42" t="s">
        <v>122</v>
      </c>
      <c r="T248" s="42" t="s">
        <v>122</v>
      </c>
      <c r="U248" s="42" t="s">
        <v>122</v>
      </c>
      <c r="V248" s="57">
        <v>89861201</v>
      </c>
      <c r="W248" s="47">
        <v>1481930825</v>
      </c>
      <c r="X248" s="42" t="s">
        <v>122</v>
      </c>
      <c r="Y248" s="42" t="s">
        <v>122</v>
      </c>
    </row>
    <row r="249" spans="1:25" s="46" customFormat="1">
      <c r="A249" s="42">
        <v>237</v>
      </c>
      <c r="B249" s="64" t="s">
        <v>384</v>
      </c>
      <c r="C249" s="130" t="s">
        <v>419</v>
      </c>
      <c r="D249" s="129"/>
      <c r="E249" s="42" t="s">
        <v>122</v>
      </c>
      <c r="F249" s="82" t="s">
        <v>127</v>
      </c>
      <c r="G249" s="42" t="s">
        <v>122</v>
      </c>
      <c r="H249" s="43" t="s">
        <v>206</v>
      </c>
      <c r="I249" s="64" t="s">
        <v>124</v>
      </c>
      <c r="J249" s="42" t="s">
        <v>122</v>
      </c>
      <c r="R249" s="42" t="s">
        <v>122</v>
      </c>
      <c r="T249" s="42" t="s">
        <v>122</v>
      </c>
      <c r="U249" s="42" t="s">
        <v>122</v>
      </c>
      <c r="V249" s="57">
        <v>89861201</v>
      </c>
      <c r="W249" s="47">
        <v>1481930825</v>
      </c>
      <c r="X249" s="42" t="s">
        <v>122</v>
      </c>
      <c r="Y249" s="42" t="s">
        <v>122</v>
      </c>
    </row>
    <row r="250" spans="1:25" s="46" customFormat="1" ht="31.5">
      <c r="A250" s="42">
        <v>238</v>
      </c>
      <c r="B250" s="64" t="s">
        <v>384</v>
      </c>
      <c r="C250" s="130" t="s">
        <v>420</v>
      </c>
      <c r="D250" s="129"/>
      <c r="E250" s="42" t="s">
        <v>122</v>
      </c>
      <c r="F250" s="46" t="s">
        <v>123</v>
      </c>
      <c r="G250" s="42" t="s">
        <v>122</v>
      </c>
      <c r="H250" s="43" t="s">
        <v>206</v>
      </c>
      <c r="I250" s="64" t="s">
        <v>124</v>
      </c>
      <c r="J250" s="42" t="s">
        <v>122</v>
      </c>
      <c r="R250" s="42" t="s">
        <v>122</v>
      </c>
      <c r="T250" s="42" t="s">
        <v>122</v>
      </c>
      <c r="U250" s="42" t="s">
        <v>122</v>
      </c>
      <c r="V250" s="57">
        <v>89861201</v>
      </c>
      <c r="W250" s="47">
        <v>1481930825</v>
      </c>
      <c r="X250" s="42" t="s">
        <v>122</v>
      </c>
      <c r="Y250" s="42" t="s">
        <v>122</v>
      </c>
    </row>
    <row r="251" spans="1:25" s="46" customFormat="1">
      <c r="A251" s="42">
        <v>239</v>
      </c>
      <c r="B251" s="64" t="s">
        <v>384</v>
      </c>
      <c r="C251" s="130" t="s">
        <v>421</v>
      </c>
      <c r="D251" s="129"/>
      <c r="E251" s="42" t="s">
        <v>122</v>
      </c>
      <c r="F251" s="46" t="s">
        <v>123</v>
      </c>
      <c r="G251" s="42" t="s">
        <v>122</v>
      </c>
      <c r="H251" s="43" t="s">
        <v>206</v>
      </c>
      <c r="I251" s="64" t="s">
        <v>124</v>
      </c>
      <c r="J251" s="42" t="s">
        <v>122</v>
      </c>
      <c r="R251" s="42" t="s">
        <v>122</v>
      </c>
      <c r="T251" s="42" t="s">
        <v>122</v>
      </c>
      <c r="U251" s="42" t="s">
        <v>122</v>
      </c>
      <c r="V251" s="57">
        <v>89861201</v>
      </c>
      <c r="W251" s="47">
        <v>1481930825</v>
      </c>
      <c r="X251" s="42" t="s">
        <v>122</v>
      </c>
      <c r="Y251" s="42" t="s">
        <v>122</v>
      </c>
    </row>
    <row r="252" spans="1:25" s="46" customFormat="1">
      <c r="A252" s="42">
        <v>240</v>
      </c>
      <c r="B252" s="64" t="s">
        <v>384</v>
      </c>
      <c r="C252" s="130" t="s">
        <v>422</v>
      </c>
      <c r="D252" s="129"/>
      <c r="E252" s="42" t="s">
        <v>122</v>
      </c>
      <c r="F252" s="82" t="s">
        <v>127</v>
      </c>
      <c r="G252" s="42" t="s">
        <v>122</v>
      </c>
      <c r="H252" s="43" t="s">
        <v>206</v>
      </c>
      <c r="I252" s="64" t="s">
        <v>124</v>
      </c>
      <c r="J252" s="42" t="s">
        <v>122</v>
      </c>
      <c r="R252" s="42" t="s">
        <v>122</v>
      </c>
      <c r="T252" s="42" t="s">
        <v>122</v>
      </c>
      <c r="U252" s="42" t="s">
        <v>122</v>
      </c>
      <c r="V252" s="57">
        <v>89861201</v>
      </c>
      <c r="W252" s="47">
        <v>1481930825</v>
      </c>
      <c r="X252" s="42" t="s">
        <v>122</v>
      </c>
      <c r="Y252" s="42" t="s">
        <v>122</v>
      </c>
    </row>
    <row r="253" spans="1:25" s="46" customFormat="1">
      <c r="A253" s="42">
        <v>241</v>
      </c>
      <c r="B253" s="64" t="s">
        <v>384</v>
      </c>
      <c r="C253" s="133" t="s">
        <v>423</v>
      </c>
      <c r="D253" s="134"/>
      <c r="E253" s="42" t="s">
        <v>122</v>
      </c>
      <c r="F253" s="46" t="s">
        <v>123</v>
      </c>
      <c r="G253" s="42" t="s">
        <v>122</v>
      </c>
      <c r="H253" s="42" t="s">
        <v>103</v>
      </c>
      <c r="I253" s="64" t="s">
        <v>124</v>
      </c>
      <c r="J253" s="42" t="s">
        <v>122</v>
      </c>
      <c r="R253" s="42" t="s">
        <v>122</v>
      </c>
      <c r="T253" s="42" t="s">
        <v>122</v>
      </c>
      <c r="U253" s="42" t="s">
        <v>122</v>
      </c>
      <c r="V253" s="57">
        <v>89861201</v>
      </c>
      <c r="W253" s="47">
        <v>1481930825</v>
      </c>
      <c r="X253" s="42" t="s">
        <v>122</v>
      </c>
      <c r="Y253" s="42" t="s">
        <v>122</v>
      </c>
    </row>
    <row r="254" spans="1:25" s="46" customFormat="1">
      <c r="A254" s="42">
        <v>242</v>
      </c>
      <c r="B254" s="64" t="s">
        <v>384</v>
      </c>
      <c r="C254" s="133" t="s">
        <v>424</v>
      </c>
      <c r="D254" s="134"/>
      <c r="E254" s="42" t="s">
        <v>122</v>
      </c>
      <c r="F254" s="46" t="s">
        <v>123</v>
      </c>
      <c r="G254" s="42" t="s">
        <v>122</v>
      </c>
      <c r="H254" s="42" t="s">
        <v>103</v>
      </c>
      <c r="I254" s="64" t="s">
        <v>124</v>
      </c>
      <c r="J254" s="42" t="s">
        <v>122</v>
      </c>
      <c r="R254" s="42" t="s">
        <v>122</v>
      </c>
      <c r="T254" s="42" t="s">
        <v>122</v>
      </c>
      <c r="U254" s="42" t="s">
        <v>122</v>
      </c>
      <c r="V254" s="57">
        <v>89861201</v>
      </c>
      <c r="W254" s="47">
        <v>1481930825</v>
      </c>
      <c r="X254" s="42" t="s">
        <v>122</v>
      </c>
      <c r="Y254" s="42" t="s">
        <v>122</v>
      </c>
    </row>
    <row r="255" spans="1:25" s="46" customFormat="1">
      <c r="A255" s="42">
        <v>243</v>
      </c>
      <c r="B255" s="64" t="s">
        <v>384</v>
      </c>
      <c r="C255" s="133" t="s">
        <v>425</v>
      </c>
      <c r="D255" s="134"/>
      <c r="E255" s="42" t="s">
        <v>122</v>
      </c>
      <c r="F255" s="46" t="s">
        <v>123</v>
      </c>
      <c r="G255" s="42" t="s">
        <v>122</v>
      </c>
      <c r="H255" s="42" t="s">
        <v>103</v>
      </c>
      <c r="I255" s="64" t="s">
        <v>124</v>
      </c>
      <c r="J255" s="42" t="s">
        <v>122</v>
      </c>
      <c r="R255" s="42" t="s">
        <v>122</v>
      </c>
      <c r="T255" s="42" t="s">
        <v>122</v>
      </c>
      <c r="U255" s="42" t="s">
        <v>122</v>
      </c>
      <c r="V255" s="57">
        <v>89861201</v>
      </c>
      <c r="W255" s="47">
        <v>1481930825</v>
      </c>
      <c r="X255" s="42" t="s">
        <v>122</v>
      </c>
      <c r="Y255" s="42" t="s">
        <v>122</v>
      </c>
    </row>
    <row r="256" spans="1:25" s="46" customFormat="1">
      <c r="A256" s="42">
        <v>244</v>
      </c>
      <c r="B256" s="64" t="s">
        <v>384</v>
      </c>
      <c r="C256" s="133" t="s">
        <v>426</v>
      </c>
      <c r="D256" s="134"/>
      <c r="E256" s="42" t="s">
        <v>122</v>
      </c>
      <c r="F256" s="46" t="s">
        <v>123</v>
      </c>
      <c r="G256" s="42" t="s">
        <v>122</v>
      </c>
      <c r="H256" s="42" t="s">
        <v>103</v>
      </c>
      <c r="I256" s="64" t="s">
        <v>124</v>
      </c>
      <c r="J256" s="42" t="s">
        <v>122</v>
      </c>
      <c r="R256" s="42" t="s">
        <v>122</v>
      </c>
      <c r="T256" s="42" t="s">
        <v>122</v>
      </c>
      <c r="U256" s="42" t="s">
        <v>122</v>
      </c>
      <c r="V256" s="57">
        <v>89861201</v>
      </c>
      <c r="W256" s="47">
        <v>1481930825</v>
      </c>
      <c r="X256" s="42" t="s">
        <v>122</v>
      </c>
      <c r="Y256" s="42" t="s">
        <v>122</v>
      </c>
    </row>
    <row r="257" spans="1:25" s="46" customFormat="1">
      <c r="A257" s="42">
        <v>245</v>
      </c>
      <c r="B257" s="64" t="s">
        <v>384</v>
      </c>
      <c r="C257" s="133" t="s">
        <v>427</v>
      </c>
      <c r="D257" s="134"/>
      <c r="E257" s="42" t="s">
        <v>122</v>
      </c>
      <c r="F257" s="46" t="s">
        <v>123</v>
      </c>
      <c r="G257" s="42" t="s">
        <v>122</v>
      </c>
      <c r="H257" s="42" t="s">
        <v>103</v>
      </c>
      <c r="I257" s="64" t="s">
        <v>124</v>
      </c>
      <c r="J257" s="42" t="s">
        <v>122</v>
      </c>
      <c r="R257" s="42" t="s">
        <v>122</v>
      </c>
      <c r="T257" s="42" t="s">
        <v>122</v>
      </c>
      <c r="U257" s="42" t="s">
        <v>122</v>
      </c>
      <c r="V257" s="57">
        <v>89861201</v>
      </c>
      <c r="W257" s="47">
        <v>1481930825</v>
      </c>
      <c r="X257" s="42" t="s">
        <v>122</v>
      </c>
      <c r="Y257" s="42" t="s">
        <v>122</v>
      </c>
    </row>
    <row r="258" spans="1:25" s="46" customFormat="1" ht="31.5">
      <c r="A258" s="42">
        <v>246</v>
      </c>
      <c r="B258" s="64" t="s">
        <v>384</v>
      </c>
      <c r="C258" s="133" t="s">
        <v>428</v>
      </c>
      <c r="D258" s="134"/>
      <c r="E258" s="42" t="s">
        <v>122</v>
      </c>
      <c r="F258" s="82" t="s">
        <v>127</v>
      </c>
      <c r="G258" s="42" t="s">
        <v>122</v>
      </c>
      <c r="H258" s="42" t="s">
        <v>103</v>
      </c>
      <c r="I258" s="64" t="s">
        <v>124</v>
      </c>
      <c r="J258" s="42" t="s">
        <v>122</v>
      </c>
      <c r="R258" s="42" t="s">
        <v>122</v>
      </c>
      <c r="T258" s="42" t="s">
        <v>122</v>
      </c>
      <c r="U258" s="42" t="s">
        <v>122</v>
      </c>
      <c r="V258" s="57">
        <v>89861201</v>
      </c>
      <c r="W258" s="47">
        <v>1481930825</v>
      </c>
      <c r="X258" s="42" t="s">
        <v>122</v>
      </c>
      <c r="Y258" s="42" t="s">
        <v>122</v>
      </c>
    </row>
    <row r="259" spans="1:25" s="46" customFormat="1" ht="31.5">
      <c r="A259" s="42">
        <v>247</v>
      </c>
      <c r="B259" s="64" t="s">
        <v>384</v>
      </c>
      <c r="C259" s="133" t="s">
        <v>429</v>
      </c>
      <c r="D259" s="134"/>
      <c r="E259" s="42" t="s">
        <v>122</v>
      </c>
      <c r="F259" s="46" t="s">
        <v>123</v>
      </c>
      <c r="G259" s="42" t="s">
        <v>122</v>
      </c>
      <c r="H259" s="42" t="s">
        <v>103</v>
      </c>
      <c r="I259" s="64" t="s">
        <v>124</v>
      </c>
      <c r="J259" s="42" t="s">
        <v>122</v>
      </c>
      <c r="R259" s="42" t="s">
        <v>122</v>
      </c>
      <c r="T259" s="42" t="s">
        <v>122</v>
      </c>
      <c r="U259" s="42" t="s">
        <v>122</v>
      </c>
      <c r="V259" s="57">
        <v>89861201</v>
      </c>
      <c r="W259" s="47">
        <v>1481930825</v>
      </c>
      <c r="X259" s="42" t="s">
        <v>122</v>
      </c>
      <c r="Y259" s="42" t="s">
        <v>122</v>
      </c>
    </row>
    <row r="260" spans="1:25" s="46" customFormat="1" ht="31.5">
      <c r="A260" s="42">
        <v>248</v>
      </c>
      <c r="B260" s="64" t="s">
        <v>384</v>
      </c>
      <c r="C260" s="133" t="s">
        <v>430</v>
      </c>
      <c r="D260" s="134"/>
      <c r="E260" s="42" t="s">
        <v>122</v>
      </c>
      <c r="F260" s="82" t="s">
        <v>127</v>
      </c>
      <c r="G260" s="42" t="s">
        <v>122</v>
      </c>
      <c r="H260" s="42" t="s">
        <v>103</v>
      </c>
      <c r="I260" s="64" t="s">
        <v>124</v>
      </c>
      <c r="J260" s="42" t="s">
        <v>122</v>
      </c>
      <c r="R260" s="42" t="s">
        <v>122</v>
      </c>
      <c r="T260" s="42" t="s">
        <v>122</v>
      </c>
      <c r="U260" s="42" t="s">
        <v>122</v>
      </c>
      <c r="V260" s="57">
        <v>89861201</v>
      </c>
      <c r="W260" s="47">
        <v>1481930825</v>
      </c>
      <c r="X260" s="42" t="s">
        <v>122</v>
      </c>
      <c r="Y260" s="42" t="s">
        <v>122</v>
      </c>
    </row>
    <row r="261" spans="1:25" s="46" customFormat="1">
      <c r="A261" s="42">
        <v>249</v>
      </c>
      <c r="B261" s="64" t="s">
        <v>384</v>
      </c>
      <c r="C261" s="133" t="s">
        <v>431</v>
      </c>
      <c r="D261" s="134"/>
      <c r="E261" s="42" t="s">
        <v>122</v>
      </c>
      <c r="F261" s="46" t="s">
        <v>123</v>
      </c>
      <c r="G261" s="42" t="s">
        <v>122</v>
      </c>
      <c r="H261" s="42" t="s">
        <v>103</v>
      </c>
      <c r="I261" s="64" t="s">
        <v>124</v>
      </c>
      <c r="J261" s="42" t="s">
        <v>122</v>
      </c>
      <c r="R261" s="42" t="s">
        <v>122</v>
      </c>
      <c r="T261" s="42" t="s">
        <v>122</v>
      </c>
      <c r="U261" s="42" t="s">
        <v>122</v>
      </c>
      <c r="V261" s="57">
        <v>89861201</v>
      </c>
      <c r="W261" s="47">
        <v>1481930825</v>
      </c>
      <c r="X261" s="42" t="s">
        <v>122</v>
      </c>
      <c r="Y261" s="42" t="s">
        <v>122</v>
      </c>
    </row>
    <row r="262" spans="1:25" s="46" customFormat="1">
      <c r="A262" s="42">
        <v>250</v>
      </c>
      <c r="B262" s="64" t="s">
        <v>432</v>
      </c>
      <c r="C262" s="82" t="s">
        <v>433</v>
      </c>
      <c r="D262" s="60"/>
      <c r="E262" s="42" t="s">
        <v>122</v>
      </c>
      <c r="F262" s="82" t="s">
        <v>127</v>
      </c>
      <c r="G262" s="42" t="s">
        <v>122</v>
      </c>
      <c r="H262" s="43" t="s">
        <v>206</v>
      </c>
      <c r="I262" s="64" t="s">
        <v>124</v>
      </c>
      <c r="J262" s="42" t="s">
        <v>122</v>
      </c>
      <c r="R262" s="47">
        <v>3182649810000</v>
      </c>
      <c r="T262" s="42">
        <v>6</v>
      </c>
      <c r="U262" s="46" t="s">
        <v>434</v>
      </c>
      <c r="V262" s="48">
        <v>39762000</v>
      </c>
      <c r="W262" s="47">
        <v>276850000000</v>
      </c>
      <c r="X262" s="42">
        <v>73.2</v>
      </c>
      <c r="Y262" s="42" t="s">
        <v>122</v>
      </c>
    </row>
    <row r="263" spans="1:25" s="46" customFormat="1">
      <c r="A263" s="42">
        <v>251</v>
      </c>
      <c r="B263" s="64" t="s">
        <v>432</v>
      </c>
      <c r="C263" s="46" t="s">
        <v>435</v>
      </c>
      <c r="D263" s="60"/>
      <c r="E263" s="42" t="s">
        <v>122</v>
      </c>
      <c r="F263" s="82" t="s">
        <v>127</v>
      </c>
      <c r="G263" s="42" t="s">
        <v>122</v>
      </c>
      <c r="H263" s="43" t="s">
        <v>206</v>
      </c>
      <c r="I263" s="64" t="s">
        <v>124</v>
      </c>
      <c r="J263" s="42" t="s">
        <v>122</v>
      </c>
      <c r="R263" s="47">
        <v>308295940000</v>
      </c>
      <c r="T263" s="42">
        <v>6</v>
      </c>
      <c r="U263" s="46" t="s">
        <v>434</v>
      </c>
      <c r="V263" s="48">
        <v>39762000</v>
      </c>
      <c r="W263" s="47">
        <v>276850000000</v>
      </c>
      <c r="X263" s="42">
        <v>7.1</v>
      </c>
      <c r="Y263" s="42" t="s">
        <v>122</v>
      </c>
    </row>
    <row r="264" spans="1:25" s="46" customFormat="1">
      <c r="A264" s="42">
        <v>252</v>
      </c>
      <c r="B264" s="64" t="s">
        <v>432</v>
      </c>
      <c r="C264" s="46" t="s">
        <v>436</v>
      </c>
      <c r="D264" s="60"/>
      <c r="E264" s="42" t="s">
        <v>122</v>
      </c>
      <c r="F264" s="82" t="s">
        <v>127</v>
      </c>
      <c r="G264" s="42" t="s">
        <v>122</v>
      </c>
      <c r="H264" s="43" t="s">
        <v>206</v>
      </c>
      <c r="I264" s="64" t="s">
        <v>124</v>
      </c>
      <c r="J264" s="42" t="s">
        <v>122</v>
      </c>
      <c r="R264" s="47">
        <v>835427220000</v>
      </c>
      <c r="T264" s="42">
        <v>6</v>
      </c>
      <c r="U264" s="46" t="s">
        <v>434</v>
      </c>
      <c r="V264" s="48">
        <v>39762000</v>
      </c>
      <c r="W264" s="47">
        <v>276850000000</v>
      </c>
      <c r="X264" s="42">
        <v>19.2</v>
      </c>
      <c r="Y264" s="42" t="s">
        <v>122</v>
      </c>
    </row>
    <row r="265" spans="1:25" s="46" customFormat="1">
      <c r="A265" s="42">
        <v>253</v>
      </c>
      <c r="B265" s="64" t="s">
        <v>432</v>
      </c>
      <c r="C265" s="46" t="s">
        <v>437</v>
      </c>
      <c r="D265" s="60"/>
      <c r="E265" s="42" t="s">
        <v>122</v>
      </c>
      <c r="F265" s="82" t="s">
        <v>127</v>
      </c>
      <c r="G265" s="42" t="s">
        <v>122</v>
      </c>
      <c r="H265" s="43" t="s">
        <v>206</v>
      </c>
      <c r="I265" s="64" t="s">
        <v>124</v>
      </c>
      <c r="J265" s="42" t="s">
        <v>122</v>
      </c>
      <c r="R265" s="47">
        <v>1094446490000</v>
      </c>
      <c r="T265" s="42">
        <v>6</v>
      </c>
      <c r="U265" s="46" t="s">
        <v>434</v>
      </c>
      <c r="V265" s="48">
        <v>39762000</v>
      </c>
      <c r="W265" s="47">
        <v>276850000000</v>
      </c>
      <c r="X265" s="42">
        <v>25.2</v>
      </c>
      <c r="Y265" s="42" t="s">
        <v>122</v>
      </c>
    </row>
    <row r="266" spans="1:25" s="46" customFormat="1" ht="31.5">
      <c r="A266" s="42">
        <v>254</v>
      </c>
      <c r="B266" s="64" t="s">
        <v>438</v>
      </c>
      <c r="C266" s="100" t="s">
        <v>439</v>
      </c>
      <c r="D266" s="135"/>
      <c r="E266" s="42" t="s">
        <v>122</v>
      </c>
      <c r="F266" s="82" t="s">
        <v>127</v>
      </c>
      <c r="G266" s="136" t="s">
        <v>440</v>
      </c>
      <c r="H266" s="43" t="s">
        <v>206</v>
      </c>
      <c r="I266" s="64" t="s">
        <v>124</v>
      </c>
      <c r="J266" s="42" t="s">
        <v>122</v>
      </c>
      <c r="R266" s="137">
        <v>168000000000</v>
      </c>
      <c r="T266" s="42">
        <v>8</v>
      </c>
      <c r="U266" s="46" t="s">
        <v>159</v>
      </c>
      <c r="V266" s="48">
        <v>52603102.600000001</v>
      </c>
      <c r="W266" s="47">
        <v>1532651876</v>
      </c>
      <c r="X266" s="137">
        <v>8200000</v>
      </c>
      <c r="Y266" s="46" t="s">
        <v>122</v>
      </c>
    </row>
    <row r="267" spans="1:25" s="46" customFormat="1">
      <c r="A267" s="42">
        <v>255</v>
      </c>
      <c r="B267" s="64" t="s">
        <v>438</v>
      </c>
      <c r="C267" s="76" t="s">
        <v>441</v>
      </c>
      <c r="D267" s="77"/>
      <c r="E267" s="42" t="s">
        <v>122</v>
      </c>
      <c r="F267" s="46" t="s">
        <v>123</v>
      </c>
      <c r="G267" s="136" t="s">
        <v>440</v>
      </c>
      <c r="H267" s="42" t="s">
        <v>122</v>
      </c>
      <c r="I267" s="64" t="s">
        <v>124</v>
      </c>
      <c r="J267" s="42" t="s">
        <v>122</v>
      </c>
      <c r="R267" s="47" t="s">
        <v>122</v>
      </c>
      <c r="T267" s="42">
        <v>8</v>
      </c>
      <c r="U267" s="46" t="s">
        <v>159</v>
      </c>
      <c r="V267" s="48">
        <v>52603102.600000001</v>
      </c>
      <c r="W267" s="47">
        <v>1532651876</v>
      </c>
      <c r="X267" s="46" t="s">
        <v>122</v>
      </c>
      <c r="Y267" s="46" t="s">
        <v>122</v>
      </c>
    </row>
    <row r="268" spans="1:25" s="46" customFormat="1">
      <c r="A268" s="42">
        <v>256</v>
      </c>
      <c r="B268" s="64" t="s">
        <v>438</v>
      </c>
      <c r="C268" s="138" t="s">
        <v>442</v>
      </c>
      <c r="D268" s="139"/>
      <c r="E268" s="42" t="s">
        <v>122</v>
      </c>
      <c r="F268" s="46" t="s">
        <v>123</v>
      </c>
      <c r="G268" s="136" t="s">
        <v>440</v>
      </c>
      <c r="H268" s="42" t="s">
        <v>122</v>
      </c>
      <c r="I268" s="64" t="s">
        <v>124</v>
      </c>
      <c r="J268" s="42" t="s">
        <v>122</v>
      </c>
      <c r="R268" s="47" t="s">
        <v>122</v>
      </c>
      <c r="T268" s="42">
        <v>8</v>
      </c>
      <c r="U268" s="46" t="s">
        <v>159</v>
      </c>
      <c r="V268" s="48">
        <v>52603102.600000001</v>
      </c>
      <c r="W268" s="47">
        <v>1532651876</v>
      </c>
      <c r="X268" s="46" t="s">
        <v>122</v>
      </c>
      <c r="Y268" s="46" t="s">
        <v>122</v>
      </c>
    </row>
    <row r="269" spans="1:25" s="46" customFormat="1">
      <c r="A269" s="42">
        <v>257</v>
      </c>
      <c r="B269" s="64" t="s">
        <v>438</v>
      </c>
      <c r="C269" s="76" t="s">
        <v>443</v>
      </c>
      <c r="D269" s="77"/>
      <c r="E269" s="42" t="s">
        <v>122</v>
      </c>
      <c r="F269" s="46" t="s">
        <v>123</v>
      </c>
      <c r="G269" s="136" t="s">
        <v>440</v>
      </c>
      <c r="H269" s="42" t="s">
        <v>122</v>
      </c>
      <c r="I269" s="64" t="s">
        <v>124</v>
      </c>
      <c r="J269" s="42" t="s">
        <v>122</v>
      </c>
      <c r="R269" s="47" t="s">
        <v>122</v>
      </c>
      <c r="T269" s="42">
        <v>8</v>
      </c>
      <c r="U269" s="46" t="s">
        <v>159</v>
      </c>
      <c r="V269" s="48">
        <v>52603102.600000001</v>
      </c>
      <c r="W269" s="47">
        <v>1532651876</v>
      </c>
      <c r="X269" s="46" t="s">
        <v>122</v>
      </c>
      <c r="Y269" s="46" t="s">
        <v>122</v>
      </c>
    </row>
    <row r="270" spans="1:25" s="46" customFormat="1">
      <c r="A270" s="42">
        <v>258</v>
      </c>
      <c r="B270" s="64" t="s">
        <v>438</v>
      </c>
      <c r="C270" s="76" t="s">
        <v>444</v>
      </c>
      <c r="D270" s="77"/>
      <c r="E270" s="42" t="s">
        <v>122</v>
      </c>
      <c r="F270" s="46" t="s">
        <v>123</v>
      </c>
      <c r="G270" s="136" t="s">
        <v>440</v>
      </c>
      <c r="H270" s="42" t="s">
        <v>122</v>
      </c>
      <c r="I270" s="64" t="s">
        <v>124</v>
      </c>
      <c r="J270" s="42" t="s">
        <v>122</v>
      </c>
      <c r="R270" s="47" t="s">
        <v>122</v>
      </c>
      <c r="T270" s="42">
        <v>8</v>
      </c>
      <c r="U270" s="46" t="s">
        <v>159</v>
      </c>
      <c r="V270" s="48">
        <v>52603102.600000001</v>
      </c>
      <c r="W270" s="47">
        <v>1532651876</v>
      </c>
      <c r="X270" s="46" t="s">
        <v>122</v>
      </c>
      <c r="Y270" s="46" t="s">
        <v>122</v>
      </c>
    </row>
    <row r="271" spans="1:25" s="46" customFormat="1">
      <c r="A271" s="42">
        <v>259</v>
      </c>
      <c r="B271" s="64" t="s">
        <v>438</v>
      </c>
      <c r="C271" s="76" t="s">
        <v>445</v>
      </c>
      <c r="D271" s="77"/>
      <c r="E271" s="42" t="s">
        <v>122</v>
      </c>
      <c r="F271" s="46" t="s">
        <v>123</v>
      </c>
      <c r="G271" s="136" t="s">
        <v>440</v>
      </c>
      <c r="H271" s="42" t="s">
        <v>122</v>
      </c>
      <c r="I271" s="64" t="s">
        <v>124</v>
      </c>
      <c r="J271" s="42" t="s">
        <v>122</v>
      </c>
      <c r="R271" s="47" t="s">
        <v>122</v>
      </c>
      <c r="T271" s="42">
        <v>8</v>
      </c>
      <c r="U271" s="46" t="s">
        <v>159</v>
      </c>
      <c r="V271" s="48">
        <v>52603102.600000001</v>
      </c>
      <c r="W271" s="47">
        <v>1532651876</v>
      </c>
      <c r="X271" s="46" t="s">
        <v>122</v>
      </c>
      <c r="Y271" s="46" t="s">
        <v>122</v>
      </c>
    </row>
    <row r="272" spans="1:25" s="46" customFormat="1">
      <c r="A272" s="42">
        <v>260</v>
      </c>
      <c r="B272" s="64" t="s">
        <v>438</v>
      </c>
      <c r="C272" s="76" t="s">
        <v>446</v>
      </c>
      <c r="D272" s="77"/>
      <c r="E272" s="42" t="s">
        <v>122</v>
      </c>
      <c r="F272" s="46" t="s">
        <v>123</v>
      </c>
      <c r="G272" s="136" t="s">
        <v>440</v>
      </c>
      <c r="H272" s="42" t="s">
        <v>122</v>
      </c>
      <c r="I272" s="64" t="s">
        <v>124</v>
      </c>
      <c r="J272" s="42" t="s">
        <v>122</v>
      </c>
      <c r="R272" s="47" t="s">
        <v>122</v>
      </c>
      <c r="T272" s="42">
        <v>8</v>
      </c>
      <c r="U272" s="46" t="s">
        <v>159</v>
      </c>
      <c r="V272" s="48">
        <v>52603102.600000001</v>
      </c>
      <c r="W272" s="47">
        <v>1532651876</v>
      </c>
      <c r="X272" s="46" t="s">
        <v>122</v>
      </c>
      <c r="Y272" s="46" t="s">
        <v>122</v>
      </c>
    </row>
    <row r="273" spans="1:30" s="46" customFormat="1">
      <c r="A273" s="42">
        <v>261</v>
      </c>
      <c r="B273" s="64" t="s">
        <v>438</v>
      </c>
      <c r="C273" s="138" t="s">
        <v>447</v>
      </c>
      <c r="D273" s="139"/>
      <c r="E273" s="42" t="s">
        <v>122</v>
      </c>
      <c r="F273" s="46" t="s">
        <v>123</v>
      </c>
      <c r="G273" s="136" t="s">
        <v>440</v>
      </c>
      <c r="H273" s="42" t="s">
        <v>122</v>
      </c>
      <c r="I273" s="64" t="s">
        <v>124</v>
      </c>
      <c r="J273" s="42" t="s">
        <v>122</v>
      </c>
      <c r="R273" s="47" t="s">
        <v>122</v>
      </c>
      <c r="T273" s="42">
        <v>8</v>
      </c>
      <c r="U273" s="46" t="s">
        <v>159</v>
      </c>
      <c r="V273" s="48">
        <v>52603102.600000001</v>
      </c>
      <c r="W273" s="47">
        <v>1532651876</v>
      </c>
      <c r="X273" s="46" t="s">
        <v>122</v>
      </c>
      <c r="Y273" s="46" t="s">
        <v>122</v>
      </c>
    </row>
    <row r="274" spans="1:30" s="46" customFormat="1">
      <c r="A274" s="42">
        <v>262</v>
      </c>
      <c r="B274" s="64" t="s">
        <v>438</v>
      </c>
      <c r="C274" s="140" t="s">
        <v>448</v>
      </c>
      <c r="D274" s="141"/>
      <c r="E274" s="42" t="s">
        <v>122</v>
      </c>
      <c r="F274" s="46" t="s">
        <v>123</v>
      </c>
      <c r="G274" s="136" t="s">
        <v>440</v>
      </c>
      <c r="H274" s="42" t="s">
        <v>122</v>
      </c>
      <c r="I274" s="64" t="s">
        <v>124</v>
      </c>
      <c r="J274" s="42" t="s">
        <v>122</v>
      </c>
      <c r="R274" s="47" t="s">
        <v>122</v>
      </c>
      <c r="T274" s="42">
        <v>8</v>
      </c>
      <c r="U274" s="46" t="s">
        <v>159</v>
      </c>
      <c r="V274" s="48">
        <v>52603102.600000001</v>
      </c>
      <c r="W274" s="47">
        <v>1532651876</v>
      </c>
      <c r="X274" s="46" t="s">
        <v>122</v>
      </c>
      <c r="Y274" s="46" t="s">
        <v>122</v>
      </c>
    </row>
    <row r="275" spans="1:30" s="46" customFormat="1" ht="22.5" customHeight="1">
      <c r="A275" s="42">
        <v>263</v>
      </c>
      <c r="B275" s="64" t="s">
        <v>438</v>
      </c>
      <c r="C275" s="142" t="s">
        <v>449</v>
      </c>
      <c r="D275" s="143"/>
      <c r="E275" s="42" t="s">
        <v>122</v>
      </c>
      <c r="F275" s="82" t="s">
        <v>127</v>
      </c>
      <c r="G275" s="136" t="s">
        <v>440</v>
      </c>
      <c r="H275" s="43" t="s">
        <v>206</v>
      </c>
      <c r="I275" s="64" t="s">
        <v>124</v>
      </c>
      <c r="J275" s="42" t="s">
        <v>122</v>
      </c>
      <c r="R275" s="137">
        <v>168000000000</v>
      </c>
      <c r="T275" s="42">
        <v>8</v>
      </c>
      <c r="U275" s="46" t="s">
        <v>159</v>
      </c>
      <c r="V275" s="48">
        <v>52603102.600000001</v>
      </c>
      <c r="W275" s="47">
        <v>1532651876</v>
      </c>
      <c r="X275" s="137">
        <v>1900000</v>
      </c>
      <c r="Y275" s="46" t="s">
        <v>122</v>
      </c>
    </row>
    <row r="276" spans="1:30" s="46" customFormat="1">
      <c r="A276" s="42">
        <v>264</v>
      </c>
      <c r="B276" s="64" t="s">
        <v>438</v>
      </c>
      <c r="C276" s="76" t="s">
        <v>442</v>
      </c>
      <c r="D276" s="77"/>
      <c r="E276" s="42" t="s">
        <v>122</v>
      </c>
      <c r="F276" s="46" t="s">
        <v>123</v>
      </c>
      <c r="G276" s="136" t="s">
        <v>440</v>
      </c>
      <c r="H276" s="42" t="s">
        <v>122</v>
      </c>
      <c r="I276" s="64" t="s">
        <v>124</v>
      </c>
      <c r="J276" s="42" t="s">
        <v>122</v>
      </c>
      <c r="R276" s="47" t="s">
        <v>122</v>
      </c>
      <c r="T276" s="42">
        <v>8</v>
      </c>
      <c r="U276" s="46" t="s">
        <v>159</v>
      </c>
      <c r="V276" s="48">
        <v>52603102.600000001</v>
      </c>
      <c r="W276" s="47">
        <v>1532651876</v>
      </c>
      <c r="X276" s="46" t="s">
        <v>122</v>
      </c>
      <c r="Y276" s="46" t="s">
        <v>122</v>
      </c>
    </row>
    <row r="277" spans="1:30" s="46" customFormat="1">
      <c r="A277" s="42">
        <v>265</v>
      </c>
      <c r="B277" s="64" t="s">
        <v>438</v>
      </c>
      <c r="C277" s="76" t="s">
        <v>450</v>
      </c>
      <c r="D277" s="77"/>
      <c r="E277" s="42" t="s">
        <v>122</v>
      </c>
      <c r="F277" s="46" t="s">
        <v>123</v>
      </c>
      <c r="G277" s="136" t="s">
        <v>440</v>
      </c>
      <c r="H277" s="42" t="s">
        <v>122</v>
      </c>
      <c r="I277" s="64" t="s">
        <v>124</v>
      </c>
      <c r="J277" s="42" t="s">
        <v>122</v>
      </c>
      <c r="R277" s="47" t="s">
        <v>122</v>
      </c>
      <c r="T277" s="42">
        <v>8</v>
      </c>
      <c r="U277" s="46" t="s">
        <v>159</v>
      </c>
      <c r="V277" s="48">
        <v>52603102.600000001</v>
      </c>
      <c r="W277" s="47">
        <v>1532651876</v>
      </c>
      <c r="X277" s="46" t="s">
        <v>122</v>
      </c>
      <c r="Y277" s="46" t="s">
        <v>122</v>
      </c>
    </row>
    <row r="278" spans="1:30" s="46" customFormat="1">
      <c r="A278" s="42">
        <v>266</v>
      </c>
      <c r="B278" s="64" t="s">
        <v>438</v>
      </c>
      <c r="C278" s="76" t="s">
        <v>451</v>
      </c>
      <c r="D278" s="77"/>
      <c r="E278" s="42" t="s">
        <v>122</v>
      </c>
      <c r="F278" s="46" t="s">
        <v>123</v>
      </c>
      <c r="G278" s="136" t="s">
        <v>440</v>
      </c>
      <c r="H278" s="42" t="s">
        <v>122</v>
      </c>
      <c r="I278" s="64" t="s">
        <v>124</v>
      </c>
      <c r="J278" s="42" t="s">
        <v>122</v>
      </c>
      <c r="R278" s="47" t="s">
        <v>122</v>
      </c>
      <c r="T278" s="42">
        <v>8</v>
      </c>
      <c r="U278" s="46" t="s">
        <v>159</v>
      </c>
      <c r="V278" s="48">
        <v>52603102.600000001</v>
      </c>
      <c r="W278" s="47">
        <v>1532651876</v>
      </c>
      <c r="X278" s="46" t="s">
        <v>122</v>
      </c>
      <c r="Y278" s="46" t="s">
        <v>122</v>
      </c>
    </row>
    <row r="279" spans="1:30" s="46" customFormat="1">
      <c r="A279" s="42">
        <v>267</v>
      </c>
      <c r="B279" s="64" t="s">
        <v>438</v>
      </c>
      <c r="C279" s="76" t="s">
        <v>452</v>
      </c>
      <c r="D279" s="77"/>
      <c r="E279" s="42" t="s">
        <v>122</v>
      </c>
      <c r="F279" s="46" t="s">
        <v>123</v>
      </c>
      <c r="G279" s="136" t="s">
        <v>440</v>
      </c>
      <c r="H279" s="42" t="s">
        <v>122</v>
      </c>
      <c r="I279" s="64" t="s">
        <v>124</v>
      </c>
      <c r="J279" s="42" t="s">
        <v>122</v>
      </c>
      <c r="R279" s="47" t="s">
        <v>122</v>
      </c>
      <c r="T279" s="42">
        <v>8</v>
      </c>
      <c r="U279" s="46" t="s">
        <v>159</v>
      </c>
      <c r="V279" s="48">
        <v>52603102.600000001</v>
      </c>
      <c r="W279" s="47">
        <v>1532651876</v>
      </c>
      <c r="X279" s="46" t="s">
        <v>122</v>
      </c>
      <c r="Y279" s="46" t="s">
        <v>122</v>
      </c>
    </row>
    <row r="280" spans="1:30" s="46" customFormat="1">
      <c r="A280" s="42">
        <v>268</v>
      </c>
      <c r="B280" s="64" t="s">
        <v>438</v>
      </c>
      <c r="C280" s="138" t="s">
        <v>453</v>
      </c>
      <c r="D280" s="139"/>
      <c r="E280" s="42" t="s">
        <v>122</v>
      </c>
      <c r="F280" s="46" t="s">
        <v>123</v>
      </c>
      <c r="G280" s="136" t="s">
        <v>440</v>
      </c>
      <c r="H280" s="42" t="s">
        <v>122</v>
      </c>
      <c r="I280" s="64" t="s">
        <v>124</v>
      </c>
      <c r="J280" s="42" t="s">
        <v>122</v>
      </c>
      <c r="R280" s="47" t="s">
        <v>122</v>
      </c>
      <c r="T280" s="42">
        <v>8</v>
      </c>
      <c r="U280" s="46" t="s">
        <v>159</v>
      </c>
      <c r="V280" s="48">
        <v>52603102.600000001</v>
      </c>
      <c r="W280" s="47">
        <v>1532651876</v>
      </c>
      <c r="X280" s="46" t="s">
        <v>122</v>
      </c>
      <c r="Y280" s="46" t="s">
        <v>122</v>
      </c>
    </row>
    <row r="281" spans="1:30" s="46" customFormat="1">
      <c r="A281" s="42">
        <v>269</v>
      </c>
      <c r="B281" s="64" t="s">
        <v>438</v>
      </c>
      <c r="C281" s="76" t="s">
        <v>448</v>
      </c>
      <c r="D281" s="77"/>
      <c r="E281" s="42" t="s">
        <v>122</v>
      </c>
      <c r="F281" s="46" t="s">
        <v>123</v>
      </c>
      <c r="G281" s="136" t="s">
        <v>440</v>
      </c>
      <c r="H281" s="42" t="s">
        <v>122</v>
      </c>
      <c r="I281" s="64" t="s">
        <v>124</v>
      </c>
      <c r="J281" s="42" t="s">
        <v>122</v>
      </c>
      <c r="R281" s="47" t="s">
        <v>122</v>
      </c>
      <c r="T281" s="42">
        <v>8</v>
      </c>
      <c r="U281" s="46" t="s">
        <v>159</v>
      </c>
      <c r="V281" s="48">
        <v>52603102.600000001</v>
      </c>
      <c r="W281" s="47">
        <v>1532651876</v>
      </c>
      <c r="X281" s="46" t="s">
        <v>122</v>
      </c>
      <c r="Y281" s="46" t="s">
        <v>122</v>
      </c>
    </row>
    <row r="282" spans="1:30" s="46" customFormat="1">
      <c r="A282" s="42">
        <v>270</v>
      </c>
      <c r="B282" s="64" t="s">
        <v>438</v>
      </c>
      <c r="C282" s="76" t="s">
        <v>443</v>
      </c>
      <c r="D282" s="77"/>
      <c r="E282" s="42" t="s">
        <v>122</v>
      </c>
      <c r="F282" s="46" t="s">
        <v>123</v>
      </c>
      <c r="G282" s="136" t="s">
        <v>440</v>
      </c>
      <c r="H282" s="42" t="s">
        <v>122</v>
      </c>
      <c r="I282" s="64" t="s">
        <v>124</v>
      </c>
      <c r="J282" s="42" t="s">
        <v>122</v>
      </c>
      <c r="R282" s="47" t="s">
        <v>122</v>
      </c>
      <c r="T282" s="42">
        <v>8</v>
      </c>
      <c r="U282" s="46" t="s">
        <v>159</v>
      </c>
      <c r="V282" s="48">
        <v>52603102.600000001</v>
      </c>
      <c r="W282" s="47">
        <v>1532651876</v>
      </c>
      <c r="X282" s="46" t="s">
        <v>122</v>
      </c>
      <c r="Y282" s="46" t="s">
        <v>122</v>
      </c>
      <c r="AA282" s="47"/>
      <c r="AB282" s="47"/>
      <c r="AC282" s="47"/>
    </row>
    <row r="283" spans="1:30" s="46" customFormat="1">
      <c r="A283" s="42">
        <v>271</v>
      </c>
      <c r="B283" s="64" t="s">
        <v>438</v>
      </c>
      <c r="C283" s="76" t="s">
        <v>454</v>
      </c>
      <c r="D283" s="77"/>
      <c r="E283" s="42" t="s">
        <v>122</v>
      </c>
      <c r="F283" s="46" t="s">
        <v>123</v>
      </c>
      <c r="G283" s="136" t="s">
        <v>440</v>
      </c>
      <c r="H283" s="42" t="s">
        <v>122</v>
      </c>
      <c r="I283" s="64" t="s">
        <v>124</v>
      </c>
      <c r="J283" s="42" t="s">
        <v>122</v>
      </c>
      <c r="R283" s="47" t="s">
        <v>122</v>
      </c>
      <c r="T283" s="42">
        <v>8</v>
      </c>
      <c r="U283" s="46" t="s">
        <v>159</v>
      </c>
      <c r="V283" s="48">
        <v>52603102.600000001</v>
      </c>
      <c r="W283" s="47">
        <v>1532651876</v>
      </c>
      <c r="X283" s="46" t="s">
        <v>122</v>
      </c>
      <c r="Y283" s="46" t="s">
        <v>122</v>
      </c>
      <c r="AA283" s="47"/>
      <c r="AB283" s="47"/>
      <c r="AC283" s="47"/>
    </row>
    <row r="284" spans="1:30" s="46" customFormat="1">
      <c r="A284" s="42">
        <v>272</v>
      </c>
      <c r="B284" s="64" t="s">
        <v>438</v>
      </c>
      <c r="C284" s="140" t="s">
        <v>455</v>
      </c>
      <c r="D284" s="141"/>
      <c r="E284" s="42" t="s">
        <v>122</v>
      </c>
      <c r="F284" s="46" t="s">
        <v>123</v>
      </c>
      <c r="G284" s="136" t="s">
        <v>440</v>
      </c>
      <c r="H284" s="42" t="s">
        <v>122</v>
      </c>
      <c r="I284" s="64" t="s">
        <v>124</v>
      </c>
      <c r="J284" s="42" t="s">
        <v>122</v>
      </c>
      <c r="R284" s="47" t="s">
        <v>122</v>
      </c>
      <c r="T284" s="42">
        <v>8</v>
      </c>
      <c r="U284" s="46" t="s">
        <v>159</v>
      </c>
      <c r="V284" s="48">
        <v>52603102.600000001</v>
      </c>
      <c r="W284" s="47">
        <v>1532651876</v>
      </c>
      <c r="X284" s="46" t="s">
        <v>122</v>
      </c>
      <c r="Y284" s="46" t="s">
        <v>122</v>
      </c>
      <c r="AA284" s="47"/>
      <c r="AB284" s="47"/>
      <c r="AC284" s="47"/>
      <c r="AD284" s="56"/>
    </row>
    <row r="285" spans="1:30" s="46" customFormat="1" ht="22.5" customHeight="1">
      <c r="A285" s="42">
        <v>263</v>
      </c>
      <c r="B285" s="64" t="s">
        <v>438</v>
      </c>
      <c r="C285" s="142" t="s">
        <v>449</v>
      </c>
      <c r="D285" s="143"/>
      <c r="E285" s="42" t="s">
        <v>122</v>
      </c>
      <c r="F285" s="82" t="s">
        <v>127</v>
      </c>
      <c r="G285" s="144" t="s">
        <v>456</v>
      </c>
      <c r="H285" s="43" t="s">
        <v>206</v>
      </c>
      <c r="I285" s="64" t="s">
        <v>124</v>
      </c>
      <c r="J285" s="42" t="s">
        <v>122</v>
      </c>
      <c r="R285" s="137">
        <v>168000000000</v>
      </c>
      <c r="T285" s="42">
        <v>8</v>
      </c>
      <c r="U285" s="46" t="s">
        <v>159</v>
      </c>
      <c r="V285" s="48">
        <v>52603102.600000001</v>
      </c>
      <c r="W285" s="47">
        <v>1532651876</v>
      </c>
      <c r="X285" s="137">
        <v>9400000</v>
      </c>
      <c r="Y285" s="46" t="s">
        <v>122</v>
      </c>
    </row>
    <row r="286" spans="1:30" s="46" customFormat="1">
      <c r="A286" s="42">
        <v>274</v>
      </c>
      <c r="B286" s="64" t="s">
        <v>438</v>
      </c>
      <c r="C286" s="76" t="s">
        <v>451</v>
      </c>
      <c r="D286" s="77"/>
      <c r="E286" s="42" t="s">
        <v>122</v>
      </c>
      <c r="F286" s="46" t="s">
        <v>123</v>
      </c>
      <c r="G286" s="144" t="s">
        <v>456</v>
      </c>
      <c r="H286" s="42" t="s">
        <v>122</v>
      </c>
      <c r="I286" s="64" t="s">
        <v>124</v>
      </c>
      <c r="J286" s="42" t="s">
        <v>122</v>
      </c>
      <c r="R286" s="47" t="s">
        <v>122</v>
      </c>
      <c r="T286" s="42">
        <v>8</v>
      </c>
      <c r="U286" s="46" t="s">
        <v>159</v>
      </c>
      <c r="V286" s="48">
        <v>52603102.600000001</v>
      </c>
      <c r="W286" s="47">
        <v>1532651876</v>
      </c>
      <c r="X286" s="46" t="s">
        <v>122</v>
      </c>
      <c r="Y286" s="46" t="s">
        <v>122</v>
      </c>
      <c r="AD286" s="56"/>
    </row>
    <row r="287" spans="1:30" s="46" customFormat="1">
      <c r="A287" s="42">
        <v>275</v>
      </c>
      <c r="B287" s="64" t="s">
        <v>438</v>
      </c>
      <c r="C287" s="76" t="s">
        <v>457</v>
      </c>
      <c r="D287" s="77"/>
      <c r="E287" s="42" t="s">
        <v>122</v>
      </c>
      <c r="F287" s="46" t="s">
        <v>123</v>
      </c>
      <c r="G287" s="144" t="s">
        <v>456</v>
      </c>
      <c r="H287" s="42" t="s">
        <v>122</v>
      </c>
      <c r="I287" s="64" t="s">
        <v>124</v>
      </c>
      <c r="J287" s="42" t="s">
        <v>122</v>
      </c>
      <c r="R287" s="47" t="s">
        <v>122</v>
      </c>
      <c r="T287" s="42">
        <v>8</v>
      </c>
      <c r="U287" s="46" t="s">
        <v>159</v>
      </c>
      <c r="V287" s="48">
        <v>52603102.600000001</v>
      </c>
      <c r="W287" s="47">
        <v>1532651876</v>
      </c>
      <c r="X287" s="46" t="s">
        <v>122</v>
      </c>
      <c r="Y287" s="46" t="s">
        <v>122</v>
      </c>
      <c r="AD287" s="56"/>
    </row>
    <row r="288" spans="1:30" s="46" customFormat="1">
      <c r="A288" s="42">
        <v>276</v>
      </c>
      <c r="B288" s="64" t="s">
        <v>438</v>
      </c>
      <c r="C288" s="76" t="s">
        <v>443</v>
      </c>
      <c r="D288" s="77"/>
      <c r="E288" s="42" t="s">
        <v>122</v>
      </c>
      <c r="F288" s="46" t="s">
        <v>123</v>
      </c>
      <c r="G288" s="144" t="s">
        <v>456</v>
      </c>
      <c r="H288" s="42" t="s">
        <v>122</v>
      </c>
      <c r="I288" s="64" t="s">
        <v>124</v>
      </c>
      <c r="J288" s="42" t="s">
        <v>122</v>
      </c>
      <c r="R288" s="47" t="s">
        <v>122</v>
      </c>
      <c r="T288" s="42">
        <v>8</v>
      </c>
      <c r="U288" s="46" t="s">
        <v>159</v>
      </c>
      <c r="V288" s="48">
        <v>52603102.600000001</v>
      </c>
      <c r="W288" s="47">
        <v>1532651876</v>
      </c>
      <c r="X288" s="46" t="s">
        <v>122</v>
      </c>
      <c r="Y288" s="46" t="s">
        <v>122</v>
      </c>
    </row>
    <row r="289" spans="1:25" s="46" customFormat="1">
      <c r="A289" s="42">
        <v>277</v>
      </c>
      <c r="B289" s="64" t="s">
        <v>438</v>
      </c>
      <c r="C289" s="76" t="s">
        <v>444</v>
      </c>
      <c r="D289" s="77"/>
      <c r="E289" s="42" t="s">
        <v>122</v>
      </c>
      <c r="F289" s="46" t="s">
        <v>123</v>
      </c>
      <c r="G289" s="144" t="s">
        <v>456</v>
      </c>
      <c r="H289" s="42" t="s">
        <v>122</v>
      </c>
      <c r="I289" s="64" t="s">
        <v>124</v>
      </c>
      <c r="J289" s="42" t="s">
        <v>122</v>
      </c>
      <c r="R289" s="47" t="s">
        <v>122</v>
      </c>
      <c r="T289" s="42">
        <v>8</v>
      </c>
      <c r="U289" s="46" t="s">
        <v>159</v>
      </c>
      <c r="V289" s="48">
        <v>52603102.600000001</v>
      </c>
      <c r="W289" s="47">
        <v>1532651876</v>
      </c>
      <c r="X289" s="46" t="s">
        <v>122</v>
      </c>
      <c r="Y289" s="46" t="s">
        <v>122</v>
      </c>
    </row>
    <row r="290" spans="1:25" s="46" customFormat="1">
      <c r="A290" s="42">
        <v>278</v>
      </c>
      <c r="B290" s="64" t="s">
        <v>438</v>
      </c>
      <c r="C290" s="140" t="s">
        <v>458</v>
      </c>
      <c r="D290" s="141"/>
      <c r="E290" s="42" t="s">
        <v>122</v>
      </c>
      <c r="F290" s="46" t="s">
        <v>123</v>
      </c>
      <c r="G290" s="144" t="s">
        <v>456</v>
      </c>
      <c r="H290" s="42" t="s">
        <v>122</v>
      </c>
      <c r="I290" s="64" t="s">
        <v>124</v>
      </c>
      <c r="J290" s="42" t="s">
        <v>122</v>
      </c>
      <c r="R290" s="47" t="s">
        <v>122</v>
      </c>
      <c r="T290" s="42">
        <v>8</v>
      </c>
      <c r="U290" s="46" t="s">
        <v>159</v>
      </c>
      <c r="V290" s="48">
        <v>52603102.600000001</v>
      </c>
      <c r="W290" s="47">
        <v>1532651876</v>
      </c>
      <c r="X290" s="46" t="s">
        <v>122</v>
      </c>
      <c r="Y290" s="46" t="s">
        <v>122</v>
      </c>
    </row>
    <row r="291" spans="1:25" s="46" customFormat="1" ht="31.5">
      <c r="A291" s="42">
        <v>279</v>
      </c>
      <c r="B291" s="64" t="s">
        <v>438</v>
      </c>
      <c r="C291" s="100" t="s">
        <v>459</v>
      </c>
      <c r="D291" s="135"/>
      <c r="E291" s="42" t="s">
        <v>122</v>
      </c>
      <c r="F291" s="82" t="s">
        <v>127</v>
      </c>
      <c r="G291" s="42" t="s">
        <v>460</v>
      </c>
      <c r="H291" s="42"/>
      <c r="R291" s="47">
        <v>264000000000</v>
      </c>
      <c r="T291" s="42">
        <v>8</v>
      </c>
      <c r="U291" s="46" t="s">
        <v>159</v>
      </c>
      <c r="V291" s="48">
        <v>52603102.600000001</v>
      </c>
      <c r="W291" s="47">
        <v>1532651876</v>
      </c>
      <c r="X291" s="47">
        <v>1700000</v>
      </c>
    </row>
    <row r="292" spans="1:25" s="46" customFormat="1">
      <c r="A292" s="42">
        <v>280</v>
      </c>
      <c r="B292" s="64" t="s">
        <v>438</v>
      </c>
      <c r="C292" s="80" t="s">
        <v>450</v>
      </c>
      <c r="D292" s="81"/>
      <c r="E292" s="42" t="s">
        <v>122</v>
      </c>
      <c r="F292" s="46" t="s">
        <v>123</v>
      </c>
      <c r="G292" s="42" t="s">
        <v>460</v>
      </c>
      <c r="H292" s="42" t="s">
        <v>122</v>
      </c>
      <c r="I292" s="64" t="s">
        <v>124</v>
      </c>
      <c r="J292" s="42" t="s">
        <v>122</v>
      </c>
      <c r="R292" s="47" t="s">
        <v>122</v>
      </c>
      <c r="T292" s="42">
        <v>8</v>
      </c>
      <c r="U292" s="46" t="s">
        <v>159</v>
      </c>
      <c r="V292" s="48">
        <v>52603102.600000001</v>
      </c>
      <c r="W292" s="47">
        <v>1532651876</v>
      </c>
      <c r="X292" s="46" t="s">
        <v>122</v>
      </c>
      <c r="Y292" s="46" t="s">
        <v>122</v>
      </c>
    </row>
    <row r="293" spans="1:25" s="46" customFormat="1">
      <c r="A293" s="42">
        <v>281</v>
      </c>
      <c r="B293" s="64" t="s">
        <v>438</v>
      </c>
      <c r="C293" s="80" t="s">
        <v>443</v>
      </c>
      <c r="D293" s="81"/>
      <c r="E293" s="42" t="s">
        <v>122</v>
      </c>
      <c r="F293" s="46" t="s">
        <v>123</v>
      </c>
      <c r="G293" s="42" t="s">
        <v>460</v>
      </c>
      <c r="H293" s="42" t="s">
        <v>122</v>
      </c>
      <c r="I293" s="64" t="s">
        <v>124</v>
      </c>
      <c r="J293" s="42" t="s">
        <v>122</v>
      </c>
      <c r="R293" s="47" t="s">
        <v>122</v>
      </c>
      <c r="T293" s="42">
        <v>8</v>
      </c>
      <c r="U293" s="46" t="s">
        <v>159</v>
      </c>
      <c r="V293" s="48">
        <v>52603102.600000001</v>
      </c>
      <c r="W293" s="47">
        <v>1532651876</v>
      </c>
      <c r="X293" s="46" t="s">
        <v>122</v>
      </c>
      <c r="Y293" s="46" t="s">
        <v>122</v>
      </c>
    </row>
    <row r="294" spans="1:25" s="46" customFormat="1">
      <c r="A294" s="42">
        <v>282</v>
      </c>
      <c r="B294" s="64" t="s">
        <v>438</v>
      </c>
      <c r="C294" s="80" t="s">
        <v>444</v>
      </c>
      <c r="D294" s="81"/>
      <c r="E294" s="42" t="s">
        <v>122</v>
      </c>
      <c r="F294" s="46" t="s">
        <v>123</v>
      </c>
      <c r="G294" s="42" t="s">
        <v>460</v>
      </c>
      <c r="H294" s="42" t="s">
        <v>122</v>
      </c>
      <c r="I294" s="64" t="s">
        <v>124</v>
      </c>
      <c r="J294" s="42" t="s">
        <v>122</v>
      </c>
      <c r="R294" s="47" t="s">
        <v>122</v>
      </c>
      <c r="T294" s="42">
        <v>8</v>
      </c>
      <c r="U294" s="46" t="s">
        <v>159</v>
      </c>
      <c r="V294" s="48">
        <v>52603102.600000001</v>
      </c>
      <c r="W294" s="47">
        <v>1532651876</v>
      </c>
      <c r="X294" s="46" t="s">
        <v>122</v>
      </c>
      <c r="Y294" s="46" t="s">
        <v>122</v>
      </c>
    </row>
    <row r="295" spans="1:25" s="46" customFormat="1">
      <c r="A295" s="42">
        <v>283</v>
      </c>
      <c r="B295" s="64" t="s">
        <v>438</v>
      </c>
      <c r="C295" s="80" t="s">
        <v>458</v>
      </c>
      <c r="D295" s="81"/>
      <c r="E295" s="42" t="s">
        <v>122</v>
      </c>
      <c r="F295" s="46" t="s">
        <v>123</v>
      </c>
      <c r="G295" s="42" t="s">
        <v>460</v>
      </c>
      <c r="H295" s="42" t="s">
        <v>122</v>
      </c>
      <c r="I295" s="64" t="s">
        <v>124</v>
      </c>
      <c r="J295" s="42" t="s">
        <v>122</v>
      </c>
      <c r="R295" s="47" t="s">
        <v>122</v>
      </c>
      <c r="T295" s="42">
        <v>8</v>
      </c>
      <c r="U295" s="46" t="s">
        <v>159</v>
      </c>
      <c r="V295" s="48">
        <v>52603102.600000001</v>
      </c>
      <c r="W295" s="47">
        <v>1532651876</v>
      </c>
      <c r="X295" s="46" t="s">
        <v>122</v>
      </c>
      <c r="Y295" s="46" t="s">
        <v>122</v>
      </c>
    </row>
    <row r="296" spans="1:25" s="46" customFormat="1">
      <c r="A296" s="42">
        <v>284</v>
      </c>
      <c r="B296" s="64" t="s">
        <v>438</v>
      </c>
      <c r="C296" s="80" t="s">
        <v>457</v>
      </c>
      <c r="D296" s="81"/>
      <c r="E296" s="42" t="s">
        <v>122</v>
      </c>
      <c r="F296" s="46" t="s">
        <v>123</v>
      </c>
      <c r="G296" s="42" t="s">
        <v>460</v>
      </c>
      <c r="H296" s="42" t="s">
        <v>122</v>
      </c>
      <c r="I296" s="64" t="s">
        <v>124</v>
      </c>
      <c r="J296" s="42" t="s">
        <v>122</v>
      </c>
      <c r="R296" s="47" t="s">
        <v>122</v>
      </c>
      <c r="T296" s="42">
        <v>8</v>
      </c>
      <c r="U296" s="46" t="s">
        <v>159</v>
      </c>
      <c r="V296" s="48">
        <v>52603102.600000001</v>
      </c>
      <c r="W296" s="47">
        <v>1532651876</v>
      </c>
      <c r="X296" s="46" t="s">
        <v>122</v>
      </c>
      <c r="Y296" s="46" t="s">
        <v>122</v>
      </c>
    </row>
    <row r="297" spans="1:25" s="46" customFormat="1">
      <c r="A297" s="42">
        <v>285</v>
      </c>
      <c r="B297" s="64" t="s">
        <v>438</v>
      </c>
      <c r="C297" s="145" t="s">
        <v>461</v>
      </c>
      <c r="D297" s="146"/>
      <c r="E297" s="42" t="s">
        <v>122</v>
      </c>
      <c r="F297" s="46" t="s">
        <v>123</v>
      </c>
      <c r="G297" s="42" t="s">
        <v>460</v>
      </c>
      <c r="H297" s="42" t="s">
        <v>122</v>
      </c>
      <c r="I297" s="64" t="s">
        <v>124</v>
      </c>
      <c r="J297" s="42" t="s">
        <v>122</v>
      </c>
      <c r="R297" s="47" t="s">
        <v>122</v>
      </c>
      <c r="T297" s="42">
        <v>8</v>
      </c>
      <c r="U297" s="46" t="s">
        <v>159</v>
      </c>
      <c r="V297" s="48">
        <v>52603102.600000001</v>
      </c>
      <c r="W297" s="47">
        <v>1532651876</v>
      </c>
      <c r="X297" s="46" t="s">
        <v>122</v>
      </c>
      <c r="Y297" s="46" t="s">
        <v>122</v>
      </c>
    </row>
    <row r="298" spans="1:25" s="46" customFormat="1" ht="63">
      <c r="A298" s="42">
        <v>286</v>
      </c>
      <c r="B298" s="64" t="s">
        <v>438</v>
      </c>
      <c r="C298" s="145" t="s">
        <v>462</v>
      </c>
      <c r="D298" s="146"/>
      <c r="E298" s="42" t="s">
        <v>122</v>
      </c>
      <c r="F298" s="46" t="s">
        <v>123</v>
      </c>
      <c r="G298" s="42" t="s">
        <v>460</v>
      </c>
      <c r="H298" s="42" t="s">
        <v>122</v>
      </c>
      <c r="I298" s="64" t="s">
        <v>124</v>
      </c>
      <c r="J298" s="42" t="s">
        <v>122</v>
      </c>
      <c r="R298" s="47" t="s">
        <v>122</v>
      </c>
      <c r="T298" s="42">
        <v>8</v>
      </c>
      <c r="U298" s="46" t="s">
        <v>159</v>
      </c>
      <c r="V298" s="48">
        <v>52603102.600000001</v>
      </c>
      <c r="W298" s="47">
        <v>1532651876</v>
      </c>
      <c r="X298" s="46" t="s">
        <v>122</v>
      </c>
      <c r="Y298" s="46" t="s">
        <v>122</v>
      </c>
    </row>
    <row r="299" spans="1:25" s="46" customFormat="1">
      <c r="A299" s="42">
        <v>287</v>
      </c>
      <c r="B299" s="64" t="s">
        <v>438</v>
      </c>
      <c r="C299" s="145" t="s">
        <v>442</v>
      </c>
      <c r="D299" s="146"/>
      <c r="E299" s="42" t="s">
        <v>122</v>
      </c>
      <c r="F299" s="46" t="s">
        <v>123</v>
      </c>
      <c r="G299" s="42" t="s">
        <v>460</v>
      </c>
      <c r="H299" s="42" t="s">
        <v>122</v>
      </c>
      <c r="I299" s="64" t="s">
        <v>124</v>
      </c>
      <c r="J299" s="42" t="s">
        <v>122</v>
      </c>
      <c r="R299" s="47" t="s">
        <v>122</v>
      </c>
      <c r="T299" s="42">
        <v>8</v>
      </c>
      <c r="U299" s="46" t="s">
        <v>159</v>
      </c>
      <c r="V299" s="48">
        <v>52603102.600000001</v>
      </c>
      <c r="W299" s="47">
        <v>1532651876</v>
      </c>
      <c r="X299" s="46" t="s">
        <v>122</v>
      </c>
      <c r="Y299" s="46" t="s">
        <v>122</v>
      </c>
    </row>
    <row r="300" spans="1:25" s="46" customFormat="1" ht="31.5">
      <c r="A300" s="42">
        <v>288</v>
      </c>
      <c r="B300" s="64" t="s">
        <v>438</v>
      </c>
      <c r="C300" s="145" t="s">
        <v>463</v>
      </c>
      <c r="D300" s="146"/>
      <c r="E300" s="42" t="s">
        <v>122</v>
      </c>
      <c r="F300" s="46" t="s">
        <v>123</v>
      </c>
      <c r="G300" s="42" t="s">
        <v>460</v>
      </c>
      <c r="H300" s="42" t="s">
        <v>122</v>
      </c>
      <c r="I300" s="64" t="s">
        <v>124</v>
      </c>
      <c r="J300" s="42" t="s">
        <v>122</v>
      </c>
      <c r="R300" s="47" t="s">
        <v>122</v>
      </c>
      <c r="T300" s="42">
        <v>8</v>
      </c>
      <c r="U300" s="46" t="s">
        <v>159</v>
      </c>
      <c r="V300" s="48">
        <v>52603102.600000001</v>
      </c>
      <c r="W300" s="47">
        <v>1532651876</v>
      </c>
      <c r="X300" s="46" t="s">
        <v>122</v>
      </c>
      <c r="Y300" s="46" t="s">
        <v>122</v>
      </c>
    </row>
    <row r="301" spans="1:25" s="46" customFormat="1">
      <c r="A301" s="42">
        <v>289</v>
      </c>
      <c r="B301" s="64" t="s">
        <v>438</v>
      </c>
      <c r="C301" s="145" t="s">
        <v>464</v>
      </c>
      <c r="D301" s="146"/>
      <c r="E301" s="42" t="s">
        <v>122</v>
      </c>
      <c r="F301" s="46" t="s">
        <v>123</v>
      </c>
      <c r="G301" s="42" t="s">
        <v>460</v>
      </c>
      <c r="H301" s="42" t="s">
        <v>122</v>
      </c>
      <c r="I301" s="64" t="s">
        <v>124</v>
      </c>
      <c r="J301" s="42" t="s">
        <v>122</v>
      </c>
      <c r="R301" s="47" t="s">
        <v>122</v>
      </c>
      <c r="T301" s="42">
        <v>8</v>
      </c>
      <c r="U301" s="46" t="s">
        <v>159</v>
      </c>
      <c r="V301" s="48">
        <v>52603102.600000001</v>
      </c>
      <c r="W301" s="47">
        <v>1532651876</v>
      </c>
      <c r="X301" s="46" t="s">
        <v>122</v>
      </c>
      <c r="Y301" s="46" t="s">
        <v>122</v>
      </c>
    </row>
    <row r="302" spans="1:25" s="46" customFormat="1" ht="31.5">
      <c r="A302" s="42">
        <v>290</v>
      </c>
      <c r="B302" s="64" t="s">
        <v>438</v>
      </c>
      <c r="C302" s="145" t="s">
        <v>465</v>
      </c>
      <c r="D302" s="146"/>
      <c r="E302" s="42" t="s">
        <v>122</v>
      </c>
      <c r="F302" s="46" t="s">
        <v>123</v>
      </c>
      <c r="G302" s="42" t="s">
        <v>460</v>
      </c>
      <c r="H302" s="42" t="s">
        <v>122</v>
      </c>
      <c r="I302" s="64" t="s">
        <v>124</v>
      </c>
      <c r="J302" s="42" t="s">
        <v>122</v>
      </c>
      <c r="R302" s="47" t="s">
        <v>122</v>
      </c>
      <c r="T302" s="42">
        <v>8</v>
      </c>
      <c r="U302" s="46" t="s">
        <v>159</v>
      </c>
      <c r="V302" s="48">
        <v>52603102.600000001</v>
      </c>
      <c r="W302" s="47">
        <v>1532651876</v>
      </c>
      <c r="X302" s="46" t="s">
        <v>122</v>
      </c>
      <c r="Y302" s="46" t="s">
        <v>122</v>
      </c>
    </row>
    <row r="303" spans="1:25" s="46" customFormat="1" ht="31.5">
      <c r="A303" s="42">
        <v>291</v>
      </c>
      <c r="B303" s="64" t="s">
        <v>438</v>
      </c>
      <c r="C303" s="145" t="s">
        <v>466</v>
      </c>
      <c r="D303" s="146"/>
      <c r="E303" s="42" t="s">
        <v>122</v>
      </c>
      <c r="F303" s="46" t="s">
        <v>123</v>
      </c>
      <c r="G303" s="42" t="s">
        <v>460</v>
      </c>
      <c r="H303" s="42" t="s">
        <v>122</v>
      </c>
      <c r="I303" s="64" t="s">
        <v>124</v>
      </c>
      <c r="J303" s="42" t="s">
        <v>122</v>
      </c>
      <c r="R303" s="47" t="s">
        <v>122</v>
      </c>
      <c r="T303" s="42">
        <v>8</v>
      </c>
      <c r="U303" s="46" t="s">
        <v>159</v>
      </c>
      <c r="V303" s="48">
        <v>52603102.600000001</v>
      </c>
      <c r="W303" s="47">
        <v>1532651876</v>
      </c>
      <c r="X303" s="46" t="s">
        <v>122</v>
      </c>
      <c r="Y303" s="46" t="s">
        <v>122</v>
      </c>
    </row>
    <row r="304" spans="1:25" s="46" customFormat="1">
      <c r="A304" s="42">
        <v>292</v>
      </c>
      <c r="B304" s="64" t="s">
        <v>438</v>
      </c>
      <c r="C304" s="145" t="s">
        <v>467</v>
      </c>
      <c r="D304" s="146"/>
      <c r="E304" s="42" t="s">
        <v>122</v>
      </c>
      <c r="F304" s="46" t="s">
        <v>123</v>
      </c>
      <c r="G304" s="42" t="s">
        <v>460</v>
      </c>
      <c r="H304" s="42" t="s">
        <v>122</v>
      </c>
      <c r="I304" s="64" t="s">
        <v>124</v>
      </c>
      <c r="J304" s="42" t="s">
        <v>122</v>
      </c>
      <c r="R304" s="47" t="s">
        <v>122</v>
      </c>
      <c r="T304" s="42">
        <v>8</v>
      </c>
      <c r="U304" s="46" t="s">
        <v>159</v>
      </c>
      <c r="V304" s="48">
        <v>52603102.600000001</v>
      </c>
      <c r="W304" s="47">
        <v>1532651876</v>
      </c>
      <c r="X304" s="46" t="s">
        <v>122</v>
      </c>
      <c r="Y304" s="46" t="s">
        <v>122</v>
      </c>
    </row>
    <row r="305" spans="1:25" s="46" customFormat="1">
      <c r="A305" s="42">
        <v>293</v>
      </c>
      <c r="B305" s="64" t="s">
        <v>438</v>
      </c>
      <c r="C305" s="145" t="s">
        <v>468</v>
      </c>
      <c r="D305" s="146"/>
      <c r="E305" s="42" t="s">
        <v>122</v>
      </c>
      <c r="F305" s="46" t="s">
        <v>123</v>
      </c>
      <c r="G305" s="42" t="s">
        <v>460</v>
      </c>
      <c r="H305" s="42" t="s">
        <v>122</v>
      </c>
      <c r="I305" s="64" t="s">
        <v>124</v>
      </c>
      <c r="J305" s="42" t="s">
        <v>122</v>
      </c>
      <c r="R305" s="47" t="s">
        <v>122</v>
      </c>
      <c r="T305" s="42">
        <v>8</v>
      </c>
      <c r="U305" s="46" t="s">
        <v>159</v>
      </c>
      <c r="V305" s="48">
        <v>52603102.600000001</v>
      </c>
      <c r="W305" s="47">
        <v>1532651876</v>
      </c>
      <c r="X305" s="46" t="s">
        <v>122</v>
      </c>
      <c r="Y305" s="46" t="s">
        <v>122</v>
      </c>
    </row>
    <row r="306" spans="1:25" s="46" customFormat="1">
      <c r="A306" s="42">
        <v>294</v>
      </c>
      <c r="B306" s="64" t="s">
        <v>438</v>
      </c>
      <c r="C306" s="145" t="s">
        <v>469</v>
      </c>
      <c r="D306" s="146"/>
      <c r="E306" s="42" t="s">
        <v>122</v>
      </c>
      <c r="F306" s="46" t="s">
        <v>123</v>
      </c>
      <c r="G306" s="42" t="s">
        <v>460</v>
      </c>
      <c r="H306" s="42" t="s">
        <v>122</v>
      </c>
      <c r="I306" s="64" t="s">
        <v>124</v>
      </c>
      <c r="J306" s="42" t="s">
        <v>122</v>
      </c>
      <c r="R306" s="47" t="s">
        <v>122</v>
      </c>
      <c r="T306" s="42">
        <v>8</v>
      </c>
      <c r="U306" s="46" t="s">
        <v>159</v>
      </c>
      <c r="V306" s="48">
        <v>52603102.600000001</v>
      </c>
      <c r="W306" s="47">
        <v>1532651876</v>
      </c>
      <c r="X306" s="46" t="s">
        <v>122</v>
      </c>
      <c r="Y306" s="46" t="s">
        <v>122</v>
      </c>
    </row>
    <row r="307" spans="1:25" s="46" customFormat="1">
      <c r="A307" s="42">
        <v>295</v>
      </c>
      <c r="B307" s="64" t="s">
        <v>438</v>
      </c>
      <c r="C307" s="147" t="s">
        <v>470</v>
      </c>
      <c r="D307" s="148"/>
      <c r="E307" s="42" t="s">
        <v>122</v>
      </c>
      <c r="F307" s="46" t="s">
        <v>123</v>
      </c>
      <c r="G307" s="42" t="s">
        <v>460</v>
      </c>
      <c r="H307" s="42" t="s">
        <v>122</v>
      </c>
      <c r="I307" s="64" t="s">
        <v>124</v>
      </c>
      <c r="J307" s="42" t="s">
        <v>122</v>
      </c>
      <c r="R307" s="47" t="s">
        <v>122</v>
      </c>
      <c r="T307" s="42">
        <v>8</v>
      </c>
      <c r="U307" s="46" t="s">
        <v>159</v>
      </c>
      <c r="V307" s="48">
        <v>52603102.600000001</v>
      </c>
      <c r="W307" s="47">
        <v>1532651876</v>
      </c>
      <c r="X307" s="46" t="s">
        <v>122</v>
      </c>
      <c r="Y307" s="46" t="s">
        <v>122</v>
      </c>
    </row>
    <row r="308" spans="1:25" s="46" customFormat="1">
      <c r="A308" s="42">
        <v>296</v>
      </c>
      <c r="B308" s="64" t="s">
        <v>438</v>
      </c>
      <c r="C308" s="88" t="s">
        <v>471</v>
      </c>
      <c r="D308" s="149"/>
      <c r="E308" s="42" t="s">
        <v>122</v>
      </c>
      <c r="F308" s="82" t="s">
        <v>127</v>
      </c>
      <c r="G308" s="42" t="s">
        <v>472</v>
      </c>
      <c r="H308" s="42" t="s">
        <v>122</v>
      </c>
      <c r="I308" s="64" t="s">
        <v>124</v>
      </c>
      <c r="J308" s="42" t="s">
        <v>122</v>
      </c>
      <c r="R308" s="47" t="s">
        <v>122</v>
      </c>
      <c r="T308" s="42">
        <v>8</v>
      </c>
      <c r="U308" s="46" t="s">
        <v>159</v>
      </c>
      <c r="V308" s="48">
        <v>52603102.600000001</v>
      </c>
      <c r="W308" s="47">
        <v>1532651876</v>
      </c>
      <c r="X308" s="47">
        <v>1000000</v>
      </c>
      <c r="Y308" s="46" t="s">
        <v>122</v>
      </c>
    </row>
    <row r="309" spans="1:25" s="46" customFormat="1">
      <c r="A309" s="42">
        <v>297</v>
      </c>
      <c r="B309" s="64" t="s">
        <v>438</v>
      </c>
      <c r="C309" s="76" t="s">
        <v>450</v>
      </c>
      <c r="D309" s="77"/>
      <c r="E309" s="42" t="s">
        <v>122</v>
      </c>
      <c r="F309" s="46" t="s">
        <v>123</v>
      </c>
      <c r="G309" s="42" t="s">
        <v>472</v>
      </c>
      <c r="H309" s="42" t="s">
        <v>122</v>
      </c>
      <c r="I309" s="64" t="s">
        <v>124</v>
      </c>
      <c r="J309" s="42" t="s">
        <v>122</v>
      </c>
      <c r="R309" s="47" t="s">
        <v>122</v>
      </c>
      <c r="T309" s="42">
        <v>8</v>
      </c>
      <c r="U309" s="46" t="s">
        <v>159</v>
      </c>
      <c r="V309" s="48">
        <v>52603102.600000001</v>
      </c>
      <c r="W309" s="47">
        <v>1532651876</v>
      </c>
      <c r="X309" s="46" t="s">
        <v>122</v>
      </c>
      <c r="Y309" s="46" t="s">
        <v>122</v>
      </c>
    </row>
    <row r="310" spans="1:25" s="46" customFormat="1">
      <c r="A310" s="42">
        <v>298</v>
      </c>
      <c r="B310" s="64" t="s">
        <v>438</v>
      </c>
      <c r="C310" s="76" t="s">
        <v>473</v>
      </c>
      <c r="D310" s="77"/>
      <c r="E310" s="42" t="s">
        <v>122</v>
      </c>
      <c r="F310" s="46" t="s">
        <v>123</v>
      </c>
      <c r="G310" s="42" t="s">
        <v>472</v>
      </c>
      <c r="H310" s="42" t="s">
        <v>122</v>
      </c>
      <c r="I310" s="64" t="s">
        <v>124</v>
      </c>
      <c r="J310" s="42" t="s">
        <v>122</v>
      </c>
      <c r="R310" s="47" t="s">
        <v>122</v>
      </c>
      <c r="T310" s="42">
        <v>8</v>
      </c>
      <c r="U310" s="46" t="s">
        <v>159</v>
      </c>
      <c r="V310" s="48">
        <v>52603102.600000001</v>
      </c>
      <c r="W310" s="47">
        <v>1532651876</v>
      </c>
      <c r="X310" s="46" t="s">
        <v>122</v>
      </c>
      <c r="Y310" s="46" t="s">
        <v>122</v>
      </c>
    </row>
    <row r="311" spans="1:25" s="46" customFormat="1">
      <c r="A311" s="42">
        <v>299</v>
      </c>
      <c r="B311" s="64" t="s">
        <v>438</v>
      </c>
      <c r="C311" s="76" t="s">
        <v>457</v>
      </c>
      <c r="D311" s="77"/>
      <c r="E311" s="42" t="s">
        <v>122</v>
      </c>
      <c r="F311" s="46" t="s">
        <v>123</v>
      </c>
      <c r="G311" s="42" t="s">
        <v>472</v>
      </c>
      <c r="H311" s="42" t="s">
        <v>122</v>
      </c>
      <c r="I311" s="64" t="s">
        <v>124</v>
      </c>
      <c r="J311" s="42" t="s">
        <v>122</v>
      </c>
      <c r="R311" s="47" t="s">
        <v>122</v>
      </c>
      <c r="T311" s="42">
        <v>8</v>
      </c>
      <c r="U311" s="46" t="s">
        <v>159</v>
      </c>
      <c r="V311" s="48">
        <v>52603102.600000001</v>
      </c>
      <c r="W311" s="47">
        <v>1532651876</v>
      </c>
      <c r="X311" s="46" t="s">
        <v>122</v>
      </c>
      <c r="Y311" s="46" t="s">
        <v>122</v>
      </c>
    </row>
    <row r="312" spans="1:25" s="46" customFormat="1">
      <c r="A312" s="42">
        <v>300</v>
      </c>
      <c r="B312" s="64" t="s">
        <v>438</v>
      </c>
      <c r="C312" s="140" t="s">
        <v>474</v>
      </c>
      <c r="D312" s="141"/>
      <c r="E312" s="42" t="s">
        <v>122</v>
      </c>
      <c r="F312" s="46" t="s">
        <v>123</v>
      </c>
      <c r="G312" s="42" t="s">
        <v>472</v>
      </c>
      <c r="H312" s="42" t="s">
        <v>122</v>
      </c>
      <c r="I312" s="64" t="s">
        <v>124</v>
      </c>
      <c r="J312" s="42" t="s">
        <v>122</v>
      </c>
      <c r="R312" s="47" t="s">
        <v>122</v>
      </c>
      <c r="T312" s="42">
        <v>8</v>
      </c>
      <c r="U312" s="46" t="s">
        <v>159</v>
      </c>
      <c r="V312" s="48">
        <v>52603102.600000001</v>
      </c>
      <c r="W312" s="47">
        <v>1532651876</v>
      </c>
      <c r="X312" s="46" t="s">
        <v>122</v>
      </c>
      <c r="Y312" s="46" t="s">
        <v>122</v>
      </c>
    </row>
    <row r="313" spans="1:25" s="46" customFormat="1">
      <c r="A313" s="42">
        <v>296</v>
      </c>
      <c r="B313" s="64" t="s">
        <v>438</v>
      </c>
      <c r="C313" s="88" t="s">
        <v>471</v>
      </c>
      <c r="D313" s="149"/>
      <c r="E313" s="42" t="s">
        <v>122</v>
      </c>
      <c r="F313" s="82" t="s">
        <v>127</v>
      </c>
      <c r="G313" s="42" t="s">
        <v>475</v>
      </c>
      <c r="H313" s="42" t="s">
        <v>122</v>
      </c>
      <c r="I313" s="64" t="s">
        <v>124</v>
      </c>
      <c r="J313" s="42" t="s">
        <v>122</v>
      </c>
      <c r="R313" s="47" t="s">
        <v>122</v>
      </c>
      <c r="T313" s="42">
        <v>8</v>
      </c>
      <c r="U313" s="46" t="s">
        <v>159</v>
      </c>
      <c r="V313" s="48">
        <v>52603102.600000001</v>
      </c>
      <c r="W313" s="47">
        <v>1532651876</v>
      </c>
      <c r="X313" s="47">
        <v>500000</v>
      </c>
      <c r="Y313" s="46" t="s">
        <v>122</v>
      </c>
    </row>
    <row r="314" spans="1:25" s="46" customFormat="1">
      <c r="A314" s="42">
        <v>302</v>
      </c>
      <c r="B314" s="64" t="s">
        <v>438</v>
      </c>
      <c r="C314" s="88" t="s">
        <v>476</v>
      </c>
      <c r="D314" s="149"/>
      <c r="E314" s="42" t="s">
        <v>122</v>
      </c>
      <c r="F314" s="82" t="s">
        <v>127</v>
      </c>
      <c r="G314" s="42" t="s">
        <v>477</v>
      </c>
      <c r="H314" s="42" t="s">
        <v>122</v>
      </c>
      <c r="I314" s="64" t="s">
        <v>124</v>
      </c>
      <c r="J314" s="42" t="s">
        <v>122</v>
      </c>
      <c r="R314" s="47" t="s">
        <v>122</v>
      </c>
      <c r="T314" s="42">
        <v>8</v>
      </c>
      <c r="U314" s="46" t="s">
        <v>159</v>
      </c>
      <c r="V314" s="48">
        <v>52603102.600000001</v>
      </c>
      <c r="W314" s="47">
        <v>1532651876</v>
      </c>
      <c r="X314" s="47">
        <v>410</v>
      </c>
      <c r="Y314" s="46" t="s">
        <v>122</v>
      </c>
    </row>
    <row r="315" spans="1:25" s="46" customFormat="1" ht="31.5">
      <c r="A315" s="42">
        <v>303</v>
      </c>
      <c r="B315" s="64" t="s">
        <v>438</v>
      </c>
      <c r="C315" s="100" t="s">
        <v>478</v>
      </c>
      <c r="D315" s="135"/>
      <c r="E315" s="42" t="s">
        <v>122</v>
      </c>
      <c r="F315" s="82" t="s">
        <v>127</v>
      </c>
      <c r="G315" s="42" t="s">
        <v>479</v>
      </c>
      <c r="H315" s="42" t="s">
        <v>122</v>
      </c>
      <c r="I315" s="64" t="s">
        <v>124</v>
      </c>
      <c r="J315" s="42" t="s">
        <v>122</v>
      </c>
      <c r="R315" s="47">
        <v>216000000000</v>
      </c>
      <c r="T315" s="42">
        <v>8</v>
      </c>
      <c r="U315" s="46" t="s">
        <v>159</v>
      </c>
      <c r="V315" s="48">
        <v>52603102.600000001</v>
      </c>
      <c r="W315" s="47">
        <v>1532651876</v>
      </c>
      <c r="X315" s="47">
        <v>347000</v>
      </c>
      <c r="Y315" s="46" t="s">
        <v>122</v>
      </c>
    </row>
    <row r="316" spans="1:25" s="46" customFormat="1">
      <c r="A316" s="42">
        <v>304</v>
      </c>
      <c r="B316" s="64" t="s">
        <v>438</v>
      </c>
      <c r="C316" s="138" t="s">
        <v>480</v>
      </c>
      <c r="D316" s="139"/>
      <c r="E316" s="42" t="s">
        <v>122</v>
      </c>
      <c r="F316" s="46" t="s">
        <v>123</v>
      </c>
      <c r="G316" s="42" t="s">
        <v>479</v>
      </c>
      <c r="H316" s="42" t="s">
        <v>122</v>
      </c>
      <c r="I316" s="64" t="s">
        <v>124</v>
      </c>
      <c r="J316" s="42" t="s">
        <v>122</v>
      </c>
      <c r="R316" s="47" t="s">
        <v>122</v>
      </c>
      <c r="T316" s="42">
        <v>8</v>
      </c>
      <c r="U316" s="46" t="s">
        <v>159</v>
      </c>
      <c r="V316" s="48">
        <v>52603102.600000001</v>
      </c>
      <c r="W316" s="47">
        <v>1532651876</v>
      </c>
      <c r="X316" s="46" t="s">
        <v>122</v>
      </c>
      <c r="Y316" s="46" t="s">
        <v>122</v>
      </c>
    </row>
    <row r="317" spans="1:25" s="46" customFormat="1">
      <c r="A317" s="42">
        <v>305</v>
      </c>
      <c r="B317" s="64" t="s">
        <v>438</v>
      </c>
      <c r="C317" s="76" t="s">
        <v>481</v>
      </c>
      <c r="D317" s="77"/>
      <c r="E317" s="42" t="s">
        <v>122</v>
      </c>
      <c r="F317" s="46" t="s">
        <v>123</v>
      </c>
      <c r="G317" s="42" t="s">
        <v>479</v>
      </c>
      <c r="H317" s="42" t="s">
        <v>122</v>
      </c>
      <c r="I317" s="64" t="s">
        <v>124</v>
      </c>
      <c r="J317" s="42" t="s">
        <v>122</v>
      </c>
      <c r="R317" s="47" t="s">
        <v>122</v>
      </c>
      <c r="T317" s="42">
        <v>8</v>
      </c>
      <c r="U317" s="46" t="s">
        <v>159</v>
      </c>
      <c r="V317" s="48">
        <v>52603102.600000001</v>
      </c>
      <c r="W317" s="47">
        <v>1532651876</v>
      </c>
      <c r="X317" s="46" t="s">
        <v>122</v>
      </c>
      <c r="Y317" s="46" t="s">
        <v>122</v>
      </c>
    </row>
    <row r="318" spans="1:25" s="46" customFormat="1">
      <c r="A318" s="42">
        <v>306</v>
      </c>
      <c r="B318" s="64" t="s">
        <v>438</v>
      </c>
      <c r="C318" s="76" t="s">
        <v>482</v>
      </c>
      <c r="D318" s="77"/>
      <c r="E318" s="42" t="s">
        <v>122</v>
      </c>
      <c r="F318" s="46" t="s">
        <v>123</v>
      </c>
      <c r="G318" s="42" t="s">
        <v>479</v>
      </c>
      <c r="H318" s="42" t="s">
        <v>122</v>
      </c>
      <c r="I318" s="64" t="s">
        <v>124</v>
      </c>
      <c r="J318" s="42" t="s">
        <v>122</v>
      </c>
      <c r="R318" s="47" t="s">
        <v>122</v>
      </c>
      <c r="T318" s="42">
        <v>8</v>
      </c>
      <c r="U318" s="46" t="s">
        <v>159</v>
      </c>
      <c r="V318" s="48">
        <v>52603102.600000001</v>
      </c>
      <c r="W318" s="47">
        <v>1532651876</v>
      </c>
      <c r="X318" s="46" t="s">
        <v>122</v>
      </c>
      <c r="Y318" s="46" t="s">
        <v>122</v>
      </c>
    </row>
    <row r="319" spans="1:25" s="46" customFormat="1">
      <c r="A319" s="42">
        <v>307</v>
      </c>
      <c r="B319" s="64" t="s">
        <v>438</v>
      </c>
      <c r="C319" s="138" t="s">
        <v>483</v>
      </c>
      <c r="D319" s="139"/>
      <c r="E319" s="42" t="s">
        <v>122</v>
      </c>
      <c r="F319" s="46" t="s">
        <v>123</v>
      </c>
      <c r="G319" s="42" t="s">
        <v>479</v>
      </c>
      <c r="H319" s="42" t="s">
        <v>122</v>
      </c>
      <c r="I319" s="64" t="s">
        <v>124</v>
      </c>
      <c r="J319" s="42" t="s">
        <v>122</v>
      </c>
      <c r="R319" s="47" t="s">
        <v>122</v>
      </c>
      <c r="T319" s="42">
        <v>8</v>
      </c>
      <c r="U319" s="46" t="s">
        <v>159</v>
      </c>
      <c r="V319" s="48">
        <v>52603102.600000001</v>
      </c>
      <c r="W319" s="47">
        <v>1532651876</v>
      </c>
      <c r="X319" s="46" t="s">
        <v>122</v>
      </c>
      <c r="Y319" s="46" t="s">
        <v>122</v>
      </c>
    </row>
    <row r="320" spans="1:25" s="46" customFormat="1">
      <c r="A320" s="42">
        <v>308</v>
      </c>
      <c r="B320" s="64" t="s">
        <v>438</v>
      </c>
      <c r="C320" s="138" t="s">
        <v>484</v>
      </c>
      <c r="D320" s="139"/>
      <c r="E320" s="42" t="s">
        <v>122</v>
      </c>
      <c r="F320" s="46" t="s">
        <v>123</v>
      </c>
      <c r="G320" s="42" t="s">
        <v>479</v>
      </c>
      <c r="H320" s="42" t="s">
        <v>122</v>
      </c>
      <c r="I320" s="64" t="s">
        <v>124</v>
      </c>
      <c r="J320" s="42" t="s">
        <v>122</v>
      </c>
      <c r="R320" s="47" t="s">
        <v>122</v>
      </c>
      <c r="T320" s="42">
        <v>8</v>
      </c>
      <c r="U320" s="46" t="s">
        <v>159</v>
      </c>
      <c r="V320" s="48">
        <v>52603102.600000001</v>
      </c>
      <c r="W320" s="47">
        <v>1532651876</v>
      </c>
      <c r="X320" s="46" t="s">
        <v>122</v>
      </c>
      <c r="Y320" s="46" t="s">
        <v>122</v>
      </c>
    </row>
    <row r="321" spans="1:25" s="46" customFormat="1">
      <c r="A321" s="42">
        <v>309</v>
      </c>
      <c r="B321" s="64" t="s">
        <v>438</v>
      </c>
      <c r="C321" s="76" t="s">
        <v>485</v>
      </c>
      <c r="D321" s="77"/>
      <c r="E321" s="42" t="s">
        <v>122</v>
      </c>
      <c r="F321" s="46" t="s">
        <v>123</v>
      </c>
      <c r="G321" s="42" t="s">
        <v>479</v>
      </c>
      <c r="H321" s="42" t="s">
        <v>122</v>
      </c>
      <c r="I321" s="64" t="s">
        <v>124</v>
      </c>
      <c r="J321" s="42" t="s">
        <v>122</v>
      </c>
      <c r="R321" s="47" t="s">
        <v>122</v>
      </c>
      <c r="T321" s="42">
        <v>8</v>
      </c>
      <c r="U321" s="46" t="s">
        <v>159</v>
      </c>
      <c r="V321" s="48">
        <v>52603102.600000001</v>
      </c>
      <c r="W321" s="47">
        <v>1532651876</v>
      </c>
      <c r="X321" s="46" t="s">
        <v>122</v>
      </c>
      <c r="Y321" s="46" t="s">
        <v>122</v>
      </c>
    </row>
    <row r="322" spans="1:25" s="46" customFormat="1">
      <c r="A322" s="42">
        <v>310</v>
      </c>
      <c r="B322" s="64" t="s">
        <v>438</v>
      </c>
      <c r="C322" s="138" t="s">
        <v>486</v>
      </c>
      <c r="D322" s="139"/>
      <c r="E322" s="42" t="s">
        <v>122</v>
      </c>
      <c r="F322" s="46" t="s">
        <v>123</v>
      </c>
      <c r="G322" s="42" t="s">
        <v>479</v>
      </c>
      <c r="H322" s="42" t="s">
        <v>122</v>
      </c>
      <c r="I322" s="64" t="s">
        <v>124</v>
      </c>
      <c r="J322" s="42" t="s">
        <v>122</v>
      </c>
      <c r="R322" s="47" t="s">
        <v>122</v>
      </c>
      <c r="T322" s="42">
        <v>8</v>
      </c>
      <c r="U322" s="46" t="s">
        <v>159</v>
      </c>
      <c r="V322" s="48">
        <v>52603102.600000001</v>
      </c>
      <c r="W322" s="47">
        <v>1532651876</v>
      </c>
      <c r="X322" s="46" t="s">
        <v>122</v>
      </c>
      <c r="Y322" s="46" t="s">
        <v>122</v>
      </c>
    </row>
    <row r="323" spans="1:25" s="46" customFormat="1">
      <c r="A323" s="42">
        <v>311</v>
      </c>
      <c r="B323" s="64" t="s">
        <v>438</v>
      </c>
      <c r="C323" s="138" t="s">
        <v>487</v>
      </c>
      <c r="D323" s="139"/>
      <c r="E323" s="42" t="s">
        <v>122</v>
      </c>
      <c r="F323" s="46" t="s">
        <v>123</v>
      </c>
      <c r="G323" s="42" t="s">
        <v>479</v>
      </c>
      <c r="H323" s="42" t="s">
        <v>122</v>
      </c>
      <c r="I323" s="64" t="s">
        <v>124</v>
      </c>
      <c r="J323" s="42" t="s">
        <v>122</v>
      </c>
      <c r="R323" s="47" t="s">
        <v>122</v>
      </c>
      <c r="T323" s="42">
        <v>8</v>
      </c>
      <c r="U323" s="46" t="s">
        <v>159</v>
      </c>
      <c r="V323" s="48">
        <v>52603102.600000001</v>
      </c>
      <c r="W323" s="47">
        <v>1532651876</v>
      </c>
      <c r="X323" s="46" t="s">
        <v>122</v>
      </c>
      <c r="Y323" s="46" t="s">
        <v>122</v>
      </c>
    </row>
    <row r="324" spans="1:25" s="46" customFormat="1">
      <c r="A324" s="42">
        <v>312</v>
      </c>
      <c r="B324" s="64" t="s">
        <v>438</v>
      </c>
      <c r="C324" s="138" t="s">
        <v>488</v>
      </c>
      <c r="D324" s="139"/>
      <c r="E324" s="42" t="s">
        <v>122</v>
      </c>
      <c r="F324" s="46" t="s">
        <v>123</v>
      </c>
      <c r="G324" s="42" t="s">
        <v>479</v>
      </c>
      <c r="H324" s="42" t="s">
        <v>122</v>
      </c>
      <c r="I324" s="64" t="s">
        <v>124</v>
      </c>
      <c r="J324" s="42" t="s">
        <v>122</v>
      </c>
      <c r="R324" s="47" t="s">
        <v>122</v>
      </c>
      <c r="T324" s="42">
        <v>8</v>
      </c>
      <c r="U324" s="46" t="s">
        <v>159</v>
      </c>
      <c r="V324" s="48">
        <v>52603102.600000001</v>
      </c>
      <c r="W324" s="47">
        <v>1532651876</v>
      </c>
      <c r="X324" s="46" t="s">
        <v>122</v>
      </c>
      <c r="Y324" s="46" t="s">
        <v>122</v>
      </c>
    </row>
    <row r="325" spans="1:25" s="46" customFormat="1">
      <c r="A325" s="42">
        <v>313</v>
      </c>
      <c r="B325" s="64" t="s">
        <v>438</v>
      </c>
      <c r="C325" s="140" t="s">
        <v>489</v>
      </c>
      <c r="D325" s="141"/>
      <c r="E325" s="42" t="s">
        <v>122</v>
      </c>
      <c r="F325" s="46" t="s">
        <v>123</v>
      </c>
      <c r="G325" s="42" t="s">
        <v>479</v>
      </c>
      <c r="H325" s="42" t="s">
        <v>122</v>
      </c>
      <c r="I325" s="64" t="s">
        <v>124</v>
      </c>
      <c r="J325" s="42" t="s">
        <v>122</v>
      </c>
      <c r="R325" s="47" t="s">
        <v>122</v>
      </c>
      <c r="T325" s="42">
        <v>8</v>
      </c>
      <c r="U325" s="46" t="s">
        <v>159</v>
      </c>
      <c r="V325" s="48">
        <v>52603102.600000001</v>
      </c>
      <c r="W325" s="47">
        <v>1532651876</v>
      </c>
      <c r="X325" s="46" t="s">
        <v>122</v>
      </c>
      <c r="Y325" s="46" t="s">
        <v>122</v>
      </c>
    </row>
    <row r="326" spans="1:25" s="46" customFormat="1">
      <c r="A326" s="42">
        <v>314</v>
      </c>
      <c r="B326" s="64" t="s">
        <v>438</v>
      </c>
      <c r="C326" s="140" t="s">
        <v>490</v>
      </c>
      <c r="D326" s="141"/>
      <c r="E326" s="42" t="s">
        <v>122</v>
      </c>
      <c r="F326" s="82" t="s">
        <v>127</v>
      </c>
      <c r="G326" s="42" t="s">
        <v>491</v>
      </c>
      <c r="H326" s="42" t="s">
        <v>122</v>
      </c>
      <c r="I326" s="64" t="s">
        <v>124</v>
      </c>
      <c r="J326" s="42" t="s">
        <v>122</v>
      </c>
      <c r="R326" s="47">
        <v>144000000000</v>
      </c>
      <c r="T326" s="42">
        <v>8</v>
      </c>
      <c r="U326" s="46" t="s">
        <v>159</v>
      </c>
      <c r="V326" s="48">
        <v>52603102.600000001</v>
      </c>
      <c r="W326" s="47">
        <v>1532651876</v>
      </c>
      <c r="X326" s="47">
        <v>174800000</v>
      </c>
    </row>
    <row r="327" spans="1:25" s="46" customFormat="1">
      <c r="A327" s="42">
        <v>315</v>
      </c>
      <c r="B327" s="64" t="s">
        <v>438</v>
      </c>
      <c r="C327" s="76" t="s">
        <v>492</v>
      </c>
      <c r="D327" s="77"/>
      <c r="E327" s="42" t="s">
        <v>122</v>
      </c>
      <c r="F327" s="46" t="s">
        <v>123</v>
      </c>
      <c r="G327" s="42" t="s">
        <v>491</v>
      </c>
      <c r="H327" s="42" t="s">
        <v>122</v>
      </c>
      <c r="I327" s="64" t="s">
        <v>124</v>
      </c>
      <c r="J327" s="42" t="s">
        <v>122</v>
      </c>
      <c r="R327" s="47" t="s">
        <v>122</v>
      </c>
      <c r="T327" s="42">
        <v>8</v>
      </c>
      <c r="U327" s="46" t="s">
        <v>159</v>
      </c>
      <c r="V327" s="48">
        <v>52603102.600000001</v>
      </c>
      <c r="W327" s="47">
        <v>1532651876</v>
      </c>
      <c r="X327" s="46" t="s">
        <v>122</v>
      </c>
      <c r="Y327" s="46" t="s">
        <v>122</v>
      </c>
    </row>
    <row r="328" spans="1:25" s="46" customFormat="1">
      <c r="A328" s="42">
        <v>316</v>
      </c>
      <c r="B328" s="64" t="s">
        <v>438</v>
      </c>
      <c r="C328" s="76" t="s">
        <v>493</v>
      </c>
      <c r="D328" s="77"/>
      <c r="E328" s="42" t="s">
        <v>122</v>
      </c>
      <c r="F328" s="46" t="s">
        <v>123</v>
      </c>
      <c r="G328" s="42" t="s">
        <v>491</v>
      </c>
      <c r="H328" s="42" t="s">
        <v>122</v>
      </c>
      <c r="I328" s="64" t="s">
        <v>124</v>
      </c>
      <c r="J328" s="42" t="s">
        <v>122</v>
      </c>
      <c r="R328" s="47" t="s">
        <v>122</v>
      </c>
      <c r="T328" s="42">
        <v>8</v>
      </c>
      <c r="U328" s="46" t="s">
        <v>159</v>
      </c>
      <c r="V328" s="48">
        <v>52603102.600000001</v>
      </c>
      <c r="W328" s="47">
        <v>1532651876</v>
      </c>
      <c r="X328" s="46" t="s">
        <v>122</v>
      </c>
      <c r="Y328" s="46" t="s">
        <v>122</v>
      </c>
    </row>
    <row r="329" spans="1:25" s="46" customFormat="1">
      <c r="A329" s="42">
        <v>317</v>
      </c>
      <c r="B329" s="64" t="s">
        <v>438</v>
      </c>
      <c r="C329" s="76" t="s">
        <v>494</v>
      </c>
      <c r="D329" s="77"/>
      <c r="E329" s="42" t="s">
        <v>122</v>
      </c>
      <c r="F329" s="46" t="s">
        <v>123</v>
      </c>
      <c r="G329" s="42" t="s">
        <v>491</v>
      </c>
      <c r="H329" s="42" t="s">
        <v>122</v>
      </c>
      <c r="I329" s="64" t="s">
        <v>124</v>
      </c>
      <c r="J329" s="42" t="s">
        <v>122</v>
      </c>
      <c r="R329" s="47" t="s">
        <v>122</v>
      </c>
      <c r="T329" s="42">
        <v>8</v>
      </c>
      <c r="U329" s="46" t="s">
        <v>159</v>
      </c>
      <c r="V329" s="48">
        <v>52603102.600000001</v>
      </c>
      <c r="W329" s="47">
        <v>1532651876</v>
      </c>
      <c r="X329" s="46" t="s">
        <v>122</v>
      </c>
      <c r="Y329" s="46" t="s">
        <v>122</v>
      </c>
    </row>
    <row r="330" spans="1:25" s="46" customFormat="1">
      <c r="A330" s="42">
        <v>318</v>
      </c>
      <c r="B330" s="64" t="s">
        <v>438</v>
      </c>
      <c r="C330" s="138" t="s">
        <v>495</v>
      </c>
      <c r="D330" s="139"/>
      <c r="E330" s="42" t="s">
        <v>122</v>
      </c>
      <c r="F330" s="46" t="s">
        <v>123</v>
      </c>
      <c r="G330" s="42" t="s">
        <v>491</v>
      </c>
      <c r="H330" s="42" t="s">
        <v>122</v>
      </c>
      <c r="I330" s="64" t="s">
        <v>124</v>
      </c>
      <c r="J330" s="42" t="s">
        <v>122</v>
      </c>
      <c r="R330" s="47" t="s">
        <v>122</v>
      </c>
      <c r="T330" s="42">
        <v>8</v>
      </c>
      <c r="U330" s="46" t="s">
        <v>159</v>
      </c>
      <c r="V330" s="48">
        <v>52603102.600000001</v>
      </c>
      <c r="W330" s="47">
        <v>1532651876</v>
      </c>
      <c r="X330" s="46" t="s">
        <v>122</v>
      </c>
      <c r="Y330" s="46" t="s">
        <v>122</v>
      </c>
    </row>
    <row r="331" spans="1:25" s="46" customFormat="1">
      <c r="A331" s="42">
        <v>319</v>
      </c>
      <c r="B331" s="64" t="s">
        <v>438</v>
      </c>
      <c r="C331" s="138" t="s">
        <v>496</v>
      </c>
      <c r="D331" s="139"/>
      <c r="E331" s="42" t="s">
        <v>122</v>
      </c>
      <c r="F331" s="46" t="s">
        <v>123</v>
      </c>
      <c r="G331" s="42" t="s">
        <v>491</v>
      </c>
      <c r="H331" s="42" t="s">
        <v>122</v>
      </c>
      <c r="I331" s="64" t="s">
        <v>124</v>
      </c>
      <c r="J331" s="42" t="s">
        <v>122</v>
      </c>
      <c r="R331" s="47" t="s">
        <v>122</v>
      </c>
      <c r="T331" s="42">
        <v>8</v>
      </c>
      <c r="U331" s="46" t="s">
        <v>159</v>
      </c>
      <c r="V331" s="48">
        <v>52603102.600000001</v>
      </c>
      <c r="W331" s="47">
        <v>1532651876</v>
      </c>
      <c r="X331" s="46" t="s">
        <v>122</v>
      </c>
      <c r="Y331" s="46" t="s">
        <v>122</v>
      </c>
    </row>
    <row r="332" spans="1:25" s="46" customFormat="1">
      <c r="A332" s="42">
        <v>320</v>
      </c>
      <c r="B332" s="64" t="s">
        <v>438</v>
      </c>
      <c r="C332" s="138" t="s">
        <v>497</v>
      </c>
      <c r="D332" s="139"/>
      <c r="E332" s="42" t="s">
        <v>122</v>
      </c>
      <c r="F332" s="46" t="s">
        <v>123</v>
      </c>
      <c r="G332" s="42" t="s">
        <v>491</v>
      </c>
      <c r="H332" s="42" t="s">
        <v>122</v>
      </c>
      <c r="I332" s="64" t="s">
        <v>124</v>
      </c>
      <c r="J332" s="42" t="s">
        <v>122</v>
      </c>
      <c r="R332" s="47" t="s">
        <v>122</v>
      </c>
      <c r="T332" s="42">
        <v>8</v>
      </c>
      <c r="U332" s="46" t="s">
        <v>159</v>
      </c>
      <c r="V332" s="48">
        <v>52603102.600000001</v>
      </c>
      <c r="W332" s="47">
        <v>1532651876</v>
      </c>
      <c r="X332" s="46" t="s">
        <v>122</v>
      </c>
      <c r="Y332" s="46" t="s">
        <v>122</v>
      </c>
    </row>
    <row r="333" spans="1:25" s="46" customFormat="1">
      <c r="A333" s="42">
        <v>321</v>
      </c>
      <c r="B333" s="64" t="s">
        <v>438</v>
      </c>
      <c r="C333" s="138" t="s">
        <v>498</v>
      </c>
      <c r="D333" s="139"/>
      <c r="E333" s="42" t="s">
        <v>122</v>
      </c>
      <c r="F333" s="46" t="s">
        <v>123</v>
      </c>
      <c r="G333" s="42" t="s">
        <v>491</v>
      </c>
      <c r="H333" s="42" t="s">
        <v>122</v>
      </c>
      <c r="I333" s="64" t="s">
        <v>124</v>
      </c>
      <c r="J333" s="42" t="s">
        <v>122</v>
      </c>
      <c r="R333" s="47" t="s">
        <v>122</v>
      </c>
      <c r="T333" s="42">
        <v>8</v>
      </c>
      <c r="U333" s="46" t="s">
        <v>159</v>
      </c>
      <c r="V333" s="48">
        <v>52603102.600000001</v>
      </c>
      <c r="W333" s="47">
        <v>1532651876</v>
      </c>
      <c r="X333" s="46" t="s">
        <v>122</v>
      </c>
      <c r="Y333" s="46" t="s">
        <v>122</v>
      </c>
    </row>
    <row r="334" spans="1:25" s="46" customFormat="1">
      <c r="A334" s="42">
        <v>322</v>
      </c>
      <c r="B334" s="64" t="s">
        <v>438</v>
      </c>
      <c r="C334" s="140" t="s">
        <v>499</v>
      </c>
      <c r="D334" s="141"/>
      <c r="E334" s="42" t="s">
        <v>122</v>
      </c>
      <c r="F334" s="46" t="s">
        <v>123</v>
      </c>
      <c r="G334" s="42" t="s">
        <v>491</v>
      </c>
      <c r="H334" s="42" t="s">
        <v>122</v>
      </c>
      <c r="I334" s="64" t="s">
        <v>124</v>
      </c>
      <c r="J334" s="42" t="s">
        <v>122</v>
      </c>
      <c r="R334" s="47" t="s">
        <v>122</v>
      </c>
      <c r="T334" s="42">
        <v>8</v>
      </c>
      <c r="U334" s="46" t="s">
        <v>159</v>
      </c>
      <c r="V334" s="48">
        <v>52603102.600000001</v>
      </c>
      <c r="W334" s="47">
        <v>1532651876</v>
      </c>
      <c r="X334" s="46" t="s">
        <v>122</v>
      </c>
      <c r="Y334" s="46" t="s">
        <v>122</v>
      </c>
    </row>
    <row r="335" spans="1:25" s="46" customFormat="1">
      <c r="A335" s="42">
        <v>323</v>
      </c>
      <c r="B335" s="64" t="s">
        <v>438</v>
      </c>
      <c r="C335" s="88" t="s">
        <v>500</v>
      </c>
      <c r="D335" s="149"/>
      <c r="E335" s="42" t="s">
        <v>122</v>
      </c>
      <c r="F335" s="82" t="s">
        <v>127</v>
      </c>
      <c r="G335" s="42" t="s">
        <v>501</v>
      </c>
      <c r="H335" s="42" t="s">
        <v>103</v>
      </c>
      <c r="I335" s="64" t="s">
        <v>124</v>
      </c>
      <c r="J335" s="42" t="s">
        <v>122</v>
      </c>
      <c r="R335" s="47" t="s">
        <v>122</v>
      </c>
      <c r="T335" s="42">
        <v>8</v>
      </c>
      <c r="U335" s="46" t="s">
        <v>159</v>
      </c>
      <c r="V335" s="48">
        <v>52603102.600000001</v>
      </c>
      <c r="W335" s="47">
        <v>1532651876</v>
      </c>
      <c r="X335" s="47">
        <v>670000</v>
      </c>
      <c r="Y335" s="46" t="s">
        <v>122</v>
      </c>
    </row>
    <row r="336" spans="1:25" s="46" customFormat="1">
      <c r="A336" s="42">
        <v>324</v>
      </c>
      <c r="B336" s="64" t="s">
        <v>438</v>
      </c>
      <c r="C336" s="76" t="s">
        <v>450</v>
      </c>
      <c r="D336" s="77"/>
      <c r="E336" s="42" t="s">
        <v>122</v>
      </c>
      <c r="F336" s="46" t="s">
        <v>123</v>
      </c>
      <c r="G336" s="42" t="s">
        <v>501</v>
      </c>
      <c r="H336" s="42" t="s">
        <v>122</v>
      </c>
      <c r="I336" s="64" t="s">
        <v>124</v>
      </c>
      <c r="J336" s="42" t="s">
        <v>122</v>
      </c>
      <c r="R336" s="47" t="s">
        <v>122</v>
      </c>
      <c r="T336" s="42">
        <v>8</v>
      </c>
      <c r="U336" s="46" t="s">
        <v>159</v>
      </c>
      <c r="V336" s="48">
        <v>52603102.600000001</v>
      </c>
      <c r="W336" s="47">
        <v>1532651876</v>
      </c>
      <c r="X336" s="46" t="s">
        <v>122</v>
      </c>
      <c r="Y336" s="46" t="s">
        <v>122</v>
      </c>
    </row>
    <row r="337" spans="1:27" s="46" customFormat="1">
      <c r="A337" s="42">
        <v>325</v>
      </c>
      <c r="B337" s="64" t="s">
        <v>438</v>
      </c>
      <c r="C337" s="76" t="s">
        <v>451</v>
      </c>
      <c r="D337" s="77"/>
      <c r="E337" s="42" t="s">
        <v>122</v>
      </c>
      <c r="F337" s="46" t="s">
        <v>123</v>
      </c>
      <c r="G337" s="42" t="s">
        <v>501</v>
      </c>
      <c r="H337" s="42" t="s">
        <v>122</v>
      </c>
      <c r="I337" s="64" t="s">
        <v>124</v>
      </c>
      <c r="J337" s="42" t="s">
        <v>122</v>
      </c>
      <c r="R337" s="47" t="s">
        <v>122</v>
      </c>
      <c r="T337" s="42">
        <v>8</v>
      </c>
      <c r="U337" s="46" t="s">
        <v>159</v>
      </c>
      <c r="V337" s="48">
        <v>52603102.600000001</v>
      </c>
      <c r="W337" s="47">
        <v>1532651876</v>
      </c>
      <c r="X337" s="46" t="s">
        <v>122</v>
      </c>
      <c r="Y337" s="46" t="s">
        <v>122</v>
      </c>
    </row>
    <row r="338" spans="1:27" s="46" customFormat="1">
      <c r="A338" s="42">
        <v>326</v>
      </c>
      <c r="B338" s="64" t="s">
        <v>438</v>
      </c>
      <c r="C338" s="76" t="s">
        <v>502</v>
      </c>
      <c r="D338" s="77"/>
      <c r="E338" s="42" t="s">
        <v>122</v>
      </c>
      <c r="F338" s="46" t="s">
        <v>123</v>
      </c>
      <c r="G338" s="42" t="s">
        <v>501</v>
      </c>
      <c r="H338" s="42" t="s">
        <v>122</v>
      </c>
      <c r="I338" s="64" t="s">
        <v>124</v>
      </c>
      <c r="J338" s="42" t="s">
        <v>122</v>
      </c>
      <c r="R338" s="47" t="s">
        <v>122</v>
      </c>
      <c r="T338" s="42">
        <v>8</v>
      </c>
      <c r="U338" s="46" t="s">
        <v>159</v>
      </c>
      <c r="V338" s="48">
        <v>52603102.600000001</v>
      </c>
      <c r="W338" s="47">
        <v>1532651876</v>
      </c>
      <c r="X338" s="46" t="s">
        <v>122</v>
      </c>
      <c r="Y338" s="46" t="s">
        <v>122</v>
      </c>
    </row>
    <row r="339" spans="1:27" s="46" customFormat="1">
      <c r="A339" s="42">
        <v>327</v>
      </c>
      <c r="B339" s="64" t="s">
        <v>438</v>
      </c>
      <c r="C339" s="140" t="s">
        <v>503</v>
      </c>
      <c r="D339" s="141"/>
      <c r="E339" s="42" t="s">
        <v>122</v>
      </c>
      <c r="F339" s="46" t="s">
        <v>123</v>
      </c>
      <c r="G339" s="42" t="s">
        <v>501</v>
      </c>
      <c r="H339" s="42" t="s">
        <v>122</v>
      </c>
      <c r="I339" s="64" t="s">
        <v>124</v>
      </c>
      <c r="J339" s="42" t="s">
        <v>122</v>
      </c>
      <c r="R339" s="47" t="s">
        <v>122</v>
      </c>
      <c r="T339" s="42">
        <v>8</v>
      </c>
      <c r="U339" s="46" t="s">
        <v>159</v>
      </c>
      <c r="V339" s="48">
        <v>52603102.600000001</v>
      </c>
      <c r="W339" s="47">
        <v>1532651876</v>
      </c>
      <c r="X339" s="46" t="s">
        <v>122</v>
      </c>
      <c r="Y339" s="46" t="s">
        <v>122</v>
      </c>
    </row>
    <row r="340" spans="1:27" s="46" customFormat="1">
      <c r="A340" s="42">
        <v>328</v>
      </c>
      <c r="B340" s="64" t="s">
        <v>438</v>
      </c>
      <c r="C340" s="88" t="s">
        <v>504</v>
      </c>
      <c r="D340" s="149"/>
      <c r="E340" s="42" t="s">
        <v>122</v>
      </c>
      <c r="F340" s="82" t="s">
        <v>127</v>
      </c>
      <c r="G340" s="136" t="s">
        <v>505</v>
      </c>
      <c r="H340" s="42" t="s">
        <v>103</v>
      </c>
      <c r="I340" s="64" t="s">
        <v>124</v>
      </c>
      <c r="J340" s="42" t="s">
        <v>122</v>
      </c>
      <c r="R340" s="47" t="s">
        <v>122</v>
      </c>
      <c r="T340" s="42">
        <v>8</v>
      </c>
      <c r="U340" s="46" t="s">
        <v>159</v>
      </c>
      <c r="V340" s="48">
        <v>52603102.600000001</v>
      </c>
      <c r="W340" s="47">
        <v>1532651876</v>
      </c>
      <c r="X340" s="46">
        <v>120000</v>
      </c>
      <c r="Y340" s="46" t="s">
        <v>122</v>
      </c>
    </row>
    <row r="341" spans="1:27" s="46" customFormat="1">
      <c r="A341" s="42">
        <v>329</v>
      </c>
      <c r="B341" s="64" t="s">
        <v>506</v>
      </c>
      <c r="C341" s="44" t="s">
        <v>507</v>
      </c>
      <c r="D341" s="45"/>
      <c r="E341" s="42" t="s">
        <v>122</v>
      </c>
      <c r="F341" s="82" t="s">
        <v>127</v>
      </c>
      <c r="G341" s="42" t="s">
        <v>122</v>
      </c>
      <c r="H341" s="42" t="s">
        <v>122</v>
      </c>
      <c r="I341" s="64" t="s">
        <v>124</v>
      </c>
      <c r="J341" s="42" t="s">
        <v>122</v>
      </c>
      <c r="R341" s="47" t="s">
        <v>122</v>
      </c>
      <c r="T341" s="42">
        <v>8</v>
      </c>
      <c r="U341" s="46" t="s">
        <v>159</v>
      </c>
      <c r="V341" s="150">
        <v>902889.21</v>
      </c>
      <c r="W341" s="46" t="s">
        <v>122</v>
      </c>
      <c r="X341" s="46" t="s">
        <v>122</v>
      </c>
      <c r="Y341" s="46" t="s">
        <v>122</v>
      </c>
    </row>
    <row r="342" spans="1:27" s="46" customFormat="1">
      <c r="A342" s="42">
        <v>330</v>
      </c>
      <c r="B342" s="64" t="s">
        <v>506</v>
      </c>
      <c r="C342" s="44" t="s">
        <v>508</v>
      </c>
      <c r="D342" s="45"/>
      <c r="E342" s="42" t="s">
        <v>122</v>
      </c>
      <c r="F342" s="82" t="s">
        <v>127</v>
      </c>
      <c r="G342" s="42" t="s">
        <v>122</v>
      </c>
      <c r="H342" s="42" t="s">
        <v>122</v>
      </c>
      <c r="I342" s="64" t="s">
        <v>124</v>
      </c>
      <c r="J342" s="42" t="s">
        <v>122</v>
      </c>
      <c r="R342" s="47" t="s">
        <v>122</v>
      </c>
      <c r="T342" s="42">
        <v>8</v>
      </c>
      <c r="U342" s="46" t="s">
        <v>159</v>
      </c>
      <c r="V342" s="150">
        <v>902889.21</v>
      </c>
      <c r="W342" s="46" t="s">
        <v>122</v>
      </c>
      <c r="X342" s="46" t="s">
        <v>122</v>
      </c>
      <c r="Y342" s="46" t="s">
        <v>122</v>
      </c>
    </row>
    <row r="343" spans="1:27" s="46" customFormat="1">
      <c r="A343" s="42">
        <v>331</v>
      </c>
      <c r="B343" s="64" t="s">
        <v>506</v>
      </c>
      <c r="C343" s="44" t="s">
        <v>509</v>
      </c>
      <c r="D343" s="45"/>
      <c r="E343" s="42" t="s">
        <v>122</v>
      </c>
      <c r="F343" s="82" t="s">
        <v>127</v>
      </c>
      <c r="G343" s="42" t="s">
        <v>122</v>
      </c>
      <c r="H343" s="42" t="s">
        <v>122</v>
      </c>
      <c r="I343" s="64" t="s">
        <v>124</v>
      </c>
      <c r="J343" s="42" t="s">
        <v>122</v>
      </c>
      <c r="R343" s="47" t="s">
        <v>122</v>
      </c>
      <c r="T343" s="42">
        <v>8</v>
      </c>
      <c r="U343" s="46" t="s">
        <v>159</v>
      </c>
      <c r="V343" s="150">
        <v>902889.21</v>
      </c>
      <c r="W343" s="46" t="s">
        <v>122</v>
      </c>
      <c r="X343" s="46" t="s">
        <v>122</v>
      </c>
      <c r="Y343" s="46" t="s">
        <v>122</v>
      </c>
    </row>
    <row r="344" spans="1:27" s="46" customFormat="1">
      <c r="A344" s="42">
        <v>332</v>
      </c>
      <c r="B344" s="64" t="s">
        <v>506</v>
      </c>
      <c r="C344" s="46" t="s">
        <v>510</v>
      </c>
      <c r="D344" s="60"/>
      <c r="E344" s="42" t="s">
        <v>122</v>
      </c>
      <c r="F344" s="82" t="s">
        <v>127</v>
      </c>
      <c r="G344" s="42" t="s">
        <v>122</v>
      </c>
      <c r="H344" s="42" t="s">
        <v>122</v>
      </c>
      <c r="I344" s="64" t="s">
        <v>124</v>
      </c>
      <c r="J344" s="42" t="s">
        <v>122</v>
      </c>
      <c r="R344" s="47" t="s">
        <v>122</v>
      </c>
      <c r="T344" s="42">
        <v>8</v>
      </c>
      <c r="U344" s="46" t="s">
        <v>159</v>
      </c>
      <c r="V344" s="150">
        <v>902889.21</v>
      </c>
      <c r="W344" s="46" t="s">
        <v>122</v>
      </c>
      <c r="X344" s="46" t="s">
        <v>122</v>
      </c>
      <c r="Y344" s="46" t="s">
        <v>122</v>
      </c>
    </row>
    <row r="345" spans="1:27" s="46" customFormat="1">
      <c r="A345" s="42">
        <v>333</v>
      </c>
      <c r="B345" s="64" t="s">
        <v>511</v>
      </c>
      <c r="C345" s="120" t="s">
        <v>181</v>
      </c>
      <c r="D345" s="121"/>
      <c r="E345" s="42" t="s">
        <v>122</v>
      </c>
      <c r="F345" s="82" t="s">
        <v>127</v>
      </c>
      <c r="G345" s="42" t="s">
        <v>122</v>
      </c>
      <c r="H345" s="42" t="s">
        <v>122</v>
      </c>
      <c r="I345" s="64" t="s">
        <v>124</v>
      </c>
      <c r="J345" s="46">
        <v>21</v>
      </c>
      <c r="M345" s="46" t="s">
        <v>108</v>
      </c>
      <c r="R345" s="47" t="s">
        <v>122</v>
      </c>
      <c r="T345" s="42">
        <v>8</v>
      </c>
      <c r="U345" s="46" t="s">
        <v>159</v>
      </c>
      <c r="V345" s="92">
        <v>55928671</v>
      </c>
      <c r="W345" s="46" t="s">
        <v>122</v>
      </c>
      <c r="X345" s="47">
        <v>5451250</v>
      </c>
      <c r="Y345" s="46" t="s">
        <v>122</v>
      </c>
      <c r="AA345" s="151"/>
    </row>
    <row r="346" spans="1:27" s="46" customFormat="1">
      <c r="A346" s="42">
        <v>334</v>
      </c>
      <c r="B346" s="64" t="s">
        <v>511</v>
      </c>
      <c r="C346" s="65" t="s">
        <v>512</v>
      </c>
      <c r="D346" s="66"/>
      <c r="E346" s="42" t="s">
        <v>122</v>
      </c>
      <c r="F346" s="82" t="s">
        <v>127</v>
      </c>
      <c r="G346" s="42" t="s">
        <v>122</v>
      </c>
      <c r="H346" s="42" t="s">
        <v>122</v>
      </c>
      <c r="I346" s="64" t="s">
        <v>124</v>
      </c>
      <c r="J346" s="42" t="s">
        <v>122</v>
      </c>
      <c r="R346" s="47" t="s">
        <v>122</v>
      </c>
      <c r="T346" s="42">
        <v>8</v>
      </c>
      <c r="U346" s="46" t="s">
        <v>159</v>
      </c>
      <c r="V346" s="92">
        <v>55928671</v>
      </c>
      <c r="W346" s="46" t="s">
        <v>122</v>
      </c>
      <c r="X346" s="47"/>
      <c r="Y346" s="46" t="s">
        <v>122</v>
      </c>
      <c r="AA346" s="151"/>
    </row>
    <row r="347" spans="1:27" s="46" customFormat="1">
      <c r="A347" s="42">
        <v>335</v>
      </c>
      <c r="B347" s="64" t="s">
        <v>511</v>
      </c>
      <c r="C347" s="120" t="s">
        <v>513</v>
      </c>
      <c r="D347" s="121"/>
      <c r="E347" s="42" t="s">
        <v>122</v>
      </c>
      <c r="F347" s="82" t="s">
        <v>127</v>
      </c>
      <c r="G347" s="42" t="s">
        <v>122</v>
      </c>
      <c r="H347" s="42" t="s">
        <v>122</v>
      </c>
      <c r="I347" s="64" t="s">
        <v>124</v>
      </c>
      <c r="J347" s="113">
        <v>5778.2</v>
      </c>
      <c r="L347" s="46" t="s">
        <v>107</v>
      </c>
      <c r="R347" s="47" t="s">
        <v>122</v>
      </c>
      <c r="T347" s="42">
        <v>8</v>
      </c>
      <c r="U347" s="46" t="s">
        <v>159</v>
      </c>
      <c r="V347" s="92">
        <v>55928671</v>
      </c>
      <c r="W347" s="46" t="s">
        <v>122</v>
      </c>
      <c r="X347" s="47">
        <v>28524</v>
      </c>
      <c r="Y347" s="46" t="s">
        <v>122</v>
      </c>
      <c r="AA347" s="47"/>
    </row>
    <row r="348" spans="1:27" s="46" customFormat="1">
      <c r="A348" s="42">
        <v>336</v>
      </c>
      <c r="B348" s="64" t="s">
        <v>511</v>
      </c>
      <c r="C348" s="65" t="s">
        <v>514</v>
      </c>
      <c r="D348" s="66"/>
      <c r="E348" s="42" t="s">
        <v>122</v>
      </c>
      <c r="F348" s="82" t="s">
        <v>127</v>
      </c>
      <c r="G348" s="42" t="s">
        <v>122</v>
      </c>
      <c r="H348" s="42" t="s">
        <v>122</v>
      </c>
      <c r="I348" s="64" t="s">
        <v>124</v>
      </c>
      <c r="J348" s="47">
        <v>1160524</v>
      </c>
      <c r="K348" s="46" t="s">
        <v>106</v>
      </c>
      <c r="R348" s="47" t="s">
        <v>122</v>
      </c>
      <c r="T348" s="42">
        <v>8</v>
      </c>
      <c r="U348" s="46" t="s">
        <v>159</v>
      </c>
      <c r="V348" s="92">
        <v>55928671</v>
      </c>
      <c r="W348" s="46" t="s">
        <v>122</v>
      </c>
      <c r="X348" s="152">
        <v>53194300</v>
      </c>
      <c r="Y348" s="46" t="s">
        <v>122</v>
      </c>
    </row>
    <row r="349" spans="1:27" s="46" customFormat="1">
      <c r="A349" s="42">
        <v>337</v>
      </c>
      <c r="B349" s="64" t="s">
        <v>511</v>
      </c>
      <c r="C349" s="120" t="s">
        <v>306</v>
      </c>
      <c r="D349" s="121"/>
      <c r="E349" s="42" t="s">
        <v>122</v>
      </c>
      <c r="F349" s="82" t="s">
        <v>127</v>
      </c>
      <c r="G349" s="42" t="s">
        <v>122</v>
      </c>
      <c r="H349" s="42" t="s">
        <v>122</v>
      </c>
      <c r="I349" s="64" t="s">
        <v>124</v>
      </c>
      <c r="J349" s="42" t="s">
        <v>122</v>
      </c>
      <c r="R349" s="47" t="s">
        <v>122</v>
      </c>
      <c r="T349" s="42">
        <v>8</v>
      </c>
      <c r="U349" s="46" t="s">
        <v>159</v>
      </c>
      <c r="V349" s="92">
        <v>55928671</v>
      </c>
      <c r="W349" s="46" t="s">
        <v>122</v>
      </c>
      <c r="X349" s="46" t="s">
        <v>122</v>
      </c>
      <c r="Y349" s="46" t="s">
        <v>122</v>
      </c>
    </row>
    <row r="350" spans="1:27" s="46" customFormat="1">
      <c r="A350" s="42">
        <v>338</v>
      </c>
      <c r="B350" s="64" t="s">
        <v>511</v>
      </c>
      <c r="C350" s="120" t="s">
        <v>515</v>
      </c>
      <c r="D350" s="121"/>
      <c r="E350" s="42" t="s">
        <v>122</v>
      </c>
      <c r="F350" s="82" t="s">
        <v>127</v>
      </c>
      <c r="G350" s="42" t="s">
        <v>122</v>
      </c>
      <c r="H350" s="42" t="s">
        <v>122</v>
      </c>
      <c r="I350" s="64" t="s">
        <v>124</v>
      </c>
      <c r="J350" s="46">
        <v>23375</v>
      </c>
      <c r="K350" s="46" t="s">
        <v>106</v>
      </c>
      <c r="R350" s="47" t="s">
        <v>122</v>
      </c>
      <c r="T350" s="42">
        <v>8</v>
      </c>
      <c r="U350" s="46" t="s">
        <v>159</v>
      </c>
      <c r="V350" s="92">
        <v>55928671</v>
      </c>
      <c r="W350" s="46" t="s">
        <v>122</v>
      </c>
      <c r="X350" s="47">
        <v>857080</v>
      </c>
      <c r="Y350" s="46" t="s">
        <v>122</v>
      </c>
    </row>
    <row r="351" spans="1:27" s="46" customFormat="1">
      <c r="A351" s="42">
        <v>339</v>
      </c>
      <c r="B351" s="64" t="s">
        <v>511</v>
      </c>
      <c r="C351" s="120" t="s">
        <v>516</v>
      </c>
      <c r="D351" s="121"/>
      <c r="E351" s="42" t="s">
        <v>122</v>
      </c>
      <c r="F351" s="82" t="s">
        <v>127</v>
      </c>
      <c r="G351" s="42" t="s">
        <v>122</v>
      </c>
      <c r="H351" s="42" t="s">
        <v>122</v>
      </c>
      <c r="I351" s="64" t="s">
        <v>124</v>
      </c>
      <c r="J351" s="46">
        <v>15000</v>
      </c>
      <c r="K351" s="46" t="s">
        <v>106</v>
      </c>
      <c r="R351" s="47" t="s">
        <v>122</v>
      </c>
      <c r="T351" s="42">
        <v>8</v>
      </c>
      <c r="U351" s="46" t="s">
        <v>159</v>
      </c>
      <c r="V351" s="92">
        <v>55928671</v>
      </c>
      <c r="W351" s="46" t="s">
        <v>122</v>
      </c>
      <c r="X351" s="46" t="s">
        <v>122</v>
      </c>
      <c r="Y351" s="46" t="s">
        <v>122</v>
      </c>
    </row>
    <row r="352" spans="1:27" s="46" customFormat="1">
      <c r="A352" s="42">
        <v>340</v>
      </c>
      <c r="B352" s="64" t="s">
        <v>517</v>
      </c>
      <c r="C352" s="65" t="s">
        <v>518</v>
      </c>
      <c r="D352" s="66"/>
      <c r="E352" s="42" t="s">
        <v>122</v>
      </c>
      <c r="F352" s="82" t="s">
        <v>127</v>
      </c>
      <c r="G352" s="42" t="s">
        <v>122</v>
      </c>
      <c r="H352" s="42" t="s">
        <v>122</v>
      </c>
      <c r="I352" s="64" t="s">
        <v>124</v>
      </c>
      <c r="J352" s="153">
        <v>350000</v>
      </c>
      <c r="K352" s="46" t="s">
        <v>106</v>
      </c>
      <c r="R352" s="153">
        <v>24000000000</v>
      </c>
      <c r="T352" s="42">
        <v>8</v>
      </c>
      <c r="U352" s="46" t="s">
        <v>159</v>
      </c>
      <c r="V352" s="46">
        <v>130.37</v>
      </c>
      <c r="W352" s="46" t="s">
        <v>122</v>
      </c>
      <c r="X352" s="154">
        <v>3080</v>
      </c>
      <c r="Y352" s="46" t="s">
        <v>122</v>
      </c>
    </row>
    <row r="353" spans="1:29" s="46" customFormat="1">
      <c r="A353" s="42">
        <v>341</v>
      </c>
      <c r="B353" s="64" t="s">
        <v>517</v>
      </c>
      <c r="C353" s="65" t="s">
        <v>519</v>
      </c>
      <c r="D353" s="66"/>
      <c r="E353" s="155" t="s">
        <v>122</v>
      </c>
      <c r="F353" s="82" t="s">
        <v>127</v>
      </c>
      <c r="G353" s="42" t="s">
        <v>122</v>
      </c>
      <c r="H353" s="42" t="s">
        <v>122</v>
      </c>
      <c r="I353" s="64" t="s">
        <v>124</v>
      </c>
      <c r="J353" s="153">
        <v>100000</v>
      </c>
      <c r="K353" s="46" t="s">
        <v>106</v>
      </c>
      <c r="R353" s="153">
        <v>25000000000</v>
      </c>
      <c r="T353" s="42">
        <v>8</v>
      </c>
      <c r="U353" s="46" t="s">
        <v>159</v>
      </c>
      <c r="V353" s="46">
        <v>130.37</v>
      </c>
      <c r="W353" s="46" t="s">
        <v>122</v>
      </c>
      <c r="X353" s="154">
        <v>1884</v>
      </c>
      <c r="Y353" s="46" t="s">
        <v>122</v>
      </c>
    </row>
    <row r="354" spans="1:29" s="46" customFormat="1">
      <c r="A354" s="42">
        <v>342</v>
      </c>
      <c r="B354" s="64" t="s">
        <v>517</v>
      </c>
      <c r="C354" s="44" t="s">
        <v>520</v>
      </c>
      <c r="D354" s="45"/>
      <c r="E354" s="155" t="s">
        <v>122</v>
      </c>
      <c r="F354" s="82" t="s">
        <v>127</v>
      </c>
      <c r="G354" s="42" t="s">
        <v>122</v>
      </c>
      <c r="H354" s="42" t="s">
        <v>122</v>
      </c>
      <c r="I354" s="64" t="s">
        <v>124</v>
      </c>
      <c r="J354" s="47" t="s">
        <v>122</v>
      </c>
      <c r="R354" s="83" t="s">
        <v>122</v>
      </c>
      <c r="T354" s="42">
        <v>8</v>
      </c>
      <c r="U354" s="46" t="s">
        <v>159</v>
      </c>
      <c r="V354" s="46">
        <v>130.37</v>
      </c>
      <c r="W354" s="46" t="s">
        <v>122</v>
      </c>
      <c r="X354" s="57" t="s">
        <v>122</v>
      </c>
      <c r="Y354" s="46" t="s">
        <v>122</v>
      </c>
    </row>
    <row r="355" spans="1:29" s="46" customFormat="1">
      <c r="A355" s="42">
        <v>343</v>
      </c>
      <c r="B355" s="64" t="s">
        <v>517</v>
      </c>
      <c r="C355" s="46" t="s">
        <v>521</v>
      </c>
      <c r="D355" s="60"/>
      <c r="E355" s="155" t="s">
        <v>122</v>
      </c>
      <c r="F355" s="82" t="s">
        <v>127</v>
      </c>
      <c r="G355" s="42" t="s">
        <v>122</v>
      </c>
      <c r="H355" s="42" t="s">
        <v>122</v>
      </c>
      <c r="I355" s="64" t="s">
        <v>124</v>
      </c>
      <c r="J355" s="47" t="s">
        <v>122</v>
      </c>
      <c r="R355" s="83" t="s">
        <v>122</v>
      </c>
      <c r="T355" s="42">
        <v>8</v>
      </c>
      <c r="U355" s="46" t="s">
        <v>159</v>
      </c>
      <c r="V355" s="46">
        <v>130.37</v>
      </c>
      <c r="W355" s="46" t="s">
        <v>122</v>
      </c>
      <c r="X355" s="57" t="s">
        <v>122</v>
      </c>
      <c r="Y355" s="46" t="s">
        <v>122</v>
      </c>
    </row>
    <row r="356" spans="1:29" s="46" customFormat="1">
      <c r="A356" s="42">
        <v>344</v>
      </c>
      <c r="B356" s="64" t="s">
        <v>517</v>
      </c>
      <c r="C356" s="46" t="s">
        <v>522</v>
      </c>
      <c r="D356" s="60"/>
      <c r="E356" s="155" t="s">
        <v>122</v>
      </c>
      <c r="F356" s="82" t="s">
        <v>127</v>
      </c>
      <c r="G356" s="42" t="s">
        <v>122</v>
      </c>
      <c r="H356" s="42" t="s">
        <v>122</v>
      </c>
      <c r="I356" s="64" t="s">
        <v>124</v>
      </c>
      <c r="J356" s="47" t="s">
        <v>122</v>
      </c>
      <c r="R356" s="83" t="s">
        <v>122</v>
      </c>
      <c r="T356" s="42">
        <v>8</v>
      </c>
      <c r="U356" s="46" t="s">
        <v>159</v>
      </c>
      <c r="V356" s="46">
        <v>130.37</v>
      </c>
      <c r="W356" s="46" t="s">
        <v>122</v>
      </c>
      <c r="X356" s="57" t="s">
        <v>122</v>
      </c>
      <c r="Y356" s="46" t="s">
        <v>122</v>
      </c>
    </row>
    <row r="357" spans="1:29" s="46" customFormat="1">
      <c r="A357" s="42">
        <v>345</v>
      </c>
      <c r="B357" s="64" t="s">
        <v>517</v>
      </c>
      <c r="C357" s="46" t="s">
        <v>523</v>
      </c>
      <c r="D357" s="60"/>
      <c r="E357" s="155" t="s">
        <v>122</v>
      </c>
      <c r="F357" s="82" t="s">
        <v>127</v>
      </c>
      <c r="G357" s="42" t="s">
        <v>122</v>
      </c>
      <c r="H357" s="42" t="s">
        <v>122</v>
      </c>
      <c r="I357" s="64" t="s">
        <v>124</v>
      </c>
      <c r="J357" s="47" t="s">
        <v>122</v>
      </c>
      <c r="R357" s="83" t="s">
        <v>122</v>
      </c>
      <c r="T357" s="42">
        <v>8</v>
      </c>
      <c r="U357" s="46" t="s">
        <v>159</v>
      </c>
      <c r="V357" s="46">
        <v>130.37</v>
      </c>
      <c r="W357" s="46" t="s">
        <v>122</v>
      </c>
      <c r="X357" s="57" t="s">
        <v>122</v>
      </c>
      <c r="Y357" s="46" t="s">
        <v>122</v>
      </c>
    </row>
    <row r="358" spans="1:29" s="46" customFormat="1">
      <c r="A358" s="42">
        <v>346</v>
      </c>
      <c r="B358" s="64" t="s">
        <v>517</v>
      </c>
      <c r="C358" s="46" t="s">
        <v>524</v>
      </c>
      <c r="D358" s="60"/>
      <c r="E358" s="155" t="s">
        <v>122</v>
      </c>
      <c r="F358" s="82" t="s">
        <v>127</v>
      </c>
      <c r="G358" s="42" t="s">
        <v>122</v>
      </c>
      <c r="H358" s="42" t="s">
        <v>122</v>
      </c>
      <c r="I358" s="64" t="s">
        <v>124</v>
      </c>
      <c r="J358" s="47" t="s">
        <v>122</v>
      </c>
      <c r="R358" s="83" t="s">
        <v>122</v>
      </c>
      <c r="T358" s="42">
        <v>8</v>
      </c>
      <c r="U358" s="46" t="s">
        <v>159</v>
      </c>
      <c r="V358" s="46">
        <v>130.37</v>
      </c>
      <c r="W358" s="46" t="s">
        <v>122</v>
      </c>
      <c r="X358" s="57" t="s">
        <v>122</v>
      </c>
      <c r="Y358" s="46" t="s">
        <v>122</v>
      </c>
    </row>
    <row r="359" spans="1:29" s="46" customFormat="1">
      <c r="A359" s="42">
        <v>347</v>
      </c>
      <c r="B359" s="64" t="s">
        <v>525</v>
      </c>
      <c r="C359" s="44" t="s">
        <v>526</v>
      </c>
      <c r="D359" s="45"/>
      <c r="E359" s="155" t="s">
        <v>122</v>
      </c>
      <c r="F359" s="46" t="s">
        <v>123</v>
      </c>
      <c r="G359" s="42" t="s">
        <v>122</v>
      </c>
      <c r="H359" s="42" t="s">
        <v>122</v>
      </c>
      <c r="I359" s="64" t="s">
        <v>124</v>
      </c>
      <c r="J359" s="47" t="s">
        <v>122</v>
      </c>
      <c r="R359" s="83" t="s">
        <v>122</v>
      </c>
      <c r="T359" s="42">
        <v>6</v>
      </c>
      <c r="U359" s="46" t="s">
        <v>434</v>
      </c>
      <c r="V359" s="48">
        <v>6594100.4199999999</v>
      </c>
      <c r="W359" s="47">
        <v>100285299.09999999</v>
      </c>
      <c r="X359" s="156">
        <v>19921647.600000001</v>
      </c>
      <c r="Y359" s="46" t="s">
        <v>122</v>
      </c>
      <c r="AA359" s="157"/>
      <c r="AB359" s="157"/>
      <c r="AC359" s="157"/>
    </row>
    <row r="360" spans="1:29" s="46" customFormat="1" ht="47.25">
      <c r="A360" s="42">
        <v>348</v>
      </c>
      <c r="B360" s="64" t="s">
        <v>525</v>
      </c>
      <c r="C360" s="44" t="s">
        <v>527</v>
      </c>
      <c r="D360" s="45"/>
      <c r="E360" s="155" t="s">
        <v>122</v>
      </c>
      <c r="F360" s="82" t="s">
        <v>127</v>
      </c>
      <c r="G360" s="42" t="s">
        <v>122</v>
      </c>
      <c r="H360" s="43" t="s">
        <v>206</v>
      </c>
      <c r="I360" s="64" t="s">
        <v>124</v>
      </c>
      <c r="J360" s="47" t="s">
        <v>122</v>
      </c>
      <c r="R360" s="83" t="s">
        <v>122</v>
      </c>
      <c r="T360" s="42">
        <v>6</v>
      </c>
      <c r="U360" s="46" t="s">
        <v>434</v>
      </c>
      <c r="V360" s="48">
        <v>6594100.4199999999</v>
      </c>
      <c r="W360" s="47">
        <v>100285299.09999999</v>
      </c>
      <c r="X360" s="156">
        <v>19921647.600000001</v>
      </c>
      <c r="Y360" s="46" t="s">
        <v>122</v>
      </c>
      <c r="AA360" s="157"/>
      <c r="AB360" s="157"/>
      <c r="AC360" s="157"/>
    </row>
    <row r="361" spans="1:29" s="46" customFormat="1" ht="31.5">
      <c r="A361" s="42">
        <v>349</v>
      </c>
      <c r="B361" s="64" t="s">
        <v>525</v>
      </c>
      <c r="C361" s="44" t="s">
        <v>528</v>
      </c>
      <c r="D361" s="45"/>
      <c r="E361" s="155" t="s">
        <v>122</v>
      </c>
      <c r="F361" s="82" t="s">
        <v>127</v>
      </c>
      <c r="G361" s="42" t="s">
        <v>122</v>
      </c>
      <c r="H361" s="43" t="s">
        <v>206</v>
      </c>
      <c r="I361" s="64" t="s">
        <v>124</v>
      </c>
      <c r="J361" s="47" t="s">
        <v>122</v>
      </c>
      <c r="R361" s="83" t="s">
        <v>122</v>
      </c>
      <c r="T361" s="42">
        <v>6</v>
      </c>
      <c r="U361" s="46" t="s">
        <v>434</v>
      </c>
      <c r="V361" s="48">
        <v>6594100.4199999999</v>
      </c>
      <c r="W361" s="47">
        <v>100285299.09999999</v>
      </c>
      <c r="X361" s="156">
        <v>19921647.600000001</v>
      </c>
      <c r="Y361" s="46" t="s">
        <v>122</v>
      </c>
    </row>
    <row r="362" spans="1:29" s="46" customFormat="1" ht="47.25">
      <c r="A362" s="42">
        <v>350</v>
      </c>
      <c r="B362" s="64" t="s">
        <v>525</v>
      </c>
      <c r="C362" s="44" t="s">
        <v>529</v>
      </c>
      <c r="D362" s="45"/>
      <c r="E362" s="155" t="s">
        <v>122</v>
      </c>
      <c r="F362" s="82" t="s">
        <v>127</v>
      </c>
      <c r="G362" s="42" t="s">
        <v>122</v>
      </c>
      <c r="H362" s="43" t="s">
        <v>206</v>
      </c>
      <c r="I362" s="64" t="s">
        <v>124</v>
      </c>
      <c r="J362" s="47" t="s">
        <v>122</v>
      </c>
      <c r="R362" s="83" t="s">
        <v>122</v>
      </c>
      <c r="T362" s="42">
        <v>6</v>
      </c>
      <c r="U362" s="46" t="s">
        <v>434</v>
      </c>
      <c r="V362" s="48">
        <v>6594100.4199999999</v>
      </c>
      <c r="W362" s="47">
        <v>100285299.09999999</v>
      </c>
      <c r="X362" s="156">
        <v>19921647.600000001</v>
      </c>
      <c r="Y362" s="46" t="s">
        <v>122</v>
      </c>
    </row>
    <row r="363" spans="1:29" s="46" customFormat="1">
      <c r="A363" s="42">
        <v>351</v>
      </c>
      <c r="B363" s="64" t="s">
        <v>525</v>
      </c>
      <c r="C363" s="44" t="s">
        <v>530</v>
      </c>
      <c r="D363" s="45"/>
      <c r="E363" s="155" t="s">
        <v>122</v>
      </c>
      <c r="F363" s="46" t="s">
        <v>123</v>
      </c>
      <c r="G363" s="42" t="s">
        <v>122</v>
      </c>
      <c r="H363" s="43" t="s">
        <v>206</v>
      </c>
      <c r="I363" s="64" t="s">
        <v>124</v>
      </c>
      <c r="J363" s="47" t="s">
        <v>122</v>
      </c>
      <c r="R363" s="83" t="s">
        <v>122</v>
      </c>
      <c r="T363" s="42">
        <v>6</v>
      </c>
      <c r="U363" s="46" t="s">
        <v>434</v>
      </c>
      <c r="V363" s="48">
        <v>6594100.4199999999</v>
      </c>
      <c r="W363" s="47">
        <v>100285299.09999999</v>
      </c>
      <c r="X363" s="156">
        <v>19921647.600000001</v>
      </c>
      <c r="Y363" s="46" t="s">
        <v>122</v>
      </c>
    </row>
    <row r="364" spans="1:29" s="46" customFormat="1" ht="38.25" customHeight="1">
      <c r="A364" s="42">
        <v>352</v>
      </c>
      <c r="B364" s="64" t="s">
        <v>525</v>
      </c>
      <c r="C364" s="44" t="s">
        <v>531</v>
      </c>
      <c r="D364" s="45"/>
      <c r="E364" s="155" t="s">
        <v>122</v>
      </c>
      <c r="F364" s="82" t="s">
        <v>127</v>
      </c>
      <c r="G364" s="42" t="s">
        <v>122</v>
      </c>
      <c r="H364" s="43" t="s">
        <v>206</v>
      </c>
      <c r="I364" s="64" t="s">
        <v>124</v>
      </c>
      <c r="J364" s="47" t="s">
        <v>122</v>
      </c>
      <c r="R364" s="83" t="s">
        <v>122</v>
      </c>
      <c r="T364" s="42">
        <v>6</v>
      </c>
      <c r="U364" s="46" t="s">
        <v>434</v>
      </c>
      <c r="V364" s="48">
        <v>6594100.4199999999</v>
      </c>
      <c r="W364" s="47">
        <v>100285299.09999999</v>
      </c>
      <c r="X364" s="156">
        <v>19921647.600000001</v>
      </c>
      <c r="Y364" s="46" t="s">
        <v>122</v>
      </c>
    </row>
    <row r="365" spans="1:29" s="46" customFormat="1">
      <c r="A365" s="42">
        <v>353</v>
      </c>
      <c r="B365" s="64" t="s">
        <v>525</v>
      </c>
      <c r="C365" s="44" t="s">
        <v>532</v>
      </c>
      <c r="D365" s="45"/>
      <c r="E365" s="155" t="s">
        <v>122</v>
      </c>
      <c r="F365" s="46" t="s">
        <v>123</v>
      </c>
      <c r="G365" s="42" t="s">
        <v>122</v>
      </c>
      <c r="H365" s="43" t="s">
        <v>206</v>
      </c>
      <c r="I365" s="64" t="s">
        <v>124</v>
      </c>
      <c r="J365" s="47" t="s">
        <v>122</v>
      </c>
      <c r="R365" s="83" t="s">
        <v>122</v>
      </c>
      <c r="T365" s="42">
        <v>6</v>
      </c>
      <c r="U365" s="46" t="s">
        <v>434</v>
      </c>
      <c r="V365" s="48">
        <v>6594100.4199999999</v>
      </c>
      <c r="W365" s="47">
        <v>100285299.09999999</v>
      </c>
      <c r="X365" s="158">
        <v>19921647.600000001</v>
      </c>
      <c r="Y365" s="46" t="s">
        <v>122</v>
      </c>
    </row>
    <row r="366" spans="1:29" s="46" customFormat="1">
      <c r="A366" s="42">
        <v>354</v>
      </c>
      <c r="B366" s="64" t="s">
        <v>533</v>
      </c>
      <c r="C366" s="159" t="s">
        <v>534</v>
      </c>
      <c r="D366" s="160"/>
      <c r="E366" s="155" t="s">
        <v>122</v>
      </c>
      <c r="F366" s="82" t="s">
        <v>127</v>
      </c>
      <c r="G366" s="42" t="s">
        <v>122</v>
      </c>
      <c r="H366" s="43" t="s">
        <v>206</v>
      </c>
      <c r="I366" s="64" t="s">
        <v>124</v>
      </c>
      <c r="J366" s="47" t="s">
        <v>122</v>
      </c>
      <c r="R366" s="161">
        <v>10550000000</v>
      </c>
      <c r="S366" s="82" t="s">
        <v>137</v>
      </c>
      <c r="T366" s="42">
        <v>7</v>
      </c>
      <c r="U366" s="46" t="s">
        <v>159</v>
      </c>
      <c r="V366" s="92">
        <v>16175205</v>
      </c>
      <c r="W366" s="162" t="s">
        <v>122</v>
      </c>
      <c r="X366" s="163">
        <v>754842.9</v>
      </c>
      <c r="Y366" s="46" t="s">
        <v>122</v>
      </c>
    </row>
    <row r="367" spans="1:29" s="46" customFormat="1">
      <c r="A367" s="42">
        <v>355</v>
      </c>
      <c r="B367" s="64" t="s">
        <v>533</v>
      </c>
      <c r="C367" s="159" t="s">
        <v>535</v>
      </c>
      <c r="D367" s="160"/>
      <c r="E367" s="155" t="s">
        <v>122</v>
      </c>
      <c r="F367" s="82" t="s">
        <v>127</v>
      </c>
      <c r="G367" s="42" t="s">
        <v>122</v>
      </c>
      <c r="H367" s="43" t="s">
        <v>206</v>
      </c>
      <c r="I367" s="64" t="s">
        <v>124</v>
      </c>
      <c r="J367" s="47" t="s">
        <v>122</v>
      </c>
      <c r="R367" s="83" t="s">
        <v>122</v>
      </c>
      <c r="T367" s="42">
        <v>7</v>
      </c>
      <c r="U367" s="46" t="s">
        <v>159</v>
      </c>
      <c r="V367" s="92">
        <v>16175205</v>
      </c>
      <c r="W367" s="162" t="s">
        <v>122</v>
      </c>
      <c r="X367" s="163">
        <v>431338.8</v>
      </c>
      <c r="Y367" s="46" t="s">
        <v>122</v>
      </c>
    </row>
    <row r="368" spans="1:29" s="46" customFormat="1">
      <c r="A368" s="42">
        <v>356</v>
      </c>
      <c r="B368" s="64" t="s">
        <v>533</v>
      </c>
      <c r="C368" s="159" t="s">
        <v>536</v>
      </c>
      <c r="D368" s="160"/>
      <c r="E368" s="155" t="s">
        <v>122</v>
      </c>
      <c r="F368" s="82" t="s">
        <v>127</v>
      </c>
      <c r="G368" s="42" t="s">
        <v>122</v>
      </c>
      <c r="H368" s="43" t="s">
        <v>206</v>
      </c>
      <c r="I368" s="64" t="s">
        <v>124</v>
      </c>
      <c r="J368" s="47" t="s">
        <v>122</v>
      </c>
      <c r="R368" s="83" t="s">
        <v>122</v>
      </c>
      <c r="T368" s="42">
        <v>7</v>
      </c>
      <c r="U368" s="46" t="s">
        <v>159</v>
      </c>
      <c r="V368" s="92">
        <v>16175205</v>
      </c>
      <c r="W368" s="162" t="s">
        <v>122</v>
      </c>
      <c r="X368" s="163">
        <v>215669.4</v>
      </c>
      <c r="Y368" s="46" t="s">
        <v>122</v>
      </c>
    </row>
    <row r="369" spans="1:37" s="46" customFormat="1">
      <c r="A369" s="42">
        <v>357</v>
      </c>
      <c r="B369" s="64" t="s">
        <v>533</v>
      </c>
      <c r="C369" s="159" t="s">
        <v>537</v>
      </c>
      <c r="D369" s="160"/>
      <c r="E369" s="155" t="s">
        <v>122</v>
      </c>
      <c r="F369" s="82" t="s">
        <v>127</v>
      </c>
      <c r="G369" s="42" t="s">
        <v>122</v>
      </c>
      <c r="H369" s="43" t="s">
        <v>206</v>
      </c>
      <c r="I369" s="64" t="s">
        <v>124</v>
      </c>
      <c r="J369" s="47" t="s">
        <v>122</v>
      </c>
      <c r="R369" s="83" t="s">
        <v>122</v>
      </c>
      <c r="T369" s="42">
        <v>7</v>
      </c>
      <c r="U369" s="46" t="s">
        <v>159</v>
      </c>
      <c r="V369" s="92">
        <v>16175205</v>
      </c>
      <c r="W369" s="162" t="s">
        <v>122</v>
      </c>
      <c r="X369" s="163">
        <v>107834.7</v>
      </c>
      <c r="Y369" s="46" t="s">
        <v>122</v>
      </c>
    </row>
    <row r="370" spans="1:37" s="46" customFormat="1">
      <c r="A370" s="42">
        <v>358</v>
      </c>
      <c r="B370" s="64" t="s">
        <v>533</v>
      </c>
      <c r="C370" s="159" t="s">
        <v>538</v>
      </c>
      <c r="D370" s="160"/>
      <c r="E370" s="155" t="s">
        <v>122</v>
      </c>
      <c r="F370" s="82" t="s">
        <v>127</v>
      </c>
      <c r="G370" s="42" t="s">
        <v>122</v>
      </c>
      <c r="H370" s="43" t="s">
        <v>206</v>
      </c>
      <c r="I370" s="64" t="s">
        <v>124</v>
      </c>
      <c r="J370" s="47" t="s">
        <v>122</v>
      </c>
      <c r="R370" s="164">
        <v>6000000000</v>
      </c>
      <c r="S370" s="82" t="s">
        <v>137</v>
      </c>
      <c r="T370" s="42">
        <v>7</v>
      </c>
      <c r="U370" s="46" t="s">
        <v>159</v>
      </c>
      <c r="V370" s="92">
        <v>16175205</v>
      </c>
      <c r="W370" s="162" t="s">
        <v>122</v>
      </c>
      <c r="X370" s="163">
        <v>53917.35</v>
      </c>
      <c r="Y370" s="46" t="s">
        <v>122</v>
      </c>
    </row>
    <row r="371" spans="1:37" s="46" customFormat="1">
      <c r="A371" s="42">
        <v>359</v>
      </c>
      <c r="B371" s="64" t="s">
        <v>533</v>
      </c>
      <c r="C371" s="159" t="s">
        <v>539</v>
      </c>
      <c r="D371" s="160"/>
      <c r="E371" s="155" t="s">
        <v>122</v>
      </c>
      <c r="F371" s="82" t="s">
        <v>127</v>
      </c>
      <c r="G371" s="42" t="s">
        <v>122</v>
      </c>
      <c r="H371" s="43" t="s">
        <v>206</v>
      </c>
      <c r="I371" s="64" t="s">
        <v>124</v>
      </c>
      <c r="J371" s="47" t="s">
        <v>122</v>
      </c>
      <c r="R371" s="161">
        <v>6050000000</v>
      </c>
      <c r="S371" s="82" t="s">
        <v>137</v>
      </c>
      <c r="T371" s="42">
        <v>7</v>
      </c>
      <c r="U371" s="46" t="s">
        <v>159</v>
      </c>
      <c r="V371" s="92">
        <v>16175205</v>
      </c>
      <c r="W371" s="162" t="s">
        <v>122</v>
      </c>
      <c r="X371" s="163">
        <v>215669.4</v>
      </c>
      <c r="Y371" s="46" t="s">
        <v>122</v>
      </c>
    </row>
    <row r="372" spans="1:37" s="82" customFormat="1">
      <c r="A372" s="42">
        <v>360</v>
      </c>
      <c r="B372" s="75" t="s">
        <v>540</v>
      </c>
      <c r="C372" s="165" t="s">
        <v>541</v>
      </c>
      <c r="D372" s="166"/>
      <c r="E372" s="136" t="s">
        <v>176</v>
      </c>
      <c r="F372" s="82" t="s">
        <v>127</v>
      </c>
      <c r="G372" s="42" t="s">
        <v>122</v>
      </c>
      <c r="H372" s="43" t="s">
        <v>206</v>
      </c>
      <c r="I372" s="64" t="s">
        <v>124</v>
      </c>
      <c r="J372" s="47" t="s">
        <v>122</v>
      </c>
      <c r="R372" s="167">
        <v>5402329080</v>
      </c>
      <c r="S372" s="82" t="s">
        <v>137</v>
      </c>
      <c r="T372" s="42">
        <v>7</v>
      </c>
      <c r="U372" s="46" t="s">
        <v>159</v>
      </c>
      <c r="V372" s="168">
        <v>674058.01399999997</v>
      </c>
      <c r="W372" s="83">
        <v>9786781.629999999</v>
      </c>
      <c r="X372" s="46" t="s">
        <v>122</v>
      </c>
      <c r="Y372" s="169">
        <v>0.40479999999999999</v>
      </c>
      <c r="AA372" s="170"/>
      <c r="AB372" s="171"/>
      <c r="AC372" s="171"/>
      <c r="AD372" s="171"/>
    </row>
    <row r="373" spans="1:37" s="82" customFormat="1" ht="18.75" customHeight="1">
      <c r="A373" s="42">
        <v>361</v>
      </c>
      <c r="B373" s="75" t="s">
        <v>540</v>
      </c>
      <c r="C373" s="165" t="s">
        <v>542</v>
      </c>
      <c r="D373" s="166"/>
      <c r="E373" s="136" t="s">
        <v>176</v>
      </c>
      <c r="F373" s="82" t="s">
        <v>127</v>
      </c>
      <c r="G373" s="42" t="s">
        <v>122</v>
      </c>
      <c r="H373" s="43" t="s">
        <v>206</v>
      </c>
      <c r="I373" s="64" t="s">
        <v>124</v>
      </c>
      <c r="J373" s="47" t="s">
        <v>122</v>
      </c>
      <c r="R373" s="167">
        <v>3763967077</v>
      </c>
      <c r="S373" s="82" t="s">
        <v>137</v>
      </c>
      <c r="T373" s="42">
        <v>7</v>
      </c>
      <c r="U373" s="46" t="s">
        <v>159</v>
      </c>
      <c r="V373" s="168">
        <v>674058.01399999997</v>
      </c>
      <c r="W373" s="83">
        <v>9786781.629999999</v>
      </c>
      <c r="X373" s="46" t="s">
        <v>122</v>
      </c>
      <c r="Y373" s="169">
        <v>0.40479999999999999</v>
      </c>
      <c r="AA373" s="170"/>
      <c r="AB373" s="172"/>
      <c r="AC373" s="172"/>
      <c r="AD373" s="172"/>
    </row>
    <row r="374" spans="1:37" s="82" customFormat="1" ht="31.5">
      <c r="A374" s="42">
        <v>362</v>
      </c>
      <c r="B374" s="75" t="s">
        <v>540</v>
      </c>
      <c r="C374" s="173" t="s">
        <v>543</v>
      </c>
      <c r="D374" s="174"/>
      <c r="E374" s="136" t="s">
        <v>176</v>
      </c>
      <c r="F374" s="82" t="s">
        <v>127</v>
      </c>
      <c r="G374" s="42" t="s">
        <v>122</v>
      </c>
      <c r="H374" s="43" t="s">
        <v>206</v>
      </c>
      <c r="I374" s="64" t="s">
        <v>124</v>
      </c>
      <c r="J374" s="47" t="s">
        <v>122</v>
      </c>
      <c r="R374" s="175">
        <v>4465361741</v>
      </c>
      <c r="S374" s="82" t="s">
        <v>137</v>
      </c>
      <c r="T374" s="42">
        <v>7</v>
      </c>
      <c r="U374" s="46" t="s">
        <v>159</v>
      </c>
      <c r="V374" s="168">
        <v>674058.01399999997</v>
      </c>
      <c r="W374" s="83">
        <v>9786781.629999999</v>
      </c>
      <c r="X374" s="46" t="s">
        <v>122</v>
      </c>
      <c r="Y374" s="169">
        <v>0.40479999999999999</v>
      </c>
    </row>
    <row r="375" spans="1:37" s="82" customFormat="1">
      <c r="A375" s="42">
        <v>363</v>
      </c>
      <c r="B375" s="75" t="s">
        <v>540</v>
      </c>
      <c r="C375" s="173" t="s">
        <v>544</v>
      </c>
      <c r="D375" s="174"/>
      <c r="E375" s="136" t="s">
        <v>176</v>
      </c>
      <c r="F375" s="82" t="s">
        <v>127</v>
      </c>
      <c r="G375" s="42" t="s">
        <v>122</v>
      </c>
      <c r="H375" s="43" t="s">
        <v>206</v>
      </c>
      <c r="I375" s="64" t="s">
        <v>124</v>
      </c>
      <c r="J375" s="47" t="s">
        <v>122</v>
      </c>
      <c r="R375" s="175">
        <v>3617122073</v>
      </c>
      <c r="S375" s="82" t="s">
        <v>137</v>
      </c>
      <c r="T375" s="42">
        <v>7</v>
      </c>
      <c r="U375" s="46" t="s">
        <v>159</v>
      </c>
      <c r="V375" s="168">
        <v>674058.01399999997</v>
      </c>
      <c r="W375" s="83">
        <v>9786781.629999999</v>
      </c>
      <c r="X375" s="46" t="s">
        <v>122</v>
      </c>
      <c r="Y375" s="169">
        <v>0.40479999999999999</v>
      </c>
    </row>
    <row r="376" spans="1:37" s="82" customFormat="1">
      <c r="A376" s="42">
        <v>364</v>
      </c>
      <c r="B376" s="75" t="s">
        <v>540</v>
      </c>
      <c r="C376" s="173" t="s">
        <v>545</v>
      </c>
      <c r="D376" s="174"/>
      <c r="E376" s="136" t="s">
        <v>176</v>
      </c>
      <c r="F376" s="82" t="s">
        <v>127</v>
      </c>
      <c r="G376" s="42" t="s">
        <v>122</v>
      </c>
      <c r="H376" s="43" t="s">
        <v>206</v>
      </c>
      <c r="I376" s="64" t="s">
        <v>124</v>
      </c>
      <c r="J376" s="47" t="s">
        <v>122</v>
      </c>
      <c r="R376" s="175">
        <v>347963219</v>
      </c>
      <c r="S376" s="82" t="s">
        <v>137</v>
      </c>
      <c r="T376" s="42">
        <v>7</v>
      </c>
      <c r="U376" s="46" t="s">
        <v>159</v>
      </c>
      <c r="V376" s="168">
        <v>674058.01399999997</v>
      </c>
      <c r="W376" s="83">
        <v>9786781.629999999</v>
      </c>
      <c r="X376" s="46" t="s">
        <v>122</v>
      </c>
      <c r="Y376" s="169">
        <v>0.40479999999999999</v>
      </c>
      <c r="AD376" s="84"/>
    </row>
    <row r="377" spans="1:37" s="82" customFormat="1">
      <c r="A377" s="42">
        <v>365</v>
      </c>
      <c r="B377" s="75" t="s">
        <v>540</v>
      </c>
      <c r="C377" s="173" t="s">
        <v>546</v>
      </c>
      <c r="D377" s="174"/>
      <c r="E377" s="136" t="s">
        <v>176</v>
      </c>
      <c r="F377" s="82" t="s">
        <v>127</v>
      </c>
      <c r="G377" s="42" t="s">
        <v>122</v>
      </c>
      <c r="H377" s="43" t="s">
        <v>206</v>
      </c>
      <c r="I377" s="64" t="s">
        <v>124</v>
      </c>
      <c r="J377" s="47" t="s">
        <v>122</v>
      </c>
      <c r="R377" s="175">
        <v>713353306</v>
      </c>
      <c r="S377" s="82" t="s">
        <v>137</v>
      </c>
      <c r="T377" s="42">
        <v>7</v>
      </c>
      <c r="U377" s="46" t="s">
        <v>159</v>
      </c>
      <c r="V377" s="168">
        <v>674058.01399999997</v>
      </c>
      <c r="W377" s="83">
        <v>9786781.629999999</v>
      </c>
      <c r="X377" s="46" t="s">
        <v>122</v>
      </c>
      <c r="Y377" s="169">
        <v>0.40479999999999999</v>
      </c>
    </row>
    <row r="378" spans="1:37" s="82" customFormat="1">
      <c r="A378" s="42">
        <v>366</v>
      </c>
      <c r="B378" s="75" t="s">
        <v>540</v>
      </c>
      <c r="C378" s="173" t="s">
        <v>547</v>
      </c>
      <c r="D378" s="174"/>
      <c r="E378" s="136" t="s">
        <v>176</v>
      </c>
      <c r="F378" s="82" t="s">
        <v>127</v>
      </c>
      <c r="G378" s="42" t="s">
        <v>122</v>
      </c>
      <c r="H378" s="43" t="s">
        <v>206</v>
      </c>
      <c r="I378" s="64" t="s">
        <v>124</v>
      </c>
      <c r="J378" s="47" t="s">
        <v>122</v>
      </c>
      <c r="R378" s="175">
        <v>653473477</v>
      </c>
      <c r="S378" s="82" t="s">
        <v>137</v>
      </c>
      <c r="T378" s="42">
        <v>7</v>
      </c>
      <c r="U378" s="46" t="s">
        <v>159</v>
      </c>
      <c r="V378" s="168">
        <v>674058.01399999997</v>
      </c>
      <c r="W378" s="83">
        <v>9786781.629999999</v>
      </c>
      <c r="X378" s="46" t="s">
        <v>122</v>
      </c>
      <c r="Y378" s="169">
        <v>0.40479999999999999</v>
      </c>
      <c r="AD378" s="84"/>
    </row>
    <row r="379" spans="1:37" s="82" customFormat="1">
      <c r="A379" s="42">
        <v>367</v>
      </c>
      <c r="B379" s="75" t="s">
        <v>540</v>
      </c>
      <c r="C379" s="173" t="s">
        <v>548</v>
      </c>
      <c r="D379" s="174"/>
      <c r="E379" s="136" t="s">
        <v>176</v>
      </c>
      <c r="F379" s="82" t="s">
        <v>127</v>
      </c>
      <c r="G379" s="42" t="s">
        <v>122</v>
      </c>
      <c r="H379" s="43" t="s">
        <v>206</v>
      </c>
      <c r="I379" s="64" t="s">
        <v>124</v>
      </c>
      <c r="J379" s="47" t="s">
        <v>122</v>
      </c>
      <c r="R379" s="175">
        <v>3377300000</v>
      </c>
      <c r="S379" s="82" t="s">
        <v>137</v>
      </c>
      <c r="T379" s="42">
        <v>7</v>
      </c>
      <c r="U379" s="46" t="s">
        <v>159</v>
      </c>
      <c r="V379" s="168">
        <v>674058.01399999997</v>
      </c>
      <c r="W379" s="83">
        <v>9786781.629999999</v>
      </c>
      <c r="X379" s="46" t="s">
        <v>122</v>
      </c>
      <c r="Y379" s="169">
        <v>0.40479999999999999</v>
      </c>
    </row>
    <row r="380" spans="1:37" s="82" customFormat="1">
      <c r="A380" s="42">
        <v>368</v>
      </c>
      <c r="B380" s="75" t="s">
        <v>540</v>
      </c>
      <c r="C380" s="173" t="s">
        <v>549</v>
      </c>
      <c r="D380" s="174"/>
      <c r="E380" s="136" t="s">
        <v>176</v>
      </c>
      <c r="F380" s="82" t="s">
        <v>127</v>
      </c>
      <c r="G380" s="42" t="s">
        <v>122</v>
      </c>
      <c r="H380" s="43" t="s">
        <v>206</v>
      </c>
      <c r="I380" s="64" t="s">
        <v>124</v>
      </c>
      <c r="J380" s="47" t="s">
        <v>122</v>
      </c>
      <c r="R380" s="175">
        <v>444827560</v>
      </c>
      <c r="S380" s="82" t="s">
        <v>137</v>
      </c>
      <c r="T380" s="42">
        <v>7</v>
      </c>
      <c r="U380" s="46" t="s">
        <v>159</v>
      </c>
      <c r="V380" s="168">
        <v>674058.01399999997</v>
      </c>
      <c r="W380" s="83">
        <v>9786781.629999999</v>
      </c>
      <c r="X380" s="46" t="s">
        <v>122</v>
      </c>
      <c r="Y380" s="169">
        <v>0.40479999999999999</v>
      </c>
    </row>
    <row r="381" spans="1:37" s="82" customFormat="1">
      <c r="A381" s="42">
        <v>369</v>
      </c>
      <c r="B381" s="75" t="s">
        <v>540</v>
      </c>
      <c r="C381" s="173" t="s">
        <v>550</v>
      </c>
      <c r="D381" s="174"/>
      <c r="E381" s="136" t="s">
        <v>176</v>
      </c>
      <c r="F381" s="82" t="s">
        <v>127</v>
      </c>
      <c r="G381" s="42" t="s">
        <v>122</v>
      </c>
      <c r="H381" s="43" t="s">
        <v>206</v>
      </c>
      <c r="I381" s="64" t="s">
        <v>124</v>
      </c>
      <c r="J381" s="47" t="s">
        <v>122</v>
      </c>
      <c r="R381" s="175">
        <v>210135719</v>
      </c>
      <c r="S381" s="82" t="s">
        <v>137</v>
      </c>
      <c r="T381" s="42">
        <v>7</v>
      </c>
      <c r="U381" s="46" t="s">
        <v>159</v>
      </c>
      <c r="V381" s="168">
        <v>674058.01399999997</v>
      </c>
      <c r="W381" s="83">
        <v>9786781.629999999</v>
      </c>
      <c r="X381" s="46" t="s">
        <v>122</v>
      </c>
      <c r="Y381" s="169">
        <v>0.40479999999999999</v>
      </c>
    </row>
    <row r="382" spans="1:37" s="82" customFormat="1">
      <c r="A382" s="42">
        <v>370</v>
      </c>
      <c r="B382" s="75" t="s">
        <v>540</v>
      </c>
      <c r="C382" s="173" t="s">
        <v>551</v>
      </c>
      <c r="D382" s="174"/>
      <c r="E382" s="136" t="s">
        <v>176</v>
      </c>
      <c r="F382" s="46" t="s">
        <v>123</v>
      </c>
      <c r="G382" s="42" t="s">
        <v>122</v>
      </c>
      <c r="H382" s="43" t="s">
        <v>206</v>
      </c>
      <c r="I382" s="64" t="s">
        <v>124</v>
      </c>
      <c r="J382" s="47" t="s">
        <v>122</v>
      </c>
      <c r="R382" s="175">
        <v>301703578</v>
      </c>
      <c r="S382" s="82" t="s">
        <v>137</v>
      </c>
      <c r="T382" s="42">
        <v>7</v>
      </c>
      <c r="U382" s="46" t="s">
        <v>159</v>
      </c>
      <c r="V382" s="168">
        <v>674058.01399999997</v>
      </c>
      <c r="W382" s="83">
        <v>9786781.629999999</v>
      </c>
      <c r="X382" s="46" t="s">
        <v>122</v>
      </c>
      <c r="Y382" s="169">
        <v>0.40479999999999999</v>
      </c>
      <c r="AG382" s="108"/>
      <c r="AH382" s="92"/>
      <c r="AI382" s="92"/>
      <c r="AJ382" s="176"/>
    </row>
    <row r="383" spans="1:37" s="82" customFormat="1" ht="31.5">
      <c r="A383" s="42">
        <v>371</v>
      </c>
      <c r="B383" s="75" t="s">
        <v>552</v>
      </c>
      <c r="C383" s="29" t="s">
        <v>553</v>
      </c>
      <c r="D383" s="51"/>
      <c r="E383" s="136" t="s">
        <v>122</v>
      </c>
      <c r="F383" s="82" t="s">
        <v>127</v>
      </c>
      <c r="G383" s="42" t="s">
        <v>122</v>
      </c>
      <c r="H383" s="43" t="s">
        <v>206</v>
      </c>
      <c r="I383" s="64" t="s">
        <v>124</v>
      </c>
      <c r="J383" s="47" t="s">
        <v>122</v>
      </c>
      <c r="R383" s="82" t="s">
        <v>122</v>
      </c>
      <c r="T383" s="82" t="s">
        <v>122</v>
      </c>
      <c r="U383" s="82" t="s">
        <v>122</v>
      </c>
      <c r="V383" s="168">
        <v>6020317.040000001</v>
      </c>
      <c r="W383" s="83">
        <v>105925478.80000001</v>
      </c>
      <c r="X383" s="93">
        <v>759475.37000000104</v>
      </c>
      <c r="Y383" s="169">
        <v>6.8500000000000005E-2</v>
      </c>
      <c r="AF383" s="46"/>
      <c r="AG383" s="92"/>
      <c r="AH383" s="177"/>
      <c r="AI383" s="92"/>
      <c r="AJ383" s="108"/>
      <c r="AK383" s="178"/>
    </row>
    <row r="384" spans="1:37" s="82" customFormat="1">
      <c r="A384" s="42">
        <v>372</v>
      </c>
      <c r="B384" s="75" t="s">
        <v>552</v>
      </c>
      <c r="C384" s="29" t="s">
        <v>554</v>
      </c>
      <c r="D384" s="51"/>
      <c r="E384" s="136" t="s">
        <v>122</v>
      </c>
      <c r="F384" s="82" t="s">
        <v>127</v>
      </c>
      <c r="G384" s="42" t="s">
        <v>122</v>
      </c>
      <c r="H384" s="43" t="s">
        <v>206</v>
      </c>
      <c r="I384" s="64" t="s">
        <v>124</v>
      </c>
      <c r="J384" s="47" t="s">
        <v>122</v>
      </c>
      <c r="R384" s="82" t="s">
        <v>122</v>
      </c>
      <c r="T384" s="82" t="s">
        <v>122</v>
      </c>
      <c r="U384" s="82" t="s">
        <v>122</v>
      </c>
      <c r="V384" s="168">
        <v>6020317.040000001</v>
      </c>
      <c r="W384" s="83">
        <v>105925478.80000001</v>
      </c>
      <c r="X384" s="93">
        <v>966933.51999999955</v>
      </c>
      <c r="Y384" s="169">
        <v>8.6499999999999994E-2</v>
      </c>
      <c r="AD384" s="46"/>
      <c r="AE384" s="46"/>
      <c r="AF384" s="46"/>
      <c r="AG384" s="92"/>
      <c r="AH384" s="92"/>
      <c r="AI384" s="92"/>
      <c r="AJ384" s="78"/>
      <c r="AK384" s="178"/>
    </row>
    <row r="385" spans="1:37" s="82" customFormat="1" ht="31.5">
      <c r="A385" s="42">
        <v>373</v>
      </c>
      <c r="B385" s="75" t="s">
        <v>552</v>
      </c>
      <c r="C385" s="29" t="s">
        <v>555</v>
      </c>
      <c r="D385" s="51"/>
      <c r="E385" s="136" t="s">
        <v>122</v>
      </c>
      <c r="F385" s="82" t="s">
        <v>127</v>
      </c>
      <c r="G385" s="42" t="s">
        <v>122</v>
      </c>
      <c r="H385" s="43" t="s">
        <v>206</v>
      </c>
      <c r="I385" s="64" t="s">
        <v>124</v>
      </c>
      <c r="J385" s="47" t="s">
        <v>122</v>
      </c>
      <c r="R385" s="82" t="s">
        <v>122</v>
      </c>
      <c r="T385" s="82" t="s">
        <v>122</v>
      </c>
      <c r="U385" s="82" t="s">
        <v>122</v>
      </c>
      <c r="V385" s="168">
        <v>6020317.040000001</v>
      </c>
      <c r="W385" s="83">
        <v>105925478.80000001</v>
      </c>
      <c r="X385" s="93">
        <v>1291890.2300000004</v>
      </c>
      <c r="Y385" s="169">
        <v>0.2243</v>
      </c>
      <c r="AD385" s="46"/>
      <c r="AE385" s="46"/>
      <c r="AF385" s="46"/>
      <c r="AG385" s="92"/>
      <c r="AH385" s="177"/>
      <c r="AI385" s="92"/>
      <c r="AJ385" s="78"/>
      <c r="AK385" s="178"/>
    </row>
    <row r="386" spans="1:37" s="82" customFormat="1" ht="47.25">
      <c r="A386" s="42">
        <v>374</v>
      </c>
      <c r="B386" s="75" t="s">
        <v>552</v>
      </c>
      <c r="C386" s="29" t="s">
        <v>556</v>
      </c>
      <c r="D386" s="51"/>
      <c r="E386" s="136" t="s">
        <v>122</v>
      </c>
      <c r="F386" s="82" t="s">
        <v>127</v>
      </c>
      <c r="G386" s="42" t="s">
        <v>122</v>
      </c>
      <c r="H386" s="43" t="s">
        <v>206</v>
      </c>
      <c r="I386" s="64" t="s">
        <v>124</v>
      </c>
      <c r="J386" s="47" t="s">
        <v>122</v>
      </c>
      <c r="R386" s="82" t="s">
        <v>122</v>
      </c>
      <c r="T386" s="82" t="s">
        <v>122</v>
      </c>
      <c r="U386" s="82" t="s">
        <v>122</v>
      </c>
      <c r="V386" s="168">
        <v>6020317.040000001</v>
      </c>
      <c r="W386" s="83">
        <v>105925478.80000001</v>
      </c>
      <c r="X386" s="93">
        <v>1404081.6700000018</v>
      </c>
      <c r="Y386" s="169">
        <v>0.2346</v>
      </c>
      <c r="AD386" s="46"/>
      <c r="AE386" s="46"/>
      <c r="AF386" s="46"/>
      <c r="AG386" s="92"/>
      <c r="AH386" s="92"/>
      <c r="AI386" s="92"/>
      <c r="AJ386" s="78"/>
      <c r="AK386" s="179"/>
    </row>
    <row r="387" spans="1:37" s="82" customFormat="1" ht="31.5">
      <c r="A387" s="42">
        <v>375</v>
      </c>
      <c r="B387" s="75" t="s">
        <v>557</v>
      </c>
      <c r="C387" s="147" t="s">
        <v>558</v>
      </c>
      <c r="D387" s="148"/>
      <c r="E387" s="136" t="s">
        <v>122</v>
      </c>
      <c r="F387" s="82" t="s">
        <v>127</v>
      </c>
      <c r="G387" s="42" t="s">
        <v>122</v>
      </c>
      <c r="H387" s="43" t="s">
        <v>206</v>
      </c>
      <c r="I387" s="64" t="s">
        <v>124</v>
      </c>
      <c r="J387" s="47" t="s">
        <v>122</v>
      </c>
      <c r="R387" s="140" t="s">
        <v>559</v>
      </c>
      <c r="T387" s="136">
        <v>8</v>
      </c>
      <c r="U387" s="140" t="s">
        <v>560</v>
      </c>
      <c r="V387" s="47">
        <v>15410054.710000001</v>
      </c>
      <c r="W387" s="47">
        <v>235260999.40000001</v>
      </c>
      <c r="X387" s="180">
        <v>459513.36</v>
      </c>
      <c r="Y387" s="136" t="s">
        <v>122</v>
      </c>
      <c r="AB387" s="181"/>
      <c r="AC387" s="181"/>
      <c r="AD387" s="181"/>
      <c r="AE387" s="46"/>
      <c r="AF387" s="46"/>
      <c r="AG387" s="46"/>
      <c r="AH387" s="42"/>
      <c r="AI387" s="46"/>
      <c r="AJ387" s="162"/>
    </row>
    <row r="388" spans="1:37" s="46" customFormat="1">
      <c r="A388" s="42">
        <v>376</v>
      </c>
      <c r="B388" s="75" t="s">
        <v>557</v>
      </c>
      <c r="C388" s="147" t="s">
        <v>561</v>
      </c>
      <c r="D388" s="148"/>
      <c r="E388" s="136" t="s">
        <v>122</v>
      </c>
      <c r="F388" s="82" t="s">
        <v>127</v>
      </c>
      <c r="G388" s="42" t="s">
        <v>122</v>
      </c>
      <c r="H388" s="43" t="s">
        <v>206</v>
      </c>
      <c r="I388" s="64" t="s">
        <v>124</v>
      </c>
      <c r="J388" s="47" t="s">
        <v>122</v>
      </c>
      <c r="R388" s="140" t="s">
        <v>562</v>
      </c>
      <c r="T388" s="42">
        <v>8</v>
      </c>
      <c r="U388" s="140" t="s">
        <v>560</v>
      </c>
      <c r="V388" s="47">
        <v>15410054.710000001</v>
      </c>
      <c r="W388" s="47">
        <v>235260999.40000001</v>
      </c>
      <c r="X388" s="180">
        <v>1970990.53</v>
      </c>
      <c r="Y388" s="136" t="s">
        <v>122</v>
      </c>
      <c r="Z388" s="82"/>
      <c r="AA388" s="82"/>
      <c r="AD388" s="57"/>
      <c r="AF388" s="107"/>
      <c r="AG388" s="92"/>
      <c r="AH388" s="177"/>
      <c r="AI388" s="92"/>
      <c r="AJ388" s="182"/>
      <c r="AK388" s="82"/>
    </row>
    <row r="389" spans="1:37" s="46" customFormat="1" ht="31.5">
      <c r="A389" s="42">
        <v>377</v>
      </c>
      <c r="B389" s="64" t="s">
        <v>563</v>
      </c>
      <c r="C389" s="44" t="s">
        <v>564</v>
      </c>
      <c r="D389" s="45"/>
      <c r="E389" s="136" t="s">
        <v>122</v>
      </c>
      <c r="F389" s="46" t="s">
        <v>123</v>
      </c>
      <c r="G389" s="42" t="s">
        <v>122</v>
      </c>
      <c r="H389" s="42" t="s">
        <v>122</v>
      </c>
      <c r="I389" s="64" t="s">
        <v>124</v>
      </c>
      <c r="J389" s="47" t="s">
        <v>122</v>
      </c>
      <c r="R389" s="46" t="s">
        <v>122</v>
      </c>
      <c r="T389" s="46" t="s">
        <v>122</v>
      </c>
      <c r="U389" s="46" t="s">
        <v>122</v>
      </c>
      <c r="V389" s="48">
        <v>60431876.200000003</v>
      </c>
      <c r="W389" s="47">
        <v>973747379.5</v>
      </c>
      <c r="X389" s="183" t="s">
        <v>122</v>
      </c>
      <c r="Y389" s="183" t="s">
        <v>122</v>
      </c>
      <c r="Z389" s="82"/>
      <c r="AA389" s="82"/>
      <c r="AF389" s="107"/>
      <c r="AG389" s="92"/>
      <c r="AH389" s="177"/>
      <c r="AI389" s="92"/>
      <c r="AJ389" s="182"/>
      <c r="AK389" s="82"/>
    </row>
    <row r="390" spans="1:37" s="46" customFormat="1">
      <c r="A390" s="42">
        <v>378</v>
      </c>
      <c r="B390" s="64" t="s">
        <v>563</v>
      </c>
      <c r="C390" s="44" t="s">
        <v>565</v>
      </c>
      <c r="D390" s="45"/>
      <c r="E390" s="136" t="s">
        <v>122</v>
      </c>
      <c r="F390" s="46" t="s">
        <v>123</v>
      </c>
      <c r="G390" s="42" t="s">
        <v>122</v>
      </c>
      <c r="H390" s="42" t="s">
        <v>122</v>
      </c>
      <c r="I390" s="64" t="s">
        <v>124</v>
      </c>
      <c r="J390" s="47" t="s">
        <v>122</v>
      </c>
      <c r="R390" s="46" t="s">
        <v>122</v>
      </c>
      <c r="T390" s="46" t="s">
        <v>122</v>
      </c>
      <c r="U390" s="46" t="s">
        <v>122</v>
      </c>
      <c r="V390" s="48">
        <v>60431876.200000003</v>
      </c>
      <c r="W390" s="47">
        <v>973747379.5</v>
      </c>
      <c r="X390" s="183" t="s">
        <v>122</v>
      </c>
      <c r="Y390" s="183" t="s">
        <v>122</v>
      </c>
      <c r="Z390" s="82"/>
      <c r="AA390" s="82"/>
      <c r="AD390" s="57"/>
      <c r="AF390" s="107"/>
      <c r="AG390" s="92"/>
      <c r="AH390" s="177"/>
      <c r="AI390" s="92"/>
      <c r="AJ390" s="182"/>
      <c r="AK390" s="82"/>
    </row>
    <row r="391" spans="1:37" s="46" customFormat="1">
      <c r="A391" s="42">
        <v>379</v>
      </c>
      <c r="B391" s="64" t="s">
        <v>563</v>
      </c>
      <c r="C391" s="44" t="s">
        <v>566</v>
      </c>
      <c r="D391" s="45"/>
      <c r="E391" s="136" t="s">
        <v>122</v>
      </c>
      <c r="F391" s="82" t="s">
        <v>127</v>
      </c>
      <c r="G391" s="42" t="s">
        <v>122</v>
      </c>
      <c r="H391" s="42" t="s">
        <v>122</v>
      </c>
      <c r="I391" s="64" t="s">
        <v>124</v>
      </c>
      <c r="J391" s="47" t="s">
        <v>122</v>
      </c>
      <c r="R391" s="46" t="s">
        <v>122</v>
      </c>
      <c r="T391" s="46" t="s">
        <v>122</v>
      </c>
      <c r="U391" s="46" t="s">
        <v>122</v>
      </c>
      <c r="V391" s="48">
        <v>60431876.200000003</v>
      </c>
      <c r="W391" s="47">
        <v>973747379.5</v>
      </c>
      <c r="X391" s="183" t="s">
        <v>122</v>
      </c>
      <c r="Y391" s="183" t="s">
        <v>122</v>
      </c>
      <c r="Z391" s="82"/>
      <c r="AA391" s="82"/>
    </row>
    <row r="392" spans="1:37" s="46" customFormat="1">
      <c r="A392" s="42">
        <v>380</v>
      </c>
      <c r="B392" s="64" t="s">
        <v>563</v>
      </c>
      <c r="C392" s="44" t="s">
        <v>567</v>
      </c>
      <c r="D392" s="45"/>
      <c r="E392" s="136" t="s">
        <v>122</v>
      </c>
      <c r="F392" s="82" t="s">
        <v>127</v>
      </c>
      <c r="G392" s="42" t="s">
        <v>122</v>
      </c>
      <c r="H392" s="42" t="s">
        <v>122</v>
      </c>
      <c r="I392" s="64" t="s">
        <v>124</v>
      </c>
      <c r="J392" s="47" t="s">
        <v>122</v>
      </c>
      <c r="R392" s="46" t="s">
        <v>122</v>
      </c>
      <c r="T392" s="46" t="s">
        <v>122</v>
      </c>
      <c r="U392" s="46" t="s">
        <v>122</v>
      </c>
      <c r="V392" s="48">
        <v>60431876.200000003</v>
      </c>
      <c r="W392" s="47">
        <v>973747379.5</v>
      </c>
      <c r="X392" s="183" t="s">
        <v>122</v>
      </c>
      <c r="Y392" s="183" t="s">
        <v>122</v>
      </c>
      <c r="Z392" s="82"/>
      <c r="AA392" s="97"/>
    </row>
    <row r="393" spans="1:37" s="46" customFormat="1" ht="47.25">
      <c r="A393" s="42">
        <v>381</v>
      </c>
      <c r="B393" s="64" t="s">
        <v>563</v>
      </c>
      <c r="C393" s="44" t="s">
        <v>568</v>
      </c>
      <c r="D393" s="45"/>
      <c r="E393" s="136" t="s">
        <v>122</v>
      </c>
      <c r="F393" s="46" t="s">
        <v>123</v>
      </c>
      <c r="G393" s="42" t="s">
        <v>122</v>
      </c>
      <c r="H393" s="42" t="s">
        <v>122</v>
      </c>
      <c r="I393" s="64" t="s">
        <v>124</v>
      </c>
      <c r="J393" s="47" t="s">
        <v>122</v>
      </c>
      <c r="R393" s="46" t="s">
        <v>122</v>
      </c>
      <c r="T393" s="46" t="s">
        <v>122</v>
      </c>
      <c r="U393" s="46" t="s">
        <v>122</v>
      </c>
      <c r="V393" s="48">
        <v>60431876.200000003</v>
      </c>
      <c r="W393" s="47">
        <v>973747379.5</v>
      </c>
      <c r="X393" s="183" t="s">
        <v>122</v>
      </c>
      <c r="Y393" s="183" t="s">
        <v>122</v>
      </c>
      <c r="Z393" s="82"/>
      <c r="AA393" s="97"/>
      <c r="AB393" s="184"/>
      <c r="AC393" s="185"/>
      <c r="AD393" s="181"/>
    </row>
    <row r="394" spans="1:37" s="46" customFormat="1" ht="31.5">
      <c r="A394" s="42">
        <v>382</v>
      </c>
      <c r="B394" s="64" t="s">
        <v>563</v>
      </c>
      <c r="C394" s="100" t="s">
        <v>569</v>
      </c>
      <c r="D394" s="135"/>
      <c r="E394" s="136" t="s">
        <v>122</v>
      </c>
      <c r="F394" s="82" t="s">
        <v>127</v>
      </c>
      <c r="G394" s="42" t="s">
        <v>122</v>
      </c>
      <c r="H394" s="42" t="s">
        <v>122</v>
      </c>
      <c r="I394" s="75" t="s">
        <v>136</v>
      </c>
      <c r="J394" s="47" t="s">
        <v>122</v>
      </c>
      <c r="R394" s="46" t="s">
        <v>122</v>
      </c>
      <c r="T394" s="42">
        <v>6</v>
      </c>
      <c r="U394" s="46" t="s">
        <v>434</v>
      </c>
      <c r="V394" s="48">
        <v>60431876.200000003</v>
      </c>
      <c r="W394" s="47">
        <v>973747379.5</v>
      </c>
      <c r="X394" s="183" t="s">
        <v>122</v>
      </c>
      <c r="Y394" s="183" t="s">
        <v>122</v>
      </c>
      <c r="Z394" s="82"/>
      <c r="AA394" s="82"/>
    </row>
    <row r="395" spans="1:37" s="46" customFormat="1">
      <c r="A395" s="42">
        <v>383</v>
      </c>
      <c r="B395" s="64" t="s">
        <v>563</v>
      </c>
      <c r="C395" s="100" t="s">
        <v>570</v>
      </c>
      <c r="D395" s="135"/>
      <c r="E395" s="136" t="s">
        <v>122</v>
      </c>
      <c r="F395" s="82" t="s">
        <v>127</v>
      </c>
      <c r="G395" s="42" t="s">
        <v>122</v>
      </c>
      <c r="H395" s="42" t="s">
        <v>122</v>
      </c>
      <c r="I395" s="75" t="s">
        <v>136</v>
      </c>
      <c r="J395" s="47" t="s">
        <v>122</v>
      </c>
      <c r="R395" s="46" t="s">
        <v>122</v>
      </c>
      <c r="T395" s="42">
        <v>6</v>
      </c>
      <c r="U395" s="46" t="s">
        <v>571</v>
      </c>
      <c r="V395" s="48">
        <v>60431876.200000003</v>
      </c>
      <c r="W395" s="47">
        <v>973747379.5</v>
      </c>
      <c r="X395" s="183" t="s">
        <v>122</v>
      </c>
      <c r="Y395" s="183" t="s">
        <v>122</v>
      </c>
      <c r="Z395" s="82"/>
      <c r="AA395" s="82"/>
      <c r="AD395" s="57"/>
    </row>
    <row r="396" spans="1:37" s="46" customFormat="1">
      <c r="A396" s="42">
        <v>384</v>
      </c>
      <c r="B396" s="64" t="s">
        <v>563</v>
      </c>
      <c r="C396" s="100" t="s">
        <v>572</v>
      </c>
      <c r="D396" s="135"/>
      <c r="E396" s="136" t="s">
        <v>122</v>
      </c>
      <c r="F396" s="46" t="s">
        <v>123</v>
      </c>
      <c r="G396" s="42" t="s">
        <v>122</v>
      </c>
      <c r="H396" s="42" t="s">
        <v>122</v>
      </c>
      <c r="I396" s="75" t="s">
        <v>136</v>
      </c>
      <c r="J396" s="47" t="s">
        <v>122</v>
      </c>
      <c r="R396" s="46" t="s">
        <v>122</v>
      </c>
      <c r="T396" s="42">
        <v>6</v>
      </c>
      <c r="U396" s="46" t="s">
        <v>573</v>
      </c>
      <c r="V396" s="48">
        <v>60431876.200000003</v>
      </c>
      <c r="W396" s="47">
        <v>973747379.5</v>
      </c>
      <c r="X396" s="183" t="s">
        <v>122</v>
      </c>
      <c r="Y396" s="183" t="s">
        <v>122</v>
      </c>
      <c r="Z396" s="82"/>
      <c r="AA396" s="82"/>
      <c r="AB396" s="56"/>
    </row>
    <row r="397" spans="1:37" s="46" customFormat="1" ht="47.25">
      <c r="A397" s="42">
        <v>385</v>
      </c>
      <c r="B397" s="64" t="s">
        <v>563</v>
      </c>
      <c r="C397" s="100" t="s">
        <v>574</v>
      </c>
      <c r="D397" s="135"/>
      <c r="E397" s="136" t="s">
        <v>122</v>
      </c>
      <c r="F397" s="82" t="s">
        <v>127</v>
      </c>
      <c r="G397" s="42" t="s">
        <v>122</v>
      </c>
      <c r="H397" s="42" t="s">
        <v>122</v>
      </c>
      <c r="I397" s="75" t="s">
        <v>136</v>
      </c>
      <c r="J397" s="47" t="s">
        <v>122</v>
      </c>
      <c r="R397" s="46" t="s">
        <v>122</v>
      </c>
      <c r="T397" s="42">
        <v>6</v>
      </c>
      <c r="U397" s="46" t="s">
        <v>575</v>
      </c>
      <c r="V397" s="48">
        <v>60431876.200000003</v>
      </c>
      <c r="W397" s="47">
        <v>973747379.5</v>
      </c>
      <c r="X397" s="183" t="s">
        <v>122</v>
      </c>
      <c r="Y397" s="183" t="s">
        <v>122</v>
      </c>
      <c r="Z397" s="82"/>
      <c r="AA397" s="82"/>
      <c r="AC397" s="56"/>
      <c r="AD397" s="47"/>
    </row>
    <row r="398" spans="1:37" s="46" customFormat="1" ht="31.5">
      <c r="A398" s="42">
        <v>386</v>
      </c>
      <c r="B398" s="64" t="s">
        <v>563</v>
      </c>
      <c r="C398" s="100" t="s">
        <v>569</v>
      </c>
      <c r="D398" s="135"/>
      <c r="E398" s="136" t="s">
        <v>122</v>
      </c>
      <c r="F398" s="82" t="s">
        <v>127</v>
      </c>
      <c r="G398" s="42" t="s">
        <v>122</v>
      </c>
      <c r="H398" s="42" t="s">
        <v>122</v>
      </c>
      <c r="I398" s="75" t="s">
        <v>136</v>
      </c>
      <c r="J398" s="47" t="s">
        <v>122</v>
      </c>
      <c r="R398" s="46" t="s">
        <v>122</v>
      </c>
      <c r="T398" s="42">
        <v>6</v>
      </c>
      <c r="U398" s="46" t="s">
        <v>576</v>
      </c>
      <c r="V398" s="48">
        <v>60431876.200000003</v>
      </c>
      <c r="W398" s="47">
        <v>973747379.5</v>
      </c>
      <c r="X398" s="183" t="s">
        <v>122</v>
      </c>
      <c r="Y398" s="183" t="s">
        <v>122</v>
      </c>
      <c r="AB398" s="186"/>
    </row>
    <row r="399" spans="1:37" s="46" customFormat="1">
      <c r="A399" s="42">
        <v>387</v>
      </c>
      <c r="B399" s="64" t="s">
        <v>563</v>
      </c>
      <c r="C399" s="100" t="s">
        <v>577</v>
      </c>
      <c r="D399" s="135"/>
      <c r="E399" s="136" t="s">
        <v>122</v>
      </c>
      <c r="F399" s="82" t="s">
        <v>127</v>
      </c>
      <c r="G399" s="42" t="s">
        <v>122</v>
      </c>
      <c r="H399" s="42" t="s">
        <v>122</v>
      </c>
      <c r="I399" s="75" t="s">
        <v>136</v>
      </c>
      <c r="J399" s="47" t="s">
        <v>122</v>
      </c>
      <c r="R399" s="46" t="s">
        <v>122</v>
      </c>
      <c r="T399" s="42">
        <v>6</v>
      </c>
      <c r="U399" s="46" t="s">
        <v>578</v>
      </c>
      <c r="V399" s="48">
        <v>60431876.200000003</v>
      </c>
      <c r="W399" s="47">
        <v>973747379.5</v>
      </c>
      <c r="X399" s="183" t="s">
        <v>122</v>
      </c>
      <c r="Y399" s="183" t="s">
        <v>122</v>
      </c>
      <c r="AB399" s="186"/>
      <c r="AC399" s="56"/>
    </row>
    <row r="400" spans="1:37" s="46" customFormat="1">
      <c r="A400" s="42">
        <v>388</v>
      </c>
      <c r="B400" s="64" t="s">
        <v>563</v>
      </c>
      <c r="C400" s="100" t="s">
        <v>579</v>
      </c>
      <c r="D400" s="135"/>
      <c r="E400" s="136" t="s">
        <v>122</v>
      </c>
      <c r="F400" s="82" t="s">
        <v>127</v>
      </c>
      <c r="G400" s="42" t="s">
        <v>122</v>
      </c>
      <c r="H400" s="42" t="s">
        <v>122</v>
      </c>
      <c r="I400" s="75" t="s">
        <v>136</v>
      </c>
      <c r="J400" s="47" t="s">
        <v>122</v>
      </c>
      <c r="R400" s="46" t="s">
        <v>122</v>
      </c>
      <c r="T400" s="42">
        <v>6</v>
      </c>
      <c r="U400" s="46" t="s">
        <v>580</v>
      </c>
      <c r="V400" s="48">
        <v>60431876.200000003</v>
      </c>
      <c r="W400" s="47">
        <v>973747379.5</v>
      </c>
      <c r="X400" s="183" t="s">
        <v>122</v>
      </c>
      <c r="Y400" s="183" t="s">
        <v>122</v>
      </c>
      <c r="AB400" s="47"/>
    </row>
    <row r="401" spans="1:29" s="46" customFormat="1">
      <c r="A401" s="42">
        <v>389</v>
      </c>
      <c r="B401" s="64" t="s">
        <v>563</v>
      </c>
      <c r="C401" s="100" t="s">
        <v>581</v>
      </c>
      <c r="D401" s="135"/>
      <c r="E401" s="136" t="s">
        <v>122</v>
      </c>
      <c r="F401" s="46" t="s">
        <v>123</v>
      </c>
      <c r="G401" s="42" t="s">
        <v>122</v>
      </c>
      <c r="H401" s="42" t="s">
        <v>122</v>
      </c>
      <c r="I401" s="75" t="s">
        <v>136</v>
      </c>
      <c r="J401" s="47" t="s">
        <v>122</v>
      </c>
      <c r="R401" s="46" t="s">
        <v>122</v>
      </c>
      <c r="T401" s="42">
        <v>6</v>
      </c>
      <c r="U401" s="46" t="s">
        <v>582</v>
      </c>
      <c r="V401" s="48">
        <v>60431876.200000003</v>
      </c>
      <c r="W401" s="47">
        <v>973747379.5</v>
      </c>
      <c r="X401" s="183" t="s">
        <v>122</v>
      </c>
      <c r="Y401" s="183" t="s">
        <v>122</v>
      </c>
      <c r="AB401" s="47"/>
      <c r="AC401" s="56"/>
    </row>
    <row r="402" spans="1:29" s="46" customFormat="1" ht="31.5">
      <c r="A402" s="42">
        <v>390</v>
      </c>
      <c r="B402" s="64" t="s">
        <v>563</v>
      </c>
      <c r="C402" s="100" t="s">
        <v>583</v>
      </c>
      <c r="D402" s="135"/>
      <c r="E402" s="136" t="s">
        <v>122</v>
      </c>
      <c r="F402" s="46" t="s">
        <v>123</v>
      </c>
      <c r="G402" s="42" t="s">
        <v>122</v>
      </c>
      <c r="H402" s="42" t="s">
        <v>122</v>
      </c>
      <c r="I402" s="75" t="s">
        <v>136</v>
      </c>
      <c r="J402" s="47" t="s">
        <v>122</v>
      </c>
      <c r="R402" s="46" t="s">
        <v>122</v>
      </c>
      <c r="T402" s="42">
        <v>6</v>
      </c>
      <c r="U402" s="46" t="s">
        <v>584</v>
      </c>
      <c r="V402" s="48">
        <v>60431876.200000003</v>
      </c>
      <c r="W402" s="47">
        <v>973747379.5</v>
      </c>
      <c r="X402" s="183" t="s">
        <v>122</v>
      </c>
      <c r="Y402" s="183" t="s">
        <v>122</v>
      </c>
    </row>
    <row r="403" spans="1:29" s="46" customFormat="1">
      <c r="A403" s="42">
        <v>391</v>
      </c>
      <c r="B403" s="64" t="s">
        <v>563</v>
      </c>
      <c r="C403" s="100" t="s">
        <v>585</v>
      </c>
      <c r="D403" s="135"/>
      <c r="E403" s="136" t="s">
        <v>122</v>
      </c>
      <c r="F403" s="82" t="s">
        <v>127</v>
      </c>
      <c r="G403" s="42" t="s">
        <v>122</v>
      </c>
      <c r="H403" s="42" t="s">
        <v>122</v>
      </c>
      <c r="I403" s="75" t="s">
        <v>136</v>
      </c>
      <c r="J403" s="47" t="s">
        <v>122</v>
      </c>
      <c r="R403" s="46" t="s">
        <v>122</v>
      </c>
      <c r="T403" s="42">
        <v>6</v>
      </c>
      <c r="U403" s="46" t="s">
        <v>586</v>
      </c>
      <c r="V403" s="48">
        <v>60431876.200000003</v>
      </c>
      <c r="W403" s="47">
        <v>973747379.5</v>
      </c>
      <c r="X403" s="183" t="s">
        <v>122</v>
      </c>
      <c r="Y403" s="183" t="s">
        <v>122</v>
      </c>
      <c r="AC403" s="56"/>
    </row>
    <row r="404" spans="1:29" s="46" customFormat="1">
      <c r="A404" s="42">
        <v>392</v>
      </c>
      <c r="B404" s="64" t="s">
        <v>563</v>
      </c>
      <c r="C404" s="100" t="s">
        <v>587</v>
      </c>
      <c r="D404" s="135"/>
      <c r="E404" s="136" t="s">
        <v>122</v>
      </c>
      <c r="F404" s="46" t="s">
        <v>123</v>
      </c>
      <c r="G404" s="42" t="s">
        <v>122</v>
      </c>
      <c r="H404" s="42" t="s">
        <v>122</v>
      </c>
      <c r="I404" s="75" t="s">
        <v>136</v>
      </c>
      <c r="J404" s="47" t="s">
        <v>122</v>
      </c>
      <c r="R404" s="46" t="s">
        <v>122</v>
      </c>
      <c r="T404" s="42">
        <v>6</v>
      </c>
      <c r="U404" s="46" t="s">
        <v>588</v>
      </c>
      <c r="V404" s="48">
        <v>60431876.200000003</v>
      </c>
      <c r="W404" s="47">
        <v>973747379.5</v>
      </c>
      <c r="X404" s="183" t="s">
        <v>122</v>
      </c>
      <c r="Y404" s="183" t="s">
        <v>122</v>
      </c>
      <c r="AC404" s="56"/>
    </row>
    <row r="405" spans="1:29" s="46" customFormat="1" ht="31.5">
      <c r="A405" s="42">
        <v>393</v>
      </c>
      <c r="B405" s="64" t="s">
        <v>563</v>
      </c>
      <c r="C405" s="100" t="s">
        <v>589</v>
      </c>
      <c r="D405" s="135"/>
      <c r="E405" s="136" t="s">
        <v>122</v>
      </c>
      <c r="F405" s="82" t="s">
        <v>127</v>
      </c>
      <c r="G405" s="42" t="s">
        <v>122</v>
      </c>
      <c r="H405" s="42" t="s">
        <v>122</v>
      </c>
      <c r="I405" s="75" t="s">
        <v>136</v>
      </c>
      <c r="J405" s="47" t="s">
        <v>122</v>
      </c>
      <c r="R405" s="46" t="s">
        <v>122</v>
      </c>
      <c r="T405" s="42">
        <v>6</v>
      </c>
      <c r="U405" s="46" t="s">
        <v>590</v>
      </c>
      <c r="V405" s="48">
        <v>60431876.200000003</v>
      </c>
      <c r="W405" s="47">
        <v>973747379.5</v>
      </c>
      <c r="X405" s="183" t="s">
        <v>122</v>
      </c>
      <c r="Y405" s="183" t="s">
        <v>122</v>
      </c>
    </row>
    <row r="406" spans="1:29" s="46" customFormat="1">
      <c r="A406" s="42">
        <v>394</v>
      </c>
      <c r="B406" s="64" t="s">
        <v>563</v>
      </c>
      <c r="C406" s="100" t="s">
        <v>591</v>
      </c>
      <c r="D406" s="135"/>
      <c r="E406" s="136" t="s">
        <v>122</v>
      </c>
      <c r="F406" s="82" t="s">
        <v>127</v>
      </c>
      <c r="G406" s="42" t="s">
        <v>122</v>
      </c>
      <c r="H406" s="42" t="s">
        <v>122</v>
      </c>
      <c r="I406" s="75" t="s">
        <v>136</v>
      </c>
      <c r="J406" s="47" t="s">
        <v>122</v>
      </c>
      <c r="R406" s="46" t="s">
        <v>122</v>
      </c>
      <c r="T406" s="42">
        <v>6</v>
      </c>
      <c r="U406" s="46" t="s">
        <v>592</v>
      </c>
      <c r="V406" s="48">
        <v>60431876.200000003</v>
      </c>
      <c r="W406" s="47">
        <v>973747379.5</v>
      </c>
      <c r="X406" s="183" t="s">
        <v>122</v>
      </c>
      <c r="Y406" s="183" t="s">
        <v>122</v>
      </c>
    </row>
    <row r="407" spans="1:29" s="46" customFormat="1">
      <c r="A407" s="42">
        <v>395</v>
      </c>
      <c r="B407" s="64" t="s">
        <v>593</v>
      </c>
      <c r="C407" s="76" t="s">
        <v>594</v>
      </c>
      <c r="D407" s="77"/>
      <c r="E407" s="136" t="s">
        <v>122</v>
      </c>
      <c r="F407" s="82" t="s">
        <v>127</v>
      </c>
      <c r="G407" s="42" t="s">
        <v>122</v>
      </c>
      <c r="H407" s="42" t="s">
        <v>122</v>
      </c>
      <c r="I407" s="64" t="s">
        <v>124</v>
      </c>
      <c r="J407" s="47">
        <v>265201.2</v>
      </c>
      <c r="K407" s="46" t="s">
        <v>106</v>
      </c>
      <c r="R407" s="46" t="s">
        <v>122</v>
      </c>
      <c r="T407" s="42" t="s">
        <v>122</v>
      </c>
      <c r="U407" s="42" t="s">
        <v>122</v>
      </c>
      <c r="V407" s="57">
        <v>4930014.55</v>
      </c>
      <c r="W407" s="47">
        <v>521675260</v>
      </c>
      <c r="X407" s="183" t="s">
        <v>122</v>
      </c>
      <c r="Y407" s="179">
        <v>0.40639999999999998</v>
      </c>
    </row>
    <row r="408" spans="1:29" s="46" customFormat="1">
      <c r="A408" s="42">
        <v>396</v>
      </c>
      <c r="B408" s="64" t="s">
        <v>593</v>
      </c>
      <c r="C408" s="44" t="s">
        <v>595</v>
      </c>
      <c r="D408" s="45"/>
      <c r="E408" s="136" t="s">
        <v>122</v>
      </c>
      <c r="F408" s="82" t="s">
        <v>127</v>
      </c>
      <c r="G408" s="42" t="s">
        <v>122</v>
      </c>
      <c r="H408" s="42" t="s">
        <v>122</v>
      </c>
      <c r="I408" s="64" t="s">
        <v>124</v>
      </c>
      <c r="J408" s="47" t="s">
        <v>122</v>
      </c>
      <c r="R408" s="46" t="s">
        <v>122</v>
      </c>
      <c r="T408" s="42" t="s">
        <v>122</v>
      </c>
      <c r="U408" s="42" t="s">
        <v>122</v>
      </c>
      <c r="V408" s="57">
        <v>4930014.55</v>
      </c>
      <c r="W408" s="47">
        <v>521675260</v>
      </c>
      <c r="X408" s="47">
        <v>6980651</v>
      </c>
      <c r="Y408" s="179">
        <v>4.2799999999999998E-2</v>
      </c>
    </row>
    <row r="409" spans="1:29" s="46" customFormat="1" ht="47.25">
      <c r="A409" s="42">
        <v>397</v>
      </c>
      <c r="B409" s="64" t="s">
        <v>593</v>
      </c>
      <c r="C409" s="50" t="s">
        <v>596</v>
      </c>
      <c r="D409" s="51"/>
      <c r="E409" s="136" t="s">
        <v>122</v>
      </c>
      <c r="F409" s="82" t="s">
        <v>127</v>
      </c>
      <c r="G409" s="42" t="s">
        <v>597</v>
      </c>
      <c r="H409" s="42" t="s">
        <v>122</v>
      </c>
      <c r="I409" s="64" t="s">
        <v>124</v>
      </c>
      <c r="J409" s="46" t="s">
        <v>122</v>
      </c>
      <c r="R409" s="46" t="s">
        <v>122</v>
      </c>
      <c r="T409" s="42" t="s">
        <v>122</v>
      </c>
      <c r="U409" s="42" t="s">
        <v>122</v>
      </c>
      <c r="V409" s="57">
        <v>4930014.55</v>
      </c>
      <c r="W409" s="47">
        <v>521675260</v>
      </c>
      <c r="X409" s="47">
        <v>10165217</v>
      </c>
      <c r="Y409" s="179">
        <v>6.2300000000000001E-2</v>
      </c>
      <c r="AA409" s="187"/>
    </row>
    <row r="410" spans="1:29" s="46" customFormat="1">
      <c r="A410" s="42">
        <v>398</v>
      </c>
      <c r="B410" s="64" t="s">
        <v>593</v>
      </c>
      <c r="C410" s="80" t="s">
        <v>598</v>
      </c>
      <c r="D410" s="81"/>
      <c r="E410" s="136" t="s">
        <v>122</v>
      </c>
      <c r="F410" s="82" t="s">
        <v>127</v>
      </c>
      <c r="G410" s="42" t="s">
        <v>122</v>
      </c>
      <c r="H410" s="42" t="s">
        <v>122</v>
      </c>
      <c r="I410" s="64" t="s">
        <v>124</v>
      </c>
      <c r="J410" s="46" t="s">
        <v>122</v>
      </c>
      <c r="R410" s="46" t="s">
        <v>122</v>
      </c>
      <c r="T410" s="42" t="s">
        <v>122</v>
      </c>
      <c r="U410" s="42" t="s">
        <v>122</v>
      </c>
      <c r="V410" s="57">
        <v>4930014.55</v>
      </c>
      <c r="W410" s="47">
        <v>521675260</v>
      </c>
      <c r="X410" s="47">
        <v>5223054</v>
      </c>
      <c r="Y410" s="179">
        <v>3.2000000000000001E-2</v>
      </c>
      <c r="AB410" s="187"/>
    </row>
    <row r="411" spans="1:29" s="46" customFormat="1">
      <c r="A411" s="42">
        <v>399</v>
      </c>
      <c r="B411" s="64" t="s">
        <v>593</v>
      </c>
      <c r="C411" s="44" t="s">
        <v>599</v>
      </c>
      <c r="D411" s="45"/>
      <c r="E411" s="136" t="s">
        <v>122</v>
      </c>
      <c r="F411" s="82" t="s">
        <v>127</v>
      </c>
      <c r="G411" s="42" t="s">
        <v>122</v>
      </c>
      <c r="H411" s="42" t="s">
        <v>122</v>
      </c>
      <c r="I411" s="64" t="s">
        <v>124</v>
      </c>
      <c r="J411" s="47">
        <f>5000*8</f>
        <v>40000</v>
      </c>
      <c r="K411" s="46" t="s">
        <v>106</v>
      </c>
      <c r="R411" s="46" t="s">
        <v>122</v>
      </c>
      <c r="T411" s="42">
        <v>8</v>
      </c>
      <c r="U411" s="46" t="s">
        <v>560</v>
      </c>
      <c r="V411" s="57">
        <v>4930014.55</v>
      </c>
      <c r="W411" s="47">
        <v>521675260</v>
      </c>
      <c r="X411" s="47">
        <v>4223232</v>
      </c>
      <c r="Y411" s="46">
        <v>2.59</v>
      </c>
    </row>
    <row r="412" spans="1:29" s="46" customFormat="1">
      <c r="A412" s="42">
        <v>400</v>
      </c>
      <c r="B412" s="64" t="s">
        <v>593</v>
      </c>
      <c r="C412" s="76" t="s">
        <v>167</v>
      </c>
      <c r="D412" s="77"/>
      <c r="E412" s="136" t="s">
        <v>122</v>
      </c>
      <c r="F412" s="82" t="s">
        <v>123</v>
      </c>
      <c r="G412" s="42" t="s">
        <v>600</v>
      </c>
      <c r="H412" s="42" t="s">
        <v>122</v>
      </c>
      <c r="I412" s="64" t="s">
        <v>124</v>
      </c>
      <c r="J412" s="46" t="s">
        <v>122</v>
      </c>
      <c r="R412" s="46" t="s">
        <v>122</v>
      </c>
      <c r="T412" s="42"/>
      <c r="U412" s="42" t="s">
        <v>122</v>
      </c>
      <c r="V412" s="57">
        <v>4930014.55</v>
      </c>
      <c r="W412" s="47">
        <v>521675260</v>
      </c>
      <c r="X412" s="47">
        <v>8980161</v>
      </c>
      <c r="Y412" s="179">
        <v>5.5E-2</v>
      </c>
    </row>
    <row r="413" spans="1:29" s="46" customFormat="1">
      <c r="A413" s="42">
        <v>401</v>
      </c>
      <c r="B413" s="64" t="s">
        <v>593</v>
      </c>
      <c r="C413" s="44" t="s">
        <v>601</v>
      </c>
      <c r="D413" s="45"/>
      <c r="E413" s="136" t="s">
        <v>122</v>
      </c>
      <c r="F413" s="82" t="s">
        <v>127</v>
      </c>
      <c r="G413" s="42" t="s">
        <v>122</v>
      </c>
      <c r="H413" s="42" t="s">
        <v>122</v>
      </c>
      <c r="I413" s="64" t="s">
        <v>124</v>
      </c>
      <c r="J413" s="47">
        <f>5000*8</f>
        <v>40000</v>
      </c>
      <c r="K413" s="46" t="s">
        <v>106</v>
      </c>
      <c r="R413" s="46" t="s">
        <v>122</v>
      </c>
      <c r="T413" s="42">
        <v>8</v>
      </c>
      <c r="U413" s="46" t="s">
        <v>560</v>
      </c>
      <c r="V413" s="57">
        <v>4930014.55</v>
      </c>
      <c r="W413" s="47">
        <v>521675260</v>
      </c>
      <c r="X413" s="47">
        <v>5161728</v>
      </c>
      <c r="Y413" s="179">
        <v>6.9000000000000006E-2</v>
      </c>
    </row>
    <row r="414" spans="1:29" s="46" customFormat="1">
      <c r="A414" s="42">
        <v>402</v>
      </c>
      <c r="B414" s="64" t="s">
        <v>593</v>
      </c>
      <c r="C414" s="44" t="s">
        <v>602</v>
      </c>
      <c r="D414" s="45"/>
      <c r="E414" s="136" t="s">
        <v>122</v>
      </c>
      <c r="F414" s="82" t="s">
        <v>127</v>
      </c>
      <c r="G414" s="42" t="s">
        <v>603</v>
      </c>
      <c r="H414" s="42" t="s">
        <v>122</v>
      </c>
      <c r="I414" s="64" t="s">
        <v>124</v>
      </c>
      <c r="J414" s="46">
        <f>254*8</f>
        <v>2032</v>
      </c>
      <c r="K414" s="46" t="s">
        <v>106</v>
      </c>
      <c r="R414" s="46" t="s">
        <v>122</v>
      </c>
      <c r="T414" s="42" t="s">
        <v>122</v>
      </c>
      <c r="U414" s="42" t="s">
        <v>122</v>
      </c>
      <c r="V414" s="57">
        <v>4930014.55</v>
      </c>
      <c r="W414" s="47">
        <v>521675260</v>
      </c>
      <c r="X414" s="47">
        <v>187722</v>
      </c>
      <c r="Y414" s="179">
        <v>1.1000000000000001E-3</v>
      </c>
    </row>
    <row r="415" spans="1:29" s="46" customFormat="1">
      <c r="B415" s="64"/>
      <c r="E415" s="42"/>
      <c r="G415" s="42"/>
      <c r="H415" s="42"/>
      <c r="T415" s="42"/>
      <c r="V415" s="162"/>
    </row>
    <row r="416" spans="1:29" s="188" customFormat="1">
      <c r="B416" s="189"/>
      <c r="C416" s="190"/>
      <c r="D416" s="190"/>
      <c r="E416" s="191"/>
      <c r="G416" s="191"/>
      <c r="H416" s="191"/>
      <c r="T416" s="42"/>
      <c r="U416" s="46"/>
      <c r="V416" s="162"/>
      <c r="W416" s="46"/>
      <c r="X416" s="46"/>
      <c r="Y416" s="46"/>
    </row>
    <row r="417" spans="2:25" s="188" customFormat="1">
      <c r="B417" s="189"/>
      <c r="C417"/>
      <c r="D417"/>
      <c r="E417" s="191"/>
      <c r="G417" s="191"/>
      <c r="H417" s="191"/>
      <c r="T417" s="42"/>
      <c r="U417" s="46"/>
      <c r="V417" s="162"/>
      <c r="W417" s="46"/>
      <c r="X417" s="46"/>
      <c r="Y417" s="46"/>
    </row>
    <row r="418" spans="2:25" s="188" customFormat="1">
      <c r="B418" s="189"/>
      <c r="E418" s="191"/>
      <c r="G418" s="191"/>
      <c r="H418" s="191"/>
      <c r="T418" s="42"/>
      <c r="U418" s="46"/>
      <c r="V418" s="162"/>
      <c r="W418" s="46"/>
      <c r="X418" s="46"/>
      <c r="Y418" s="46"/>
    </row>
  </sheetData>
  <mergeCells count="1">
    <mergeCell ref="AC83:AG83"/>
  </mergeCells>
  <dataValidations count="1">
    <dataValidation type="list" allowBlank="1" showInputMessage="1" showErrorMessage="1" sqref="D13:D414">
      <formula1>RAN</formula1>
    </dataValidation>
  </dataValidations>
  <pageMargins left="0.7" right="0.7" top="0.75" bottom="0.75" header="0.3" footer="0.3"/>
  <pageSetup scale="5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
      </x14:slicerList>
    </ext>
  </extLst>
</worksheet>
</file>

<file path=xl/worksheets/sheet5.xml><?xml version="1.0" encoding="utf-8"?>
<worksheet xmlns="http://schemas.openxmlformats.org/spreadsheetml/2006/main" xmlns:r="http://schemas.openxmlformats.org/officeDocument/2006/relationships">
  <dimension ref="B1:BV456"/>
  <sheetViews>
    <sheetView workbookViewId="0">
      <selection activeCell="F8" sqref="F8"/>
    </sheetView>
  </sheetViews>
  <sheetFormatPr defaultRowHeight="15"/>
  <cols>
    <col min="1" max="1" width="3.28515625" customWidth="1"/>
    <col min="2" max="2" width="13.42578125" customWidth="1"/>
    <col min="3" max="3" width="18.7109375" customWidth="1"/>
    <col min="4" max="4" width="43.28515625" customWidth="1"/>
    <col min="5" max="6" width="9.140625" style="211"/>
    <col min="7" max="7" width="6" style="212" customWidth="1"/>
    <col min="8" max="74" width="9.140625" style="211"/>
  </cols>
  <sheetData>
    <row r="1" spans="2:4">
      <c r="B1" s="209" t="s">
        <v>711</v>
      </c>
    </row>
    <row r="3" spans="2:4" ht="30">
      <c r="B3" s="246" t="s">
        <v>604</v>
      </c>
      <c r="C3" s="247" t="s">
        <v>605</v>
      </c>
      <c r="D3" s="194" t="s">
        <v>606</v>
      </c>
    </row>
    <row r="4" spans="2:4" ht="30">
      <c r="B4" s="246"/>
      <c r="C4" s="247"/>
      <c r="D4" s="194" t="s">
        <v>607</v>
      </c>
    </row>
    <row r="5" spans="2:4">
      <c r="B5" s="246"/>
      <c r="C5" s="247"/>
      <c r="D5" s="194" t="s">
        <v>608</v>
      </c>
    </row>
    <row r="6" spans="2:4" ht="30">
      <c r="B6" s="246"/>
      <c r="C6" s="247"/>
      <c r="D6" s="194" t="s">
        <v>609</v>
      </c>
    </row>
    <row r="7" spans="2:4" ht="45">
      <c r="B7" s="246"/>
      <c r="C7" s="247"/>
      <c r="D7" s="194" t="s">
        <v>610</v>
      </c>
    </row>
    <row r="8" spans="2:4" ht="45">
      <c r="B8" s="246"/>
      <c r="C8" s="247"/>
      <c r="D8" s="194" t="s">
        <v>611</v>
      </c>
    </row>
    <row r="9" spans="2:4" ht="30">
      <c r="B9" s="246"/>
      <c r="C9" s="247"/>
      <c r="D9" s="194" t="s">
        <v>612</v>
      </c>
    </row>
    <row r="10" spans="2:4" ht="45">
      <c r="B10" s="246"/>
      <c r="C10" s="247"/>
      <c r="D10" s="194" t="s">
        <v>613</v>
      </c>
    </row>
    <row r="11" spans="2:4" ht="75">
      <c r="B11" s="246"/>
      <c r="C11" s="247"/>
      <c r="D11" s="194" t="s">
        <v>614</v>
      </c>
    </row>
    <row r="12" spans="2:4" ht="60">
      <c r="B12" s="246"/>
      <c r="C12" s="247"/>
      <c r="D12" s="194" t="s">
        <v>615</v>
      </c>
    </row>
    <row r="13" spans="2:4" ht="75">
      <c r="B13" s="246"/>
      <c r="C13" s="247"/>
      <c r="D13" s="194" t="s">
        <v>616</v>
      </c>
    </row>
    <row r="14" spans="2:4" ht="45">
      <c r="B14" s="246"/>
      <c r="C14" s="247" t="s">
        <v>617</v>
      </c>
      <c r="D14" s="194" t="s">
        <v>618</v>
      </c>
    </row>
    <row r="15" spans="2:4" ht="60">
      <c r="B15" s="246"/>
      <c r="C15" s="247"/>
      <c r="D15" s="194" t="s">
        <v>619</v>
      </c>
    </row>
    <row r="16" spans="2:4" ht="75">
      <c r="B16" s="248" t="s">
        <v>620</v>
      </c>
      <c r="C16" s="249" t="s">
        <v>621</v>
      </c>
      <c r="D16" s="210" t="s">
        <v>622</v>
      </c>
    </row>
    <row r="17" spans="2:4" ht="60">
      <c r="B17" s="248"/>
      <c r="C17" s="249"/>
      <c r="D17" s="210" t="s">
        <v>623</v>
      </c>
    </row>
    <row r="18" spans="2:4" ht="45">
      <c r="B18" s="248"/>
      <c r="C18" s="249"/>
      <c r="D18" s="210" t="s">
        <v>624</v>
      </c>
    </row>
    <row r="19" spans="2:4" ht="60">
      <c r="B19" s="248"/>
      <c r="C19" s="249"/>
      <c r="D19" s="210" t="s">
        <v>625</v>
      </c>
    </row>
    <row r="20" spans="2:4" ht="30">
      <c r="B20" s="248"/>
      <c r="C20" s="249"/>
      <c r="D20" s="210" t="s">
        <v>626</v>
      </c>
    </row>
    <row r="21" spans="2:4" ht="45">
      <c r="B21" s="248"/>
      <c r="C21" s="249"/>
      <c r="D21" s="210" t="s">
        <v>627</v>
      </c>
    </row>
    <row r="22" spans="2:4" ht="60">
      <c r="B22" s="248"/>
      <c r="C22" s="249"/>
      <c r="D22" s="210" t="s">
        <v>628</v>
      </c>
    </row>
    <row r="23" spans="2:4" ht="45">
      <c r="B23" s="248"/>
      <c r="C23" s="249" t="s">
        <v>629</v>
      </c>
      <c r="D23" s="210" t="s">
        <v>630</v>
      </c>
    </row>
    <row r="24" spans="2:4" ht="45">
      <c r="B24" s="248"/>
      <c r="C24" s="249"/>
      <c r="D24" s="210" t="s">
        <v>631</v>
      </c>
    </row>
    <row r="25" spans="2:4" ht="28.5">
      <c r="B25" s="248"/>
      <c r="C25" s="195" t="s">
        <v>632</v>
      </c>
      <c r="D25" s="210" t="s">
        <v>633</v>
      </c>
    </row>
    <row r="54" spans="3:4">
      <c r="C54" s="196" t="s">
        <v>97</v>
      </c>
    </row>
    <row r="55" spans="3:4" ht="15.75">
      <c r="C55" s="197" t="s">
        <v>119</v>
      </c>
      <c r="D55" s="197" t="s">
        <v>656</v>
      </c>
    </row>
    <row r="56" spans="3:4" ht="15.75">
      <c r="C56" s="197" t="s">
        <v>152</v>
      </c>
      <c r="D56" s="197" t="s">
        <v>657</v>
      </c>
    </row>
    <row r="57" spans="3:4" ht="15.75">
      <c r="C57" s="198" t="s">
        <v>163</v>
      </c>
      <c r="D57" s="198" t="s">
        <v>658</v>
      </c>
    </row>
    <row r="58" spans="3:4" ht="15.75">
      <c r="C58" s="198" t="s">
        <v>199</v>
      </c>
      <c r="D58" s="198" t="s">
        <v>659</v>
      </c>
    </row>
    <row r="59" spans="3:4" ht="15.75">
      <c r="C59" s="198" t="s">
        <v>215</v>
      </c>
      <c r="D59" s="198" t="s">
        <v>660</v>
      </c>
    </row>
    <row r="60" spans="3:4" ht="15.75">
      <c r="C60" s="197" t="s">
        <v>219</v>
      </c>
      <c r="D60" s="197" t="s">
        <v>661</v>
      </c>
    </row>
    <row r="61" spans="3:4" ht="15.75">
      <c r="C61" s="197" t="s">
        <v>238</v>
      </c>
      <c r="D61" s="197" t="s">
        <v>662</v>
      </c>
    </row>
    <row r="62" spans="3:4" ht="15.75">
      <c r="C62" s="197" t="s">
        <v>247</v>
      </c>
      <c r="D62" s="197" t="s">
        <v>663</v>
      </c>
    </row>
    <row r="63" spans="3:4" ht="15.75">
      <c r="C63" s="198" t="s">
        <v>262</v>
      </c>
      <c r="D63" s="198" t="s">
        <v>664</v>
      </c>
    </row>
    <row r="64" spans="3:4" ht="15.75">
      <c r="C64" s="197" t="s">
        <v>281</v>
      </c>
      <c r="D64" s="197" t="s">
        <v>665</v>
      </c>
    </row>
    <row r="65" spans="3:4" ht="15.75">
      <c r="C65" s="197" t="s">
        <v>301</v>
      </c>
      <c r="D65" s="197" t="s">
        <v>666</v>
      </c>
    </row>
    <row r="66" spans="3:4" ht="15.75">
      <c r="C66" s="197" t="s">
        <v>307</v>
      </c>
      <c r="D66" s="197" t="s">
        <v>667</v>
      </c>
    </row>
    <row r="67" spans="3:4" ht="15.75">
      <c r="C67" s="197" t="s">
        <v>320</v>
      </c>
      <c r="D67" s="197" t="s">
        <v>668</v>
      </c>
    </row>
    <row r="68" spans="3:4" ht="15.75">
      <c r="C68" s="198" t="s">
        <v>322</v>
      </c>
      <c r="D68" s="198" t="s">
        <v>669</v>
      </c>
    </row>
    <row r="69" spans="3:4" ht="15.75">
      <c r="C69" s="198" t="s">
        <v>345</v>
      </c>
      <c r="D69" s="198" t="s">
        <v>670</v>
      </c>
    </row>
    <row r="70" spans="3:4" ht="15.75">
      <c r="C70" s="197" t="s">
        <v>355</v>
      </c>
      <c r="D70" s="197" t="s">
        <v>671</v>
      </c>
    </row>
    <row r="71" spans="3:4" ht="15.75">
      <c r="C71" s="197" t="s">
        <v>360</v>
      </c>
      <c r="D71" s="197" t="s">
        <v>672</v>
      </c>
    </row>
    <row r="72" spans="3:4" ht="15.75">
      <c r="C72" s="198" t="s">
        <v>367</v>
      </c>
      <c r="D72" s="198" t="s">
        <v>673</v>
      </c>
    </row>
    <row r="73" spans="3:4" ht="15.75">
      <c r="C73" s="198" t="s">
        <v>376</v>
      </c>
      <c r="D73" s="198" t="s">
        <v>674</v>
      </c>
    </row>
    <row r="74" spans="3:4" ht="15.75">
      <c r="C74" s="197" t="s">
        <v>381</v>
      </c>
      <c r="D74" s="197" t="s">
        <v>675</v>
      </c>
    </row>
    <row r="75" spans="3:4" ht="15.75">
      <c r="C75" s="197" t="s">
        <v>384</v>
      </c>
      <c r="D75" s="197" t="s">
        <v>676</v>
      </c>
    </row>
    <row r="76" spans="3:4" ht="15.75">
      <c r="C76" s="198" t="s">
        <v>432</v>
      </c>
      <c r="D76" s="198" t="s">
        <v>677</v>
      </c>
    </row>
    <row r="77" spans="3:4" ht="15.75">
      <c r="C77" s="198" t="s">
        <v>438</v>
      </c>
      <c r="D77" s="198" t="s">
        <v>678</v>
      </c>
    </row>
    <row r="78" spans="3:4" ht="15.75">
      <c r="C78" s="197" t="s">
        <v>506</v>
      </c>
      <c r="D78" s="197" t="s">
        <v>679</v>
      </c>
    </row>
    <row r="79" spans="3:4" ht="15.75">
      <c r="C79" s="197" t="s">
        <v>511</v>
      </c>
      <c r="D79" s="197" t="s">
        <v>680</v>
      </c>
    </row>
    <row r="80" spans="3:4" ht="15.75">
      <c r="C80" s="198" t="s">
        <v>517</v>
      </c>
      <c r="D80" s="198" t="s">
        <v>681</v>
      </c>
    </row>
    <row r="81" spans="3:4" ht="15.75">
      <c r="C81" s="197" t="s">
        <v>525</v>
      </c>
      <c r="D81" s="197" t="s">
        <v>682</v>
      </c>
    </row>
    <row r="82" spans="3:4" ht="15.75">
      <c r="C82" s="198" t="s">
        <v>533</v>
      </c>
      <c r="D82" s="198" t="s">
        <v>683</v>
      </c>
    </row>
    <row r="83" spans="3:4" ht="15.75">
      <c r="C83" s="198" t="s">
        <v>540</v>
      </c>
      <c r="D83" s="198" t="s">
        <v>684</v>
      </c>
    </row>
    <row r="84" spans="3:4" ht="15.75">
      <c r="C84" s="197" t="s">
        <v>552</v>
      </c>
      <c r="D84" s="197" t="s">
        <v>685</v>
      </c>
    </row>
    <row r="85" spans="3:4" ht="15.75">
      <c r="C85" s="197" t="s">
        <v>557</v>
      </c>
      <c r="D85" s="197" t="s">
        <v>686</v>
      </c>
    </row>
    <row r="86" spans="3:4" ht="15.75">
      <c r="C86" s="197" t="s">
        <v>563</v>
      </c>
      <c r="D86" s="197" t="s">
        <v>687</v>
      </c>
    </row>
    <row r="87" spans="3:4" ht="15.75">
      <c r="C87" s="197" t="s">
        <v>593</v>
      </c>
      <c r="D87" s="197" t="s">
        <v>688</v>
      </c>
    </row>
    <row r="88" spans="3:4">
      <c r="C88" s="199"/>
    </row>
    <row r="89" spans="3:4">
      <c r="C89" s="199"/>
    </row>
    <row r="90" spans="3:4">
      <c r="C90" s="199"/>
    </row>
    <row r="91" spans="3:4">
      <c r="C91" s="199"/>
    </row>
    <row r="92" spans="3:4">
      <c r="C92" s="199"/>
    </row>
    <row r="93" spans="3:4">
      <c r="C93" s="199"/>
    </row>
    <row r="94" spans="3:4">
      <c r="C94" s="199"/>
    </row>
    <row r="95" spans="3:4">
      <c r="C95" s="199"/>
    </row>
    <row r="96" spans="3:4">
      <c r="C96" s="199"/>
    </row>
    <row r="97" spans="3:3">
      <c r="C97" s="199"/>
    </row>
    <row r="98" spans="3:3">
      <c r="C98" s="199"/>
    </row>
    <row r="99" spans="3:3">
      <c r="C99" s="199"/>
    </row>
    <row r="100" spans="3:3">
      <c r="C100" s="199"/>
    </row>
    <row r="101" spans="3:3">
      <c r="C101" s="199"/>
    </row>
    <row r="102" spans="3:3">
      <c r="C102" s="199"/>
    </row>
    <row r="103" spans="3:3">
      <c r="C103" s="199"/>
    </row>
    <row r="104" spans="3:3">
      <c r="C104" s="199"/>
    </row>
    <row r="105" spans="3:3">
      <c r="C105" s="199"/>
    </row>
    <row r="106" spans="3:3">
      <c r="C106" s="199"/>
    </row>
    <row r="107" spans="3:3">
      <c r="C107" s="199"/>
    </row>
    <row r="108" spans="3:3">
      <c r="C108" s="199"/>
    </row>
    <row r="109" spans="3:3">
      <c r="C109" s="199"/>
    </row>
    <row r="110" spans="3:3">
      <c r="C110" s="199"/>
    </row>
    <row r="111" spans="3:3">
      <c r="C111" s="199"/>
    </row>
    <row r="112" spans="3:3">
      <c r="C112" s="199"/>
    </row>
    <row r="113" spans="3:3">
      <c r="C113" s="199"/>
    </row>
    <row r="114" spans="3:3">
      <c r="C114" s="199"/>
    </row>
    <row r="115" spans="3:3">
      <c r="C115" s="199"/>
    </row>
    <row r="116" spans="3:3">
      <c r="C116" s="199"/>
    </row>
    <row r="117" spans="3:3">
      <c r="C117" s="199"/>
    </row>
    <row r="118" spans="3:3">
      <c r="C118" s="199"/>
    </row>
    <row r="119" spans="3:3">
      <c r="C119" s="199"/>
    </row>
    <row r="120" spans="3:3">
      <c r="C120" s="199"/>
    </row>
    <row r="121" spans="3:3">
      <c r="C121" s="199"/>
    </row>
    <row r="122" spans="3:3">
      <c r="C122" s="199"/>
    </row>
    <row r="123" spans="3:3">
      <c r="C123" s="199"/>
    </row>
    <row r="124" spans="3:3">
      <c r="C124" s="199"/>
    </row>
    <row r="125" spans="3:3">
      <c r="C125" s="199"/>
    </row>
    <row r="126" spans="3:3">
      <c r="C126" s="199"/>
    </row>
    <row r="127" spans="3:3">
      <c r="C127" s="199"/>
    </row>
    <row r="128" spans="3:3">
      <c r="C128" s="199"/>
    </row>
    <row r="129" spans="3:3">
      <c r="C129" s="199"/>
    </row>
    <row r="130" spans="3:3">
      <c r="C130" s="199"/>
    </row>
    <row r="131" spans="3:3">
      <c r="C131" s="199"/>
    </row>
    <row r="132" spans="3:3">
      <c r="C132" s="199"/>
    </row>
    <row r="133" spans="3:3">
      <c r="C133" s="199"/>
    </row>
    <row r="134" spans="3:3">
      <c r="C134" s="199"/>
    </row>
    <row r="135" spans="3:3">
      <c r="C135" s="199"/>
    </row>
    <row r="136" spans="3:3">
      <c r="C136" s="199"/>
    </row>
    <row r="137" spans="3:3">
      <c r="C137" s="199"/>
    </row>
    <row r="138" spans="3:3">
      <c r="C138" s="199"/>
    </row>
    <row r="139" spans="3:3">
      <c r="C139" s="199"/>
    </row>
    <row r="140" spans="3:3">
      <c r="C140" s="199"/>
    </row>
    <row r="141" spans="3:3">
      <c r="C141" s="199"/>
    </row>
    <row r="142" spans="3:3">
      <c r="C142" s="199"/>
    </row>
    <row r="143" spans="3:3">
      <c r="C143" s="199"/>
    </row>
    <row r="144" spans="3:3">
      <c r="C144" s="199"/>
    </row>
    <row r="145" spans="3:3">
      <c r="C145" s="199"/>
    </row>
    <row r="146" spans="3:3">
      <c r="C146" s="199"/>
    </row>
    <row r="147" spans="3:3">
      <c r="C147" s="199"/>
    </row>
    <row r="148" spans="3:3">
      <c r="C148" s="199"/>
    </row>
    <row r="149" spans="3:3">
      <c r="C149" s="199"/>
    </row>
    <row r="150" spans="3:3">
      <c r="C150" s="199"/>
    </row>
    <row r="151" spans="3:3">
      <c r="C151" s="199"/>
    </row>
    <row r="152" spans="3:3">
      <c r="C152" s="199"/>
    </row>
    <row r="153" spans="3:3">
      <c r="C153" s="199"/>
    </row>
    <row r="154" spans="3:3">
      <c r="C154" s="199"/>
    </row>
    <row r="155" spans="3:3">
      <c r="C155" s="199"/>
    </row>
    <row r="156" spans="3:3">
      <c r="C156" s="199"/>
    </row>
    <row r="157" spans="3:3">
      <c r="C157" s="199"/>
    </row>
    <row r="158" spans="3:3">
      <c r="C158" s="199"/>
    </row>
    <row r="159" spans="3:3">
      <c r="C159" s="199"/>
    </row>
    <row r="160" spans="3:3">
      <c r="C160" s="199"/>
    </row>
    <row r="161" spans="3:3">
      <c r="C161" s="199"/>
    </row>
    <row r="162" spans="3:3">
      <c r="C162" s="199"/>
    </row>
    <row r="163" spans="3:3">
      <c r="C163" s="199"/>
    </row>
    <row r="164" spans="3:3">
      <c r="C164" s="199"/>
    </row>
    <row r="165" spans="3:3">
      <c r="C165" s="199"/>
    </row>
    <row r="166" spans="3:3">
      <c r="C166" s="199"/>
    </row>
    <row r="167" spans="3:3">
      <c r="C167" s="199"/>
    </row>
    <row r="168" spans="3:3">
      <c r="C168" s="199"/>
    </row>
    <row r="169" spans="3:3">
      <c r="C169" s="199"/>
    </row>
    <row r="170" spans="3:3">
      <c r="C170" s="199"/>
    </row>
    <row r="171" spans="3:3">
      <c r="C171" s="199"/>
    </row>
    <row r="172" spans="3:3">
      <c r="C172" s="199"/>
    </row>
    <row r="173" spans="3:3">
      <c r="C173" s="199"/>
    </row>
    <row r="174" spans="3:3">
      <c r="C174" s="199"/>
    </row>
    <row r="175" spans="3:3">
      <c r="C175" s="199"/>
    </row>
    <row r="176" spans="3:3">
      <c r="C176" s="199"/>
    </row>
    <row r="177" spans="3:3">
      <c r="C177" s="199"/>
    </row>
    <row r="178" spans="3:3">
      <c r="C178" s="199"/>
    </row>
    <row r="179" spans="3:3">
      <c r="C179" s="199"/>
    </row>
    <row r="180" spans="3:3">
      <c r="C180" s="199"/>
    </row>
    <row r="181" spans="3:3">
      <c r="C181" s="199"/>
    </row>
    <row r="182" spans="3:3">
      <c r="C182" s="199"/>
    </row>
    <row r="183" spans="3:3">
      <c r="C183" s="199"/>
    </row>
    <row r="184" spans="3:3">
      <c r="C184" s="199"/>
    </row>
    <row r="185" spans="3:3">
      <c r="C185" s="199"/>
    </row>
    <row r="186" spans="3:3">
      <c r="C186" s="199"/>
    </row>
    <row r="187" spans="3:3">
      <c r="C187" s="199"/>
    </row>
    <row r="188" spans="3:3">
      <c r="C188" s="199"/>
    </row>
    <row r="189" spans="3:3">
      <c r="C189" s="199"/>
    </row>
    <row r="190" spans="3:3">
      <c r="C190" s="199"/>
    </row>
    <row r="191" spans="3:3">
      <c r="C191" s="199"/>
    </row>
    <row r="192" spans="3:3">
      <c r="C192" s="199"/>
    </row>
    <row r="193" spans="3:3">
      <c r="C193" s="199"/>
    </row>
    <row r="194" spans="3:3">
      <c r="C194" s="199"/>
    </row>
    <row r="195" spans="3:3">
      <c r="C195" s="199"/>
    </row>
    <row r="196" spans="3:3">
      <c r="C196" s="199"/>
    </row>
    <row r="197" spans="3:3">
      <c r="C197" s="199"/>
    </row>
    <row r="198" spans="3:3">
      <c r="C198" s="199"/>
    </row>
    <row r="199" spans="3:3">
      <c r="C199" s="199"/>
    </row>
    <row r="200" spans="3:3">
      <c r="C200" s="199"/>
    </row>
    <row r="201" spans="3:3">
      <c r="C201" s="199"/>
    </row>
    <row r="202" spans="3:3">
      <c r="C202" s="199"/>
    </row>
    <row r="203" spans="3:3">
      <c r="C203" s="199"/>
    </row>
    <row r="204" spans="3:3">
      <c r="C204" s="199"/>
    </row>
    <row r="205" spans="3:3">
      <c r="C205" s="199"/>
    </row>
    <row r="206" spans="3:3">
      <c r="C206" s="199"/>
    </row>
    <row r="207" spans="3:3">
      <c r="C207" s="199"/>
    </row>
    <row r="208" spans="3:3">
      <c r="C208" s="199"/>
    </row>
    <row r="209" spans="3:3">
      <c r="C209" s="199"/>
    </row>
    <row r="210" spans="3:3">
      <c r="C210" s="199"/>
    </row>
    <row r="211" spans="3:3">
      <c r="C211" s="199"/>
    </row>
    <row r="212" spans="3:3">
      <c r="C212" s="199"/>
    </row>
    <row r="213" spans="3:3">
      <c r="C213" s="199"/>
    </row>
    <row r="214" spans="3:3">
      <c r="C214" s="199"/>
    </row>
    <row r="215" spans="3:3">
      <c r="C215" s="199"/>
    </row>
    <row r="216" spans="3:3">
      <c r="C216" s="199"/>
    </row>
    <row r="217" spans="3:3">
      <c r="C217" s="199"/>
    </row>
    <row r="218" spans="3:3">
      <c r="C218" s="199"/>
    </row>
    <row r="219" spans="3:3">
      <c r="C219" s="199"/>
    </row>
    <row r="220" spans="3:3">
      <c r="C220" s="199"/>
    </row>
    <row r="221" spans="3:3">
      <c r="C221" s="199"/>
    </row>
    <row r="222" spans="3:3">
      <c r="C222" s="199"/>
    </row>
    <row r="223" spans="3:3">
      <c r="C223" s="199"/>
    </row>
    <row r="224" spans="3:3">
      <c r="C224" s="199"/>
    </row>
    <row r="225" spans="3:3">
      <c r="C225" s="199"/>
    </row>
    <row r="226" spans="3:3">
      <c r="C226" s="199"/>
    </row>
    <row r="227" spans="3:3">
      <c r="C227" s="199"/>
    </row>
    <row r="228" spans="3:3">
      <c r="C228" s="199"/>
    </row>
    <row r="229" spans="3:3">
      <c r="C229" s="199"/>
    </row>
    <row r="230" spans="3:3">
      <c r="C230" s="199"/>
    </row>
    <row r="231" spans="3:3">
      <c r="C231" s="199"/>
    </row>
    <row r="232" spans="3:3">
      <c r="C232" s="199"/>
    </row>
    <row r="233" spans="3:3">
      <c r="C233" s="199"/>
    </row>
    <row r="234" spans="3:3">
      <c r="C234" s="199"/>
    </row>
    <row r="235" spans="3:3">
      <c r="C235" s="199"/>
    </row>
    <row r="236" spans="3:3">
      <c r="C236" s="199"/>
    </row>
    <row r="237" spans="3:3">
      <c r="C237" s="199"/>
    </row>
    <row r="238" spans="3:3">
      <c r="C238" s="199"/>
    </row>
    <row r="239" spans="3:3">
      <c r="C239" s="199"/>
    </row>
    <row r="240" spans="3:3">
      <c r="C240" s="199"/>
    </row>
    <row r="241" spans="3:3">
      <c r="C241" s="199"/>
    </row>
    <row r="242" spans="3:3">
      <c r="C242" s="199"/>
    </row>
    <row r="243" spans="3:3">
      <c r="C243" s="199"/>
    </row>
    <row r="244" spans="3:3">
      <c r="C244" s="199"/>
    </row>
    <row r="245" spans="3:3">
      <c r="C245" s="199"/>
    </row>
    <row r="246" spans="3:3">
      <c r="C246" s="199"/>
    </row>
    <row r="247" spans="3:3">
      <c r="C247" s="199"/>
    </row>
    <row r="248" spans="3:3">
      <c r="C248" s="199"/>
    </row>
    <row r="249" spans="3:3">
      <c r="C249" s="199"/>
    </row>
    <row r="250" spans="3:3">
      <c r="C250" s="199"/>
    </row>
    <row r="251" spans="3:3">
      <c r="C251" s="199"/>
    </row>
    <row r="252" spans="3:3">
      <c r="C252" s="199"/>
    </row>
    <row r="253" spans="3:3">
      <c r="C253" s="199"/>
    </row>
    <row r="254" spans="3:3">
      <c r="C254" s="199"/>
    </row>
    <row r="255" spans="3:3">
      <c r="C255" s="199"/>
    </row>
    <row r="256" spans="3:3">
      <c r="C256" s="199"/>
    </row>
    <row r="257" spans="3:3">
      <c r="C257" s="199"/>
    </row>
    <row r="258" spans="3:3">
      <c r="C258" s="199"/>
    </row>
    <row r="259" spans="3:3">
      <c r="C259" s="199"/>
    </row>
    <row r="260" spans="3:3">
      <c r="C260" s="199"/>
    </row>
    <row r="261" spans="3:3">
      <c r="C261" s="199"/>
    </row>
    <row r="262" spans="3:3">
      <c r="C262" s="199"/>
    </row>
    <row r="263" spans="3:3">
      <c r="C263" s="199"/>
    </row>
    <row r="264" spans="3:3">
      <c r="C264" s="199"/>
    </row>
    <row r="265" spans="3:3">
      <c r="C265" s="199"/>
    </row>
    <row r="266" spans="3:3">
      <c r="C266" s="199"/>
    </row>
    <row r="267" spans="3:3">
      <c r="C267" s="199"/>
    </row>
    <row r="268" spans="3:3">
      <c r="C268" s="199"/>
    </row>
    <row r="269" spans="3:3">
      <c r="C269" s="199"/>
    </row>
    <row r="270" spans="3:3">
      <c r="C270" s="199"/>
    </row>
    <row r="271" spans="3:3">
      <c r="C271" s="199"/>
    </row>
    <row r="272" spans="3:3">
      <c r="C272" s="199"/>
    </row>
    <row r="273" spans="3:3">
      <c r="C273" s="199"/>
    </row>
    <row r="274" spans="3:3">
      <c r="C274" s="199"/>
    </row>
    <row r="275" spans="3:3">
      <c r="C275" s="199"/>
    </row>
    <row r="276" spans="3:3">
      <c r="C276" s="199"/>
    </row>
    <row r="277" spans="3:3">
      <c r="C277" s="199"/>
    </row>
    <row r="278" spans="3:3">
      <c r="C278" s="199"/>
    </row>
    <row r="279" spans="3:3">
      <c r="C279" s="199"/>
    </row>
    <row r="280" spans="3:3">
      <c r="C280" s="199"/>
    </row>
    <row r="281" spans="3:3">
      <c r="C281" s="199"/>
    </row>
    <row r="282" spans="3:3">
      <c r="C282" s="199"/>
    </row>
    <row r="283" spans="3:3">
      <c r="C283" s="199"/>
    </row>
    <row r="284" spans="3:3">
      <c r="C284" s="199"/>
    </row>
    <row r="285" spans="3:3">
      <c r="C285" s="199"/>
    </row>
    <row r="286" spans="3:3">
      <c r="C286" s="199"/>
    </row>
    <row r="287" spans="3:3">
      <c r="C287" s="199"/>
    </row>
    <row r="288" spans="3:3">
      <c r="C288" s="199"/>
    </row>
    <row r="289" spans="3:3">
      <c r="C289" s="199"/>
    </row>
    <row r="290" spans="3:3">
      <c r="C290" s="199"/>
    </row>
    <row r="291" spans="3:3">
      <c r="C291" s="199"/>
    </row>
    <row r="292" spans="3:3">
      <c r="C292" s="199"/>
    </row>
    <row r="293" spans="3:3">
      <c r="C293" s="199"/>
    </row>
    <row r="294" spans="3:3">
      <c r="C294" s="199"/>
    </row>
    <row r="295" spans="3:3">
      <c r="C295" s="199"/>
    </row>
    <row r="296" spans="3:3">
      <c r="C296" s="199"/>
    </row>
    <row r="297" spans="3:3">
      <c r="C297" s="199"/>
    </row>
    <row r="298" spans="3:3">
      <c r="C298" s="199"/>
    </row>
    <row r="299" spans="3:3">
      <c r="C299" s="199"/>
    </row>
    <row r="300" spans="3:3">
      <c r="C300" s="199"/>
    </row>
    <row r="301" spans="3:3">
      <c r="C301" s="199"/>
    </row>
    <row r="302" spans="3:3">
      <c r="C302" s="199"/>
    </row>
    <row r="303" spans="3:3">
      <c r="C303" s="199"/>
    </row>
    <row r="304" spans="3:3">
      <c r="C304" s="199"/>
    </row>
    <row r="305" spans="3:3">
      <c r="C305" s="199"/>
    </row>
    <row r="306" spans="3:3">
      <c r="C306" s="199"/>
    </row>
    <row r="307" spans="3:3">
      <c r="C307" s="199"/>
    </row>
    <row r="308" spans="3:3">
      <c r="C308" s="199"/>
    </row>
    <row r="309" spans="3:3">
      <c r="C309" s="199"/>
    </row>
    <row r="310" spans="3:3">
      <c r="C310" s="199"/>
    </row>
    <row r="311" spans="3:3">
      <c r="C311" s="199"/>
    </row>
    <row r="312" spans="3:3">
      <c r="C312" s="199"/>
    </row>
    <row r="313" spans="3:3">
      <c r="C313" s="199"/>
    </row>
    <row r="314" spans="3:3">
      <c r="C314" s="199"/>
    </row>
    <row r="315" spans="3:3">
      <c r="C315" s="199"/>
    </row>
    <row r="316" spans="3:3">
      <c r="C316" s="199"/>
    </row>
    <row r="317" spans="3:3">
      <c r="C317" s="199"/>
    </row>
    <row r="318" spans="3:3">
      <c r="C318" s="199"/>
    </row>
    <row r="319" spans="3:3">
      <c r="C319" s="199"/>
    </row>
    <row r="320" spans="3:3">
      <c r="C320" s="199"/>
    </row>
    <row r="321" spans="3:3">
      <c r="C321" s="199"/>
    </row>
    <row r="322" spans="3:3">
      <c r="C322" s="199"/>
    </row>
    <row r="323" spans="3:3">
      <c r="C323" s="199"/>
    </row>
    <row r="324" spans="3:3">
      <c r="C324" s="199"/>
    </row>
    <row r="325" spans="3:3">
      <c r="C325" s="199"/>
    </row>
    <row r="326" spans="3:3">
      <c r="C326" s="199"/>
    </row>
    <row r="327" spans="3:3">
      <c r="C327" s="199"/>
    </row>
    <row r="328" spans="3:3">
      <c r="C328" s="199"/>
    </row>
    <row r="329" spans="3:3">
      <c r="C329" s="199"/>
    </row>
    <row r="330" spans="3:3">
      <c r="C330" s="199"/>
    </row>
    <row r="331" spans="3:3">
      <c r="C331" s="199"/>
    </row>
    <row r="332" spans="3:3">
      <c r="C332" s="199"/>
    </row>
    <row r="333" spans="3:3">
      <c r="C333" s="199"/>
    </row>
    <row r="334" spans="3:3">
      <c r="C334" s="199"/>
    </row>
    <row r="335" spans="3:3">
      <c r="C335" s="199"/>
    </row>
    <row r="336" spans="3:3">
      <c r="C336" s="199"/>
    </row>
    <row r="337" spans="3:3">
      <c r="C337" s="199"/>
    </row>
    <row r="338" spans="3:3">
      <c r="C338" s="199"/>
    </row>
    <row r="339" spans="3:3">
      <c r="C339" s="199"/>
    </row>
    <row r="340" spans="3:3">
      <c r="C340" s="199"/>
    </row>
    <row r="341" spans="3:3">
      <c r="C341" s="199"/>
    </row>
    <row r="342" spans="3:3">
      <c r="C342" s="199"/>
    </row>
    <row r="343" spans="3:3">
      <c r="C343" s="199"/>
    </row>
    <row r="344" spans="3:3">
      <c r="C344" s="199"/>
    </row>
    <row r="345" spans="3:3">
      <c r="C345" s="199"/>
    </row>
    <row r="346" spans="3:3">
      <c r="C346" s="199"/>
    </row>
    <row r="347" spans="3:3">
      <c r="C347" s="199"/>
    </row>
    <row r="348" spans="3:3">
      <c r="C348" s="199"/>
    </row>
    <row r="349" spans="3:3">
      <c r="C349" s="199"/>
    </row>
    <row r="350" spans="3:3">
      <c r="C350" s="199"/>
    </row>
    <row r="351" spans="3:3">
      <c r="C351" s="199"/>
    </row>
    <row r="352" spans="3:3">
      <c r="C352" s="199"/>
    </row>
    <row r="353" spans="3:3">
      <c r="C353" s="199"/>
    </row>
    <row r="354" spans="3:3">
      <c r="C354" s="199"/>
    </row>
    <row r="355" spans="3:3">
      <c r="C355" s="199"/>
    </row>
    <row r="356" spans="3:3">
      <c r="C356" s="199"/>
    </row>
    <row r="357" spans="3:3">
      <c r="C357" s="199"/>
    </row>
    <row r="358" spans="3:3">
      <c r="C358" s="199"/>
    </row>
    <row r="359" spans="3:3">
      <c r="C359" s="199"/>
    </row>
    <row r="360" spans="3:3">
      <c r="C360" s="199"/>
    </row>
    <row r="361" spans="3:3">
      <c r="C361" s="199"/>
    </row>
    <row r="362" spans="3:3">
      <c r="C362" s="199"/>
    </row>
    <row r="363" spans="3:3">
      <c r="C363" s="199"/>
    </row>
    <row r="364" spans="3:3">
      <c r="C364" s="199"/>
    </row>
    <row r="365" spans="3:3">
      <c r="C365" s="199"/>
    </row>
    <row r="366" spans="3:3">
      <c r="C366" s="199"/>
    </row>
    <row r="367" spans="3:3">
      <c r="C367" s="199"/>
    </row>
    <row r="368" spans="3:3">
      <c r="C368" s="199"/>
    </row>
    <row r="369" spans="3:3">
      <c r="C369" s="199"/>
    </row>
    <row r="370" spans="3:3">
      <c r="C370" s="199"/>
    </row>
    <row r="371" spans="3:3">
      <c r="C371" s="199"/>
    </row>
    <row r="372" spans="3:3">
      <c r="C372" s="199"/>
    </row>
    <row r="373" spans="3:3">
      <c r="C373" s="199"/>
    </row>
    <row r="374" spans="3:3">
      <c r="C374" s="199"/>
    </row>
    <row r="375" spans="3:3">
      <c r="C375" s="199"/>
    </row>
    <row r="376" spans="3:3">
      <c r="C376" s="199"/>
    </row>
    <row r="377" spans="3:3">
      <c r="C377" s="199"/>
    </row>
    <row r="378" spans="3:3">
      <c r="C378" s="199"/>
    </row>
    <row r="379" spans="3:3">
      <c r="C379" s="199"/>
    </row>
    <row r="380" spans="3:3">
      <c r="C380" s="199"/>
    </row>
    <row r="381" spans="3:3">
      <c r="C381" s="199"/>
    </row>
    <row r="382" spans="3:3">
      <c r="C382" s="199"/>
    </row>
    <row r="383" spans="3:3">
      <c r="C383" s="199"/>
    </row>
    <row r="384" spans="3:3">
      <c r="C384" s="199"/>
    </row>
    <row r="385" spans="3:3">
      <c r="C385" s="199"/>
    </row>
    <row r="386" spans="3:3">
      <c r="C386" s="199"/>
    </row>
    <row r="387" spans="3:3">
      <c r="C387" s="199"/>
    </row>
    <row r="388" spans="3:3">
      <c r="C388" s="199"/>
    </row>
    <row r="389" spans="3:3">
      <c r="C389" s="199"/>
    </row>
    <row r="390" spans="3:3">
      <c r="C390" s="199"/>
    </row>
    <row r="391" spans="3:3">
      <c r="C391" s="199"/>
    </row>
    <row r="392" spans="3:3">
      <c r="C392" s="199"/>
    </row>
    <row r="393" spans="3:3">
      <c r="C393" s="199"/>
    </row>
    <row r="394" spans="3:3">
      <c r="C394" s="199"/>
    </row>
    <row r="395" spans="3:3">
      <c r="C395" s="199"/>
    </row>
    <row r="396" spans="3:3">
      <c r="C396" s="199"/>
    </row>
    <row r="397" spans="3:3">
      <c r="C397" s="199"/>
    </row>
    <row r="398" spans="3:3">
      <c r="C398" s="199"/>
    </row>
    <row r="399" spans="3:3">
      <c r="C399" s="199"/>
    </row>
    <row r="400" spans="3:3">
      <c r="C400" s="199"/>
    </row>
    <row r="401" spans="3:3">
      <c r="C401" s="199"/>
    </row>
    <row r="402" spans="3:3">
      <c r="C402" s="199"/>
    </row>
    <row r="403" spans="3:3">
      <c r="C403" s="199"/>
    </row>
    <row r="404" spans="3:3">
      <c r="C404" s="199"/>
    </row>
    <row r="405" spans="3:3">
      <c r="C405" s="199"/>
    </row>
    <row r="406" spans="3:3">
      <c r="C406" s="199"/>
    </row>
    <row r="407" spans="3:3">
      <c r="C407" s="199"/>
    </row>
    <row r="408" spans="3:3">
      <c r="C408" s="199"/>
    </row>
    <row r="409" spans="3:3">
      <c r="C409" s="199"/>
    </row>
    <row r="410" spans="3:3">
      <c r="C410" s="199"/>
    </row>
    <row r="411" spans="3:3">
      <c r="C411" s="199"/>
    </row>
    <row r="412" spans="3:3">
      <c r="C412" s="199"/>
    </row>
    <row r="413" spans="3:3">
      <c r="C413" s="199"/>
    </row>
    <row r="414" spans="3:3">
      <c r="C414" s="199"/>
    </row>
    <row r="415" spans="3:3">
      <c r="C415" s="199"/>
    </row>
    <row r="416" spans="3:3">
      <c r="C416" s="199"/>
    </row>
    <row r="417" spans="3:3">
      <c r="C417" s="199"/>
    </row>
    <row r="418" spans="3:3">
      <c r="C418" s="199"/>
    </row>
    <row r="419" spans="3:3">
      <c r="C419" s="199"/>
    </row>
    <row r="420" spans="3:3">
      <c r="C420" s="199"/>
    </row>
    <row r="421" spans="3:3">
      <c r="C421" s="199"/>
    </row>
    <row r="422" spans="3:3">
      <c r="C422" s="199"/>
    </row>
    <row r="423" spans="3:3">
      <c r="C423" s="199"/>
    </row>
    <row r="424" spans="3:3">
      <c r="C424" s="199"/>
    </row>
    <row r="425" spans="3:3">
      <c r="C425" s="199"/>
    </row>
    <row r="426" spans="3:3">
      <c r="C426" s="199"/>
    </row>
    <row r="427" spans="3:3">
      <c r="C427" s="199"/>
    </row>
    <row r="428" spans="3:3">
      <c r="C428" s="199"/>
    </row>
    <row r="429" spans="3:3">
      <c r="C429" s="199"/>
    </row>
    <row r="430" spans="3:3">
      <c r="C430" s="199"/>
    </row>
    <row r="431" spans="3:3">
      <c r="C431" s="199"/>
    </row>
    <row r="432" spans="3:3">
      <c r="C432" s="199"/>
    </row>
    <row r="433" spans="3:3">
      <c r="C433" s="199"/>
    </row>
    <row r="434" spans="3:3">
      <c r="C434" s="199"/>
    </row>
    <row r="435" spans="3:3">
      <c r="C435" s="199"/>
    </row>
    <row r="436" spans="3:3">
      <c r="C436" s="199"/>
    </row>
    <row r="437" spans="3:3">
      <c r="C437" s="199"/>
    </row>
    <row r="438" spans="3:3">
      <c r="C438" s="199"/>
    </row>
    <row r="439" spans="3:3">
      <c r="C439" s="199"/>
    </row>
    <row r="440" spans="3:3">
      <c r="C440" s="199"/>
    </row>
    <row r="441" spans="3:3">
      <c r="C441" s="199"/>
    </row>
    <row r="442" spans="3:3">
      <c r="C442" s="199"/>
    </row>
    <row r="443" spans="3:3">
      <c r="C443" s="199"/>
    </row>
    <row r="444" spans="3:3">
      <c r="C444" s="199"/>
    </row>
    <row r="445" spans="3:3">
      <c r="C445" s="199"/>
    </row>
    <row r="446" spans="3:3">
      <c r="C446" s="199"/>
    </row>
    <row r="447" spans="3:3">
      <c r="C447" s="199"/>
    </row>
    <row r="448" spans="3:3">
      <c r="C448" s="199"/>
    </row>
    <row r="449" spans="3:3">
      <c r="C449" s="199"/>
    </row>
    <row r="450" spans="3:3">
      <c r="C450" s="199"/>
    </row>
    <row r="451" spans="3:3">
      <c r="C451" s="199"/>
    </row>
    <row r="452" spans="3:3">
      <c r="C452" s="199"/>
    </row>
    <row r="453" spans="3:3">
      <c r="C453" s="199"/>
    </row>
    <row r="454" spans="3:3">
      <c r="C454" s="199"/>
    </row>
    <row r="455" spans="3:3">
      <c r="C455" s="199"/>
    </row>
    <row r="456" spans="3:3">
      <c r="C456" s="199"/>
    </row>
  </sheetData>
  <mergeCells count="6">
    <mergeCell ref="B3:B15"/>
    <mergeCell ref="C3:C13"/>
    <mergeCell ref="C14:C15"/>
    <mergeCell ref="B16:B25"/>
    <mergeCell ref="C16:C22"/>
    <mergeCell ref="C23: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BV25"/>
  <sheetViews>
    <sheetView workbookViewId="0">
      <selection activeCell="G14" sqref="G14"/>
    </sheetView>
  </sheetViews>
  <sheetFormatPr defaultRowHeight="15"/>
  <cols>
    <col min="1" max="1" width="3.42578125" customWidth="1"/>
    <col min="2" max="2" width="5.7109375" customWidth="1"/>
    <col min="3" max="3" width="50" bestFit="1" customWidth="1"/>
    <col min="4" max="74" width="9.140625" style="211"/>
  </cols>
  <sheetData>
    <row r="1" spans="2:3">
      <c r="B1" s="209" t="s">
        <v>707</v>
      </c>
    </row>
    <row r="3" spans="2:3">
      <c r="B3" s="22">
        <v>1</v>
      </c>
      <c r="C3" t="s">
        <v>634</v>
      </c>
    </row>
    <row r="4" spans="2:3">
      <c r="B4" s="22">
        <v>2</v>
      </c>
      <c r="C4" t="s">
        <v>635</v>
      </c>
    </row>
    <row r="5" spans="2:3">
      <c r="B5" s="22">
        <v>3</v>
      </c>
      <c r="C5" t="s">
        <v>636</v>
      </c>
    </row>
    <row r="6" spans="2:3">
      <c r="B6" s="22">
        <v>4</v>
      </c>
      <c r="C6" t="s">
        <v>637</v>
      </c>
    </row>
    <row r="7" spans="2:3">
      <c r="B7" s="22">
        <v>5</v>
      </c>
      <c r="C7" t="s">
        <v>638</v>
      </c>
    </row>
    <row r="8" spans="2:3">
      <c r="B8" s="22">
        <v>6</v>
      </c>
      <c r="C8" t="s">
        <v>639</v>
      </c>
    </row>
    <row r="9" spans="2:3">
      <c r="B9" s="22">
        <v>7</v>
      </c>
      <c r="C9" t="s">
        <v>640</v>
      </c>
    </row>
    <row r="10" spans="2:3">
      <c r="B10" s="22">
        <v>8</v>
      </c>
      <c r="C10" t="s">
        <v>641</v>
      </c>
    </row>
    <row r="11" spans="2:3">
      <c r="B11" s="22">
        <v>9</v>
      </c>
      <c r="C11" t="s">
        <v>642</v>
      </c>
    </row>
    <row r="12" spans="2:3">
      <c r="B12" s="22">
        <v>10</v>
      </c>
      <c r="C12" t="s">
        <v>643</v>
      </c>
    </row>
    <row r="13" spans="2:3">
      <c r="B13" s="22">
        <v>11</v>
      </c>
      <c r="C13" t="s">
        <v>644</v>
      </c>
    </row>
    <row r="14" spans="2:3">
      <c r="B14" s="22">
        <v>12</v>
      </c>
      <c r="C14" t="s">
        <v>645</v>
      </c>
    </row>
    <row r="15" spans="2:3">
      <c r="B15" s="22">
        <v>13</v>
      </c>
      <c r="C15" t="s">
        <v>646</v>
      </c>
    </row>
    <row r="16" spans="2:3">
      <c r="B16" s="22">
        <v>14</v>
      </c>
      <c r="C16" t="s">
        <v>647</v>
      </c>
    </row>
    <row r="17" spans="2:3">
      <c r="B17" s="22">
        <v>15</v>
      </c>
      <c r="C17" t="s">
        <v>648</v>
      </c>
    </row>
    <row r="18" spans="2:3">
      <c r="B18" s="22">
        <v>16</v>
      </c>
      <c r="C18" t="s">
        <v>649</v>
      </c>
    </row>
    <row r="19" spans="2:3">
      <c r="B19" s="22">
        <v>17</v>
      </c>
      <c r="C19" t="s">
        <v>650</v>
      </c>
    </row>
    <row r="20" spans="2:3">
      <c r="B20" s="22">
        <v>18</v>
      </c>
      <c r="C20" t="s">
        <v>651</v>
      </c>
    </row>
    <row r="21" spans="2:3">
      <c r="B21" s="22">
        <v>19</v>
      </c>
      <c r="C21" t="s">
        <v>491</v>
      </c>
    </row>
    <row r="22" spans="2:3">
      <c r="B22" s="22">
        <v>20</v>
      </c>
      <c r="C22" t="s">
        <v>652</v>
      </c>
    </row>
    <row r="23" spans="2:3">
      <c r="B23" s="22">
        <v>21</v>
      </c>
      <c r="C23" t="s">
        <v>653</v>
      </c>
    </row>
    <row r="24" spans="2:3">
      <c r="B24" s="22">
        <v>22</v>
      </c>
      <c r="C24" t="s">
        <v>654</v>
      </c>
    </row>
    <row r="25" spans="2:3">
      <c r="B25" s="22">
        <v>23</v>
      </c>
      <c r="C25"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37</vt:i4>
      </vt:variant>
    </vt:vector>
  </HeadingPairs>
  <TitlesOfParts>
    <vt:vector size="43" baseType="lpstr">
      <vt:lpstr>Lamp_1</vt:lpstr>
      <vt:lpstr>Keterangan_Lamp_1</vt:lpstr>
      <vt:lpstr>Lamp_2</vt:lpstr>
      <vt:lpstr>Acuan_RAD_2012-2013</vt:lpstr>
      <vt:lpstr>Acuan_RANGRK</vt:lpstr>
      <vt:lpstr>Acuan_T_PL</vt:lpstr>
      <vt:lpstr>'Acuan_RAD_2012-2013'!_Toc331388328</vt:lpstr>
      <vt:lpstr>aceh</vt:lpstr>
      <vt:lpstr>babel</vt:lpstr>
      <vt:lpstr>bali</vt:lpstr>
      <vt:lpstr>banten</vt:lpstr>
      <vt:lpstr>bengkulu</vt:lpstr>
      <vt:lpstr>dki</vt:lpstr>
      <vt:lpstr>gorontalo</vt:lpstr>
      <vt:lpstr>jabar</vt:lpstr>
      <vt:lpstr>jambi</vt:lpstr>
      <vt:lpstr>jateng</vt:lpstr>
      <vt:lpstr>jatim</vt:lpstr>
      <vt:lpstr>kalbar</vt:lpstr>
      <vt:lpstr>kalsel</vt:lpstr>
      <vt:lpstr>kalteng</vt:lpstr>
      <vt:lpstr>kaltim</vt:lpstr>
      <vt:lpstr>kepri</vt:lpstr>
      <vt:lpstr>lampung</vt:lpstr>
      <vt:lpstr>maluku</vt:lpstr>
      <vt:lpstr>malut</vt:lpstr>
      <vt:lpstr>ntb</vt:lpstr>
      <vt:lpstr>ntt</vt:lpstr>
      <vt:lpstr>papua</vt:lpstr>
      <vt:lpstr>papuabarat</vt:lpstr>
      <vt:lpstr>PL</vt:lpstr>
      <vt:lpstr>prop</vt:lpstr>
      <vt:lpstr>RAN</vt:lpstr>
      <vt:lpstr>riau</vt:lpstr>
      <vt:lpstr>sulbar</vt:lpstr>
      <vt:lpstr>sulsel</vt:lpstr>
      <vt:lpstr>sulteng</vt:lpstr>
      <vt:lpstr>sultenggara</vt:lpstr>
      <vt:lpstr>sulut</vt:lpstr>
      <vt:lpstr>sumbar</vt:lpstr>
      <vt:lpstr>SUMSEL_RAD</vt:lpstr>
      <vt:lpstr>sumut</vt:lpstr>
      <vt:lpstr>yogya</vt:lpstr>
    </vt:vector>
  </TitlesOfParts>
  <Company>ICRAF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Feri Johana</dc:creator>
  <cp:lastModifiedBy>GIGABYTE</cp:lastModifiedBy>
  <dcterms:created xsi:type="dcterms:W3CDTF">2016-10-11T14:17:56Z</dcterms:created>
  <dcterms:modified xsi:type="dcterms:W3CDTF">2016-12-03T03:26:57Z</dcterms:modified>
</cp:coreProperties>
</file>