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IMBAH\"/>
    </mc:Choice>
  </mc:AlternateContent>
  <bookViews>
    <workbookView xWindow="0" yWindow="0" windowWidth="12840" windowHeight="8820"/>
  </bookViews>
  <sheets>
    <sheet name="data induk" sheetId="1" r:id="rId1"/>
    <sheet name="aksi mitigasi di TPA" sheetId="4" r:id="rId2"/>
    <sheet name="pengolahan thermal" sheetId="7" r:id="rId3"/>
    <sheet name="tps3r" sheetId="8" r:id="rId4"/>
    <sheet name="IPAL AEROB" sheetId="9" r:id="rId5"/>
  </sheets>
  <calcPr calcId="152511"/>
</workbook>
</file>

<file path=xl/calcChain.xml><?xml version="1.0" encoding="utf-8"?>
<calcChain xmlns="http://schemas.openxmlformats.org/spreadsheetml/2006/main">
  <c r="E31" i="1" l="1"/>
  <c r="E29" i="1"/>
  <c r="C11" i="7" l="1"/>
  <c r="C10" i="7" s="1"/>
  <c r="C9" i="7" s="1"/>
  <c r="C8" i="7" s="1"/>
  <c r="C7" i="7" s="1"/>
  <c r="C6" i="7" s="1"/>
  <c r="C5" i="7" s="1"/>
  <c r="C7" i="4"/>
  <c r="C12" i="4"/>
  <c r="C11" i="4" s="1"/>
  <c r="C10" i="4" s="1"/>
  <c r="C9" i="4" s="1"/>
  <c r="C8" i="4" s="1"/>
  <c r="C13" i="4"/>
  <c r="F23" i="1"/>
  <c r="G23" i="1"/>
  <c r="J23" i="1"/>
  <c r="K23" i="1"/>
  <c r="N29" i="1"/>
  <c r="E21" i="1"/>
  <c r="E23" i="1" s="1"/>
  <c r="F21" i="1"/>
  <c r="G21" i="1"/>
  <c r="H21" i="1"/>
  <c r="H23" i="1" s="1"/>
  <c r="I21" i="1"/>
  <c r="I23" i="1" s="1"/>
  <c r="J21" i="1"/>
  <c r="K21" i="1"/>
  <c r="L21" i="1"/>
  <c r="L23" i="1" s="1"/>
  <c r="M21" i="1"/>
  <c r="M23" i="1" s="1"/>
  <c r="Y21" i="1"/>
  <c r="X21" i="1"/>
  <c r="W21" i="1"/>
  <c r="V21" i="1"/>
  <c r="U21" i="1"/>
  <c r="T21" i="1"/>
  <c r="S21" i="1"/>
  <c r="R21" i="1"/>
  <c r="Q21" i="1"/>
  <c r="P21" i="1"/>
  <c r="K2" i="1" l="1"/>
  <c r="J2" i="1" s="1"/>
  <c r="I2" i="1" s="1"/>
  <c r="H2" i="1" s="1"/>
  <c r="G2" i="1" s="1"/>
  <c r="F2" i="1" s="1"/>
  <c r="E2" i="1" s="1"/>
  <c r="P23" i="1"/>
  <c r="D34" i="1"/>
  <c r="D35" i="1"/>
  <c r="D36" i="1"/>
  <c r="Q23" i="1" l="1"/>
  <c r="R23" i="1" l="1"/>
  <c r="S23" i="1"/>
  <c r="T23" i="1" l="1"/>
  <c r="U23" i="1" l="1"/>
  <c r="V23" i="1" l="1"/>
  <c r="W23" i="1" l="1"/>
  <c r="X23" i="1" l="1"/>
  <c r="Y23" i="1" l="1"/>
  <c r="D37" i="1" l="1"/>
</calcChain>
</file>

<file path=xl/comments1.xml><?xml version="1.0" encoding="utf-8"?>
<comments xmlns="http://schemas.openxmlformats.org/spreadsheetml/2006/main">
  <authors>
    <author>Cici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jumlah yang di TPA memang sama ya dengan yang di WTE ( PLTSa)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ini untuk biaya investasi ya ? Sampa selesai konstruksi ?
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Saya perlu informasi berapa % yang di-Sanitary Landfill dan berapa % yang dikelola PLTSa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Saya perlu informasi berapa % yang di-Sanitary Landfill dan berapa % yang dikelola dengan RDF
</t>
        </r>
      </text>
    </comment>
  </commentList>
</comments>
</file>

<file path=xl/comments2.xml><?xml version="1.0" encoding="utf-8"?>
<comments xmlns="http://schemas.openxmlformats.org/spreadsheetml/2006/main">
  <authors>
    <author>Cici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ini untuk biaya investasi ya ? Sampa selesai konstruksi ?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Saya perlu informasi berapa % yang di-Sanitary Landfill dan berapa % yang dikelola dengan RDF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jumlah yang di TPA memang sama ya dengan yang di WTE ( PLTSa)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Saya perlu informasi berapa % yang di-Sanitary Landfill dan berapa % yang dikelola PLTSa
</t>
        </r>
      </text>
    </comment>
  </commentList>
</comments>
</file>

<file path=xl/sharedStrings.xml><?xml version="1.0" encoding="utf-8"?>
<sst xmlns="http://schemas.openxmlformats.org/spreadsheetml/2006/main" count="161" uniqueCount="96">
  <si>
    <t>No</t>
  </si>
  <si>
    <t>katagori</t>
  </si>
  <si>
    <t>Luas / indikasi pembiayaan/ penurunan emisi</t>
  </si>
  <si>
    <t>Sumber pendanaan</t>
  </si>
  <si>
    <t xml:space="preserve">tahun </t>
  </si>
  <si>
    <r>
      <t>Rencana Pembangunan Fasilitas Pengolahan Air Limbah secara terpusat (</t>
    </r>
    <r>
      <rPr>
        <i/>
        <sz val="9"/>
        <color rgb="FF000000"/>
        <rFont val="Calibri"/>
        <family val="2"/>
        <scheme val="minor"/>
      </rPr>
      <t>off site</t>
    </r>
    <r>
      <rPr>
        <sz val="9"/>
        <color rgb="FF000000"/>
        <rFont val="Calibri"/>
        <family val="2"/>
        <scheme val="minor"/>
      </rPr>
      <t>) aerobik)</t>
    </r>
  </si>
  <si>
    <t>Jumlah jiwa  terlayani IPAL terpusat</t>
  </si>
  <si>
    <t>Indikasi pembiayaan (Ribu rupiah)</t>
  </si>
  <si>
    <t>Nama IPAL &amp; Lokasi pelayanan</t>
  </si>
  <si>
    <t xml:space="preserve">Teknologti IPAL </t>
  </si>
  <si>
    <t xml:space="preserve">Rencana TPA </t>
  </si>
  <si>
    <t>Nama TPA &amp; Lokasi pelayanan</t>
  </si>
  <si>
    <t xml:space="preserve">Teknologi TPA </t>
  </si>
  <si>
    <t>Rencana Waste to Energy (PLTSa)</t>
  </si>
  <si>
    <t>Kapasitas tampung PLTSa / Jumlah jiwa  terlayani PLTSa</t>
  </si>
  <si>
    <t>Teknologi PLTSa</t>
  </si>
  <si>
    <t>Jumlah TPS 3R</t>
  </si>
  <si>
    <t>APBD Provinsi Jawa Barat, APBN, KPBU</t>
  </si>
  <si>
    <t>TPK Sarimukti (25,2 Ha)</t>
  </si>
  <si>
    <t>TPK Sarimukti (Kota Bandung, Kota Cimahi, Kab. Bandung, Kab. Bandung Barat)</t>
  </si>
  <si>
    <r>
      <t>TPK Sarimukti (Controled Landfill dengan teknologi pengolahan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 xml:space="preserve">sampah </t>
    </r>
    <r>
      <rPr>
        <b/>
        <sz val="9"/>
        <color rgb="FF000000"/>
        <rFont val="Calibri"/>
        <family val="2"/>
        <scheme val="minor"/>
      </rPr>
      <t>"Kompos</t>
    </r>
    <r>
      <rPr>
        <sz val="9"/>
        <color rgb="FF000000"/>
        <rFont val="Calibri"/>
        <family val="2"/>
        <scheme val="minor"/>
      </rPr>
      <t>)</t>
    </r>
  </si>
  <si>
    <t>TPPAS Regional Legok Nangka (1800 ton/hari')</t>
  </si>
  <si>
    <t>TPPAS Regional Legok Nangka (Kota Bandung, Kota Cimahi, Kab. Bandung, Kab. Bandung Barat, Kab. Sumedang, Kab. Garut)</t>
  </si>
  <si>
    <t xml:space="preserve"> TPPAS Regional Legok Nangka (3,5 Triliun), TPPAS Regional Lulut Nambo (800 Milyar)</t>
  </si>
  <si>
    <t>Penduduk terlayani (jiwa)</t>
  </si>
  <si>
    <t>Luas</t>
  </si>
  <si>
    <t>Kapasitas tampung TPA</t>
  </si>
  <si>
    <t>Jumlah jiwa  terlayani TPA</t>
  </si>
  <si>
    <t>TPK Sarimukti  (1800 Ton/Hari)</t>
  </si>
  <si>
    <t>Lena</t>
  </si>
  <si>
    <t>Luna</t>
  </si>
  <si>
    <t>Ciayumajakuning</t>
  </si>
  <si>
    <t>Bekarpur</t>
  </si>
  <si>
    <t>ton/hari</t>
  </si>
  <si>
    <t>jiwa</t>
  </si>
  <si>
    <t>TPPAS Regional Legok Nangka (2.250.000 jiwa)</t>
  </si>
  <si>
    <t>TPK Sarimukti  (2.250.000 Jiwa)</t>
  </si>
  <si>
    <t>0,8 Kg</t>
  </si>
  <si>
    <t>timbulan sampah yang dihasilkan per jiwa (Kota besar</t>
  </si>
  <si>
    <t>Nama PLTSa &amp; Lokasi pelayanan</t>
  </si>
  <si>
    <t xml:space="preserve"> TPPAS Regional Lulut Nambo (55 Ha)</t>
  </si>
  <si>
    <t xml:space="preserve"> TPPAS Regional Legok Nangka (78,1 Ha)</t>
  </si>
  <si>
    <t xml:space="preserve"> TPPAS Regional Ciayumajakuning (60 Ha)</t>
  </si>
  <si>
    <t xml:space="preserve"> TPPAS Regional Bekarpur (60 Ha)</t>
  </si>
  <si>
    <t>TPPAS Regional Lulut Nambo (1650 Ton/Hari)</t>
  </si>
  <si>
    <t>TPPAS Regional Ciayumajakuning (1000 Ton/Hari)</t>
  </si>
  <si>
    <t>TPPAS Regional Lulut Nambo (2.062.500 Jiwa)</t>
  </si>
  <si>
    <t>TPPAS Regional Ciayumajakuning (1.250.000 Jiwa)</t>
  </si>
  <si>
    <t>TPPAS Regional Lulut Nambo (800 Milyar)</t>
  </si>
  <si>
    <t xml:space="preserve"> TPPAS Regional Legok Nangka (3,5 Triliun) </t>
  </si>
  <si>
    <t>TPPAS Regional Lulut Nambo (Kota Bogor, Kota Depok dan Kab. Bogor)</t>
  </si>
  <si>
    <t xml:space="preserve"> TPPAS Regional Ciayumajakuning (Kota Cirebon, Kab. Cirebon dan  Kab. Indramayu)</t>
  </si>
  <si>
    <t>TPPAS Regional Bekarpur (Kota Bekasi, Kab. Bekasi, Kab. Karawang, Kab. Purwakarta)</t>
  </si>
  <si>
    <r>
      <t>TPPAS Regional Lulut Nambo  (Sanitary Landfill dengan teknologi pengolahan sampah “</t>
    </r>
    <r>
      <rPr>
        <b/>
        <sz val="9"/>
        <color rgb="FF000000"/>
        <rFont val="Calibri"/>
        <family val="2"/>
        <scheme val="minor"/>
      </rPr>
      <t>Refused Delivered Fuel (RDF)”</t>
    </r>
  </si>
  <si>
    <r>
      <t xml:space="preserve">TPPAS Regional Ciayumajakuning (Sanitary Landfill dengan teknologi pengolahan sampah </t>
    </r>
    <r>
      <rPr>
        <b/>
        <sz val="9"/>
        <color rgb="FF000000"/>
        <rFont val="Calibri"/>
        <family val="2"/>
        <scheme val="minor"/>
      </rPr>
      <t>“Refused Delivered Fuel (RDF)”</t>
    </r>
  </si>
  <si>
    <r>
      <t xml:space="preserve">TPPAS Regional Bekarpur </t>
    </r>
    <r>
      <rPr>
        <b/>
        <sz val="9"/>
        <color rgb="FF000000"/>
        <rFont val="Calibri"/>
        <family val="2"/>
        <scheme val="minor"/>
      </rPr>
      <t>(Sanitary landfill dengan  teknologi pengolahan sampah 'PLTSA/ Waste )</t>
    </r>
  </si>
  <si>
    <t>TPPAS Regional Bekarpur (2000 ton/hari)</t>
  </si>
  <si>
    <t>TPPAS Regional Bekarpur (2.500.000 jiwa)</t>
  </si>
  <si>
    <r>
      <t xml:space="preserve">TPPAS Regional Legok Nangka </t>
    </r>
    <r>
      <rPr>
        <b/>
        <sz val="9"/>
        <color rgb="FF000000"/>
        <rFont val="Calibri"/>
        <family val="2"/>
        <scheme val="minor"/>
      </rPr>
      <t>(Sanitary landfill dengan  teknologi pengolahan sampah 'PLTSA/ Waste )</t>
    </r>
  </si>
  <si>
    <t>Pengolahan Thermal</t>
  </si>
  <si>
    <t xml:space="preserve">upaya 3 R di TPA </t>
  </si>
  <si>
    <t xml:space="preserve">% sampah yang dikompos </t>
  </si>
  <si>
    <t xml:space="preserve">% sampah yamng direcovery (daur ulang) </t>
  </si>
  <si>
    <t>Sampah dikompos  (ton/tahun)</t>
  </si>
  <si>
    <t>APBN, APBD Prov.</t>
  </si>
  <si>
    <t>Daur ulang materlal kertas (ton/tahun) (sudah akumulasi)</t>
  </si>
  <si>
    <t>-</t>
  </si>
  <si>
    <t>Kapasitas TPS 3 R (m3/unit/ hari)</t>
  </si>
  <si>
    <t>Penurunan Emisi Komposting (ton CO2e)</t>
  </si>
  <si>
    <t>Jumlah sampah terkelola per tahun (ton sampah/tahun)</t>
  </si>
  <si>
    <t xml:space="preserve"> </t>
  </si>
  <si>
    <t xml:space="preserve">Penurunan Emisi Bank Sampah Kertas (ton CO2e) </t>
  </si>
  <si>
    <t>Kapasitas pegolahan</t>
  </si>
  <si>
    <t>Nama TPPAS &amp; Lokasi pelayanan</t>
  </si>
  <si>
    <t xml:space="preserve">IPAL Bojong Soang </t>
  </si>
  <si>
    <t xml:space="preserve">Teknologi IPAL </t>
  </si>
  <si>
    <t>IPAL Semi Aereob</t>
  </si>
  <si>
    <t>Sanitary Landfill &amp; “Refused Delivered Fuel (RDF)”</t>
  </si>
  <si>
    <t>Sanitary Landfill &amp; PLTSA/ Waste to energy</t>
  </si>
  <si>
    <t xml:space="preserve"> 2.250.000 jiwa</t>
  </si>
  <si>
    <t>1800 ton/hari</t>
  </si>
  <si>
    <t>1650 Ton/Hari</t>
  </si>
  <si>
    <t>1000 Ton/Hari</t>
  </si>
  <si>
    <t>2000 ton/hari</t>
  </si>
  <si>
    <t>2.500.000 jiwa</t>
  </si>
  <si>
    <t>1.250.000 Jiwa</t>
  </si>
  <si>
    <t>2.062.500 Jiwa</t>
  </si>
  <si>
    <t xml:space="preserve"> TPPAS Regional Legok Nangka (3,5 Triliun)</t>
  </si>
  <si>
    <t>800 Milyar</t>
  </si>
  <si>
    <t>3,5 Triliun</t>
  </si>
  <si>
    <t xml:space="preserve">Sanitary landfill &amp; PLTSA/ Waste </t>
  </si>
  <si>
    <t xml:space="preserve">Rencana Pembangun- an dan Operasional TPS Terpadu 3R/ Komposting
</t>
  </si>
  <si>
    <t>TAHUN</t>
  </si>
  <si>
    <t>ribu Rp</t>
  </si>
  <si>
    <t>ton dikompos /tahun</t>
  </si>
  <si>
    <t>ribu Rp/ton dikompos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</si>
</sst>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164" formatCode="#,##0.0"/>
    <numFmt numFmtId="165" formatCode="0.0"/>
  </numFmts>
  <fonts count="13" x14ac:knownFonts="1">
    <font>
      <sz val="11"/>
      <color theme="1"/>
      <name val="Calibri"/>
      <family val="2"/>
      <charset val="1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0" xfId="0" applyBorder="1"/>
    <xf numFmtId="3" fontId="0" fillId="0" borderId="10" xfId="0" applyNumberFormat="1" applyBorder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0" fillId="3" borderId="10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0" fillId="0" borderId="0" xfId="0" applyFill="1"/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9" fillId="6" borderId="10" xfId="0" applyFont="1" applyFill="1" applyBorder="1" applyAlignment="1">
      <alignment horizontal="center" vertical="center"/>
    </xf>
    <xf numFmtId="3" fontId="9" fillId="6" borderId="10" xfId="0" applyNumberFormat="1" applyFont="1" applyFill="1" applyBorder="1" applyAlignment="1">
      <alignment horizontal="center" vertical="center"/>
    </xf>
    <xf numFmtId="3" fontId="9" fillId="6" borderId="10" xfId="0" applyNumberFormat="1" applyFont="1" applyFill="1" applyBorder="1" applyAlignment="1">
      <alignment horizontal="right" vertical="top" wrapText="1"/>
    </xf>
    <xf numFmtId="0" fontId="9" fillId="6" borderId="10" xfId="0" applyFont="1" applyFill="1" applyBorder="1" applyAlignment="1">
      <alignment horizontal="right" vertical="top" wrapText="1"/>
    </xf>
    <xf numFmtId="0" fontId="9" fillId="0" borderId="0" xfId="0" applyFont="1" applyFill="1" applyBorder="1" applyAlignment="1"/>
    <xf numFmtId="0" fontId="9" fillId="6" borderId="10" xfId="0" quotePrefix="1" applyFont="1" applyFill="1" applyBorder="1" applyAlignment="1">
      <alignment horizontal="right" vertical="top"/>
    </xf>
    <xf numFmtId="0" fontId="9" fillId="6" borderId="10" xfId="0" applyFont="1" applyFill="1" applyBorder="1" applyAlignment="1"/>
    <xf numFmtId="1" fontId="9" fillId="6" borderId="10" xfId="0" applyNumberFormat="1" applyFont="1" applyFill="1" applyBorder="1" applyAlignment="1">
      <alignment horizontal="right" vertical="top" wrapText="1"/>
    </xf>
    <xf numFmtId="3" fontId="9" fillId="6" borderId="10" xfId="0" applyNumberFormat="1" applyFont="1" applyFill="1" applyBorder="1" applyAlignment="1">
      <alignment horizontal="center" vertical="center" wrapText="1"/>
    </xf>
    <xf numFmtId="164" fontId="9" fillId="6" borderId="10" xfId="0" applyNumberFormat="1" applyFont="1" applyFill="1" applyBorder="1" applyAlignment="1"/>
    <xf numFmtId="164" fontId="9" fillId="6" borderId="10" xfId="0" applyNumberFormat="1" applyFont="1" applyFill="1" applyBorder="1"/>
    <xf numFmtId="165" fontId="9" fillId="6" borderId="10" xfId="0" applyNumberFormat="1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left" vertical="top" wrapText="1"/>
    </xf>
    <xf numFmtId="165" fontId="9" fillId="6" borderId="10" xfId="0" quotePrefix="1" applyNumberFormat="1" applyFont="1" applyFill="1" applyBorder="1" applyAlignment="1">
      <alignment horizontal="right" vertical="top"/>
    </xf>
    <xf numFmtId="165" fontId="9" fillId="6" borderId="10" xfId="0" applyNumberFormat="1" applyFont="1" applyFill="1" applyBorder="1" applyAlignment="1">
      <alignment horizontal="right" vertical="top" wrapText="1"/>
    </xf>
    <xf numFmtId="165" fontId="9" fillId="0" borderId="0" xfId="0" applyNumberFormat="1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2" xfId="0" applyFont="1" applyFill="1" applyBorder="1" applyAlignment="1">
      <alignment vertical="center" wrapText="1"/>
    </xf>
    <xf numFmtId="0" fontId="10" fillId="3" borderId="24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0" borderId="0" xfId="0" applyFont="1"/>
    <xf numFmtId="0" fontId="11" fillId="0" borderId="10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0" xfId="0" applyFill="1" applyBorder="1" applyAlignment="1">
      <alignment wrapText="1"/>
    </xf>
    <xf numFmtId="0" fontId="0" fillId="2" borderId="10" xfId="0" applyFill="1" applyBorder="1"/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vertical="center" wrapText="1"/>
    </xf>
    <xf numFmtId="0" fontId="9" fillId="6" borderId="21" xfId="0" applyFont="1" applyFill="1" applyBorder="1" applyAlignment="1">
      <alignment horizontal="left" vertical="top" wrapText="1"/>
    </xf>
    <xf numFmtId="1" fontId="9" fillId="6" borderId="10" xfId="0" quotePrefix="1" applyNumberFormat="1" applyFont="1" applyFill="1" applyBorder="1" applyAlignment="1">
      <alignment horizontal="right" vertical="top"/>
    </xf>
    <xf numFmtId="164" fontId="9" fillId="6" borderId="10" xfId="0" applyNumberFormat="1" applyFont="1" applyFill="1" applyBorder="1" applyAlignment="1">
      <alignment horizontal="right" vertical="top" wrapText="1"/>
    </xf>
    <xf numFmtId="0" fontId="8" fillId="4" borderId="31" xfId="0" applyFont="1" applyFill="1" applyBorder="1"/>
    <xf numFmtId="0" fontId="8" fillId="4" borderId="31" xfId="0" applyFont="1" applyFill="1" applyBorder="1" applyAlignment="1">
      <alignment wrapText="1"/>
    </xf>
    <xf numFmtId="0" fontId="8" fillId="4" borderId="32" xfId="0" applyFont="1" applyFill="1" applyBorder="1"/>
    <xf numFmtId="0" fontId="8" fillId="4" borderId="33" xfId="0" applyFont="1" applyFill="1" applyBorder="1"/>
    <xf numFmtId="1" fontId="0" fillId="6" borderId="10" xfId="0" applyNumberFormat="1" applyFill="1" applyBorder="1"/>
    <xf numFmtId="0" fontId="0" fillId="6" borderId="10" xfId="0" applyFill="1" applyBorder="1"/>
    <xf numFmtId="165" fontId="0" fillId="6" borderId="10" xfId="0" applyNumberFormat="1" applyFill="1" applyBorder="1"/>
    <xf numFmtId="165" fontId="0" fillId="6" borderId="10" xfId="0" applyNumberFormat="1" applyFill="1" applyBorder="1" applyAlignment="1">
      <alignment wrapText="1"/>
    </xf>
    <xf numFmtId="0" fontId="12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top"/>
    </xf>
    <xf numFmtId="0" fontId="5" fillId="4" borderId="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"/>
  <sheetViews>
    <sheetView tabSelected="1" zoomScale="85" zoomScaleNormal="85" workbookViewId="0">
      <pane ySplit="930" topLeftCell="A18" activePane="bottomLeft"/>
      <selection activeCell="Y2" sqref="E2:Y2"/>
      <selection pane="bottomLeft" activeCell="F32" sqref="F32"/>
    </sheetView>
  </sheetViews>
  <sheetFormatPr defaultRowHeight="15" x14ac:dyDescent="0.25"/>
  <cols>
    <col min="2" max="2" width="18" customWidth="1"/>
    <col min="3" max="3" width="21.42578125" style="68" customWidth="1"/>
    <col min="4" max="4" width="21" customWidth="1"/>
    <col min="5" max="11" width="14.7109375" customWidth="1"/>
    <col min="12" max="12" width="23.28515625" customWidth="1"/>
    <col min="13" max="13" width="19.5703125" customWidth="1"/>
    <col min="14" max="14" width="20" customWidth="1"/>
    <col min="15" max="15" width="21.140625" customWidth="1"/>
    <col min="16" max="17" width="26" customWidth="1"/>
    <col min="18" max="18" width="30.28515625" customWidth="1"/>
    <col min="19" max="19" width="31.5703125" customWidth="1"/>
    <col min="20" max="25" width="38.85546875" customWidth="1"/>
    <col min="26" max="16384" width="9.140625" style="29"/>
  </cols>
  <sheetData>
    <row r="1" spans="1:25" ht="24.75" customHeight="1" thickBot="1" x14ac:dyDescent="0.3">
      <c r="A1" s="108" t="s">
        <v>0</v>
      </c>
      <c r="B1" s="108" t="s">
        <v>1</v>
      </c>
      <c r="C1" s="108" t="s">
        <v>2</v>
      </c>
      <c r="D1" s="108" t="s">
        <v>3</v>
      </c>
      <c r="E1" s="51"/>
      <c r="F1" s="51"/>
      <c r="G1" s="51"/>
      <c r="H1" s="51"/>
      <c r="I1" s="51"/>
      <c r="J1" s="51"/>
      <c r="K1" s="51"/>
      <c r="L1" s="90" t="s">
        <v>4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2"/>
    </row>
    <row r="2" spans="1:25" ht="15.75" thickBot="1" x14ac:dyDescent="0.3">
      <c r="A2" s="109"/>
      <c r="B2" s="109"/>
      <c r="C2" s="109"/>
      <c r="D2" s="109"/>
      <c r="E2" s="16">
        <f t="shared" ref="E2:J2" si="0">F2-1</f>
        <v>2010</v>
      </c>
      <c r="F2" s="16">
        <f t="shared" si="0"/>
        <v>2011</v>
      </c>
      <c r="G2" s="16">
        <f t="shared" si="0"/>
        <v>2012</v>
      </c>
      <c r="H2" s="16">
        <f t="shared" si="0"/>
        <v>2013</v>
      </c>
      <c r="I2" s="16">
        <f t="shared" si="0"/>
        <v>2014</v>
      </c>
      <c r="J2" s="16">
        <f t="shared" si="0"/>
        <v>2015</v>
      </c>
      <c r="K2" s="16">
        <f>L2-1</f>
        <v>2016</v>
      </c>
      <c r="L2" s="16">
        <v>2017</v>
      </c>
      <c r="M2" s="16">
        <v>2018</v>
      </c>
      <c r="N2" s="16">
        <v>2019</v>
      </c>
      <c r="O2" s="16">
        <v>2020</v>
      </c>
      <c r="P2" s="16">
        <v>2021</v>
      </c>
      <c r="Q2" s="16">
        <v>2022</v>
      </c>
      <c r="R2" s="16">
        <v>2023</v>
      </c>
      <c r="S2" s="16">
        <v>2024</v>
      </c>
      <c r="T2" s="16">
        <v>2025</v>
      </c>
      <c r="U2" s="16">
        <v>2026</v>
      </c>
      <c r="V2" s="16">
        <v>2027</v>
      </c>
      <c r="W2" s="16">
        <v>2028</v>
      </c>
      <c r="X2" s="16">
        <v>2029</v>
      </c>
      <c r="Y2" s="16">
        <v>2030</v>
      </c>
    </row>
    <row r="3" spans="1:25" ht="30.75" thickBot="1" x14ac:dyDescent="0.3">
      <c r="A3" s="102">
        <v>1</v>
      </c>
      <c r="B3" s="105" t="s">
        <v>5</v>
      </c>
      <c r="C3" s="60" t="s">
        <v>6</v>
      </c>
      <c r="D3" s="102"/>
      <c r="E3" s="52"/>
      <c r="F3" s="52"/>
      <c r="G3" s="52"/>
      <c r="H3" s="52"/>
      <c r="I3" s="52"/>
      <c r="J3" s="52"/>
      <c r="K3" s="52"/>
      <c r="L3" s="2"/>
      <c r="M3" s="2"/>
      <c r="N3" s="2"/>
      <c r="O3" s="2"/>
      <c r="P3" s="2">
        <v>63610</v>
      </c>
      <c r="Q3" s="2"/>
      <c r="R3" s="2"/>
      <c r="S3" s="2"/>
      <c r="T3" s="2"/>
      <c r="U3" s="2"/>
      <c r="V3" s="2"/>
      <c r="W3" s="2"/>
      <c r="X3" s="2"/>
      <c r="Y3" s="2"/>
    </row>
    <row r="4" spans="1:25" ht="30.75" thickBot="1" x14ac:dyDescent="0.3">
      <c r="A4" s="103"/>
      <c r="B4" s="106"/>
      <c r="C4" s="60" t="s">
        <v>7</v>
      </c>
      <c r="D4" s="103"/>
      <c r="E4" s="52"/>
      <c r="F4" s="52"/>
      <c r="G4" s="52"/>
      <c r="H4" s="52"/>
      <c r="I4" s="52"/>
      <c r="J4" s="52"/>
      <c r="K4" s="5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2"/>
      <c r="X4" s="2"/>
      <c r="Y4" s="2"/>
    </row>
    <row r="5" spans="1:25" ht="30.75" thickBot="1" x14ac:dyDescent="0.3">
      <c r="A5" s="103"/>
      <c r="B5" s="106"/>
      <c r="C5" s="60" t="s">
        <v>8</v>
      </c>
      <c r="D5" s="103"/>
      <c r="E5" s="52"/>
      <c r="F5" s="52"/>
      <c r="G5" s="52"/>
      <c r="H5" s="52"/>
      <c r="I5" s="52"/>
      <c r="J5" s="52"/>
      <c r="K5" s="52"/>
      <c r="L5" s="2"/>
      <c r="M5" s="2"/>
      <c r="N5" s="2"/>
      <c r="O5" s="2"/>
      <c r="P5" s="2" t="s">
        <v>74</v>
      </c>
      <c r="Q5" s="2"/>
      <c r="R5" s="2"/>
      <c r="S5" s="2"/>
      <c r="T5" s="2"/>
      <c r="U5" s="2"/>
      <c r="V5" s="2"/>
      <c r="W5" s="2"/>
      <c r="X5" s="2"/>
      <c r="Y5" s="2"/>
    </row>
    <row r="6" spans="1:25" ht="15.75" thickBot="1" x14ac:dyDescent="0.3">
      <c r="A6" s="104"/>
      <c r="B6" s="107"/>
      <c r="C6" s="60" t="s">
        <v>75</v>
      </c>
      <c r="D6" s="103"/>
      <c r="E6" s="52"/>
      <c r="F6" s="52"/>
      <c r="G6" s="52"/>
      <c r="H6" s="52"/>
      <c r="I6" s="52"/>
      <c r="J6" s="52"/>
      <c r="K6" s="52"/>
      <c r="L6" s="2"/>
      <c r="M6" s="2"/>
      <c r="N6" s="2"/>
      <c r="O6" s="52"/>
      <c r="P6" s="52" t="s">
        <v>76</v>
      </c>
      <c r="Q6" s="52"/>
      <c r="R6" s="52"/>
      <c r="S6" s="52"/>
      <c r="T6" s="52"/>
      <c r="U6" s="52"/>
      <c r="V6" s="52"/>
      <c r="W6" s="52"/>
      <c r="X6" s="52"/>
      <c r="Y6" s="52"/>
    </row>
    <row r="7" spans="1:25" ht="66" customHeight="1" thickBot="1" x14ac:dyDescent="0.3">
      <c r="A7" s="93">
        <v>2</v>
      </c>
      <c r="B7" s="96" t="s">
        <v>60</v>
      </c>
      <c r="C7" s="61" t="s">
        <v>25</v>
      </c>
      <c r="D7" s="19"/>
      <c r="E7" s="19"/>
      <c r="F7" s="19"/>
      <c r="G7" s="19"/>
      <c r="H7" s="19"/>
      <c r="I7" s="19"/>
      <c r="J7" s="19"/>
      <c r="K7" s="19"/>
      <c r="L7" s="13" t="s">
        <v>18</v>
      </c>
      <c r="M7" s="13"/>
      <c r="N7" s="55"/>
      <c r="O7" s="19"/>
      <c r="P7" s="56"/>
      <c r="Q7" s="56"/>
      <c r="R7" s="19"/>
      <c r="S7" s="56"/>
      <c r="T7" s="56"/>
      <c r="U7" s="56"/>
      <c r="V7" s="56"/>
      <c r="W7" s="56"/>
      <c r="X7" s="56"/>
      <c r="Y7" s="56"/>
    </row>
    <row r="8" spans="1:25" ht="68.25" customHeight="1" thickBot="1" x14ac:dyDescent="0.3">
      <c r="A8" s="94"/>
      <c r="B8" s="97"/>
      <c r="C8" s="62" t="s">
        <v>26</v>
      </c>
      <c r="D8" s="19"/>
      <c r="E8" s="19"/>
      <c r="F8" s="19"/>
      <c r="G8" s="19"/>
      <c r="H8" s="19"/>
      <c r="I8" s="19"/>
      <c r="J8" s="19"/>
      <c r="K8" s="19"/>
      <c r="L8" s="13" t="s">
        <v>28</v>
      </c>
      <c r="M8" s="13"/>
      <c r="N8" s="55"/>
      <c r="O8" s="19"/>
      <c r="P8" s="56"/>
      <c r="Q8" s="56"/>
      <c r="R8" s="19"/>
      <c r="S8" s="19"/>
      <c r="T8" s="56"/>
      <c r="U8" s="56"/>
      <c r="V8" s="56"/>
      <c r="W8" s="56"/>
      <c r="X8" s="56"/>
      <c r="Y8" s="56"/>
    </row>
    <row r="9" spans="1:25" ht="68.25" customHeight="1" thickBot="1" x14ac:dyDescent="0.3">
      <c r="A9" s="94"/>
      <c r="B9" s="97"/>
      <c r="C9" s="62" t="s">
        <v>61</v>
      </c>
      <c r="D9" s="19"/>
      <c r="E9" s="19"/>
      <c r="F9" s="19"/>
      <c r="G9" s="19"/>
      <c r="H9" s="19"/>
      <c r="I9" s="19"/>
      <c r="J9" s="19"/>
      <c r="K9" s="19"/>
      <c r="L9" s="13"/>
      <c r="M9" s="13"/>
      <c r="N9" s="55"/>
      <c r="O9" s="56"/>
      <c r="P9" s="56"/>
      <c r="Q9" s="56"/>
      <c r="R9" s="56"/>
      <c r="S9" s="19"/>
      <c r="T9" s="56"/>
      <c r="U9" s="56"/>
      <c r="V9" s="56"/>
      <c r="W9" s="56"/>
      <c r="X9" s="56"/>
      <c r="Y9" s="56"/>
    </row>
    <row r="10" spans="1:25" ht="68.25" customHeight="1" thickBot="1" x14ac:dyDescent="0.3">
      <c r="A10" s="94"/>
      <c r="B10" s="97"/>
      <c r="C10" s="62" t="s">
        <v>62</v>
      </c>
      <c r="D10" s="19"/>
      <c r="E10" s="19"/>
      <c r="F10" s="19"/>
      <c r="G10" s="19"/>
      <c r="H10" s="19"/>
      <c r="I10" s="19"/>
      <c r="J10" s="19"/>
      <c r="K10" s="19"/>
      <c r="L10" s="13"/>
      <c r="M10" s="13"/>
      <c r="N10" s="55"/>
      <c r="O10" s="56"/>
      <c r="P10" s="56"/>
      <c r="Q10" s="56"/>
      <c r="R10" s="56"/>
      <c r="S10" s="19"/>
      <c r="T10" s="56"/>
      <c r="U10" s="56"/>
      <c r="V10" s="56"/>
      <c r="W10" s="56"/>
      <c r="X10" s="56"/>
      <c r="Y10" s="56"/>
    </row>
    <row r="11" spans="1:25" ht="19.5" customHeight="1" thickBot="1" x14ac:dyDescent="0.3">
      <c r="A11" s="94"/>
      <c r="B11" s="97"/>
      <c r="C11" s="62" t="s">
        <v>27</v>
      </c>
      <c r="D11" s="19"/>
      <c r="E11" s="19"/>
      <c r="F11" s="19"/>
      <c r="G11" s="19"/>
      <c r="H11" s="19"/>
      <c r="I11" s="19"/>
      <c r="J11" s="19"/>
      <c r="K11" s="19"/>
      <c r="L11" s="13" t="s">
        <v>36</v>
      </c>
      <c r="M11" s="13"/>
      <c r="N11" s="55"/>
      <c r="O11" s="19"/>
      <c r="P11" s="56"/>
      <c r="Q11" s="56"/>
      <c r="R11" s="19"/>
      <c r="S11" s="19"/>
      <c r="T11" s="56"/>
      <c r="U11" s="56"/>
      <c r="V11" s="56"/>
      <c r="W11" s="56"/>
      <c r="X11" s="56"/>
      <c r="Y11" s="56"/>
    </row>
    <row r="12" spans="1:25" ht="32.25" customHeight="1" thickBot="1" x14ac:dyDescent="0.3">
      <c r="A12" s="94"/>
      <c r="B12" s="97"/>
      <c r="C12" s="63" t="s">
        <v>7</v>
      </c>
      <c r="D12" s="56"/>
      <c r="E12" s="56"/>
      <c r="F12" s="56"/>
      <c r="G12" s="56"/>
      <c r="H12" s="56"/>
      <c r="I12" s="56"/>
      <c r="J12" s="56"/>
      <c r="K12" s="56"/>
      <c r="L12" s="13" t="s">
        <v>49</v>
      </c>
      <c r="M12" s="14"/>
      <c r="N12" s="57"/>
      <c r="O12" s="19"/>
      <c r="P12" s="58"/>
      <c r="Q12" s="58"/>
      <c r="R12" s="58"/>
      <c r="S12" s="58"/>
      <c r="T12" s="58"/>
      <c r="U12" s="58"/>
      <c r="V12" s="58"/>
      <c r="W12" s="59"/>
      <c r="X12" s="59"/>
      <c r="Y12" s="59"/>
    </row>
    <row r="13" spans="1:25" ht="41.25" customHeight="1" thickBot="1" x14ac:dyDescent="0.3">
      <c r="A13" s="94"/>
      <c r="B13" s="97"/>
      <c r="C13" s="63" t="s">
        <v>11</v>
      </c>
      <c r="D13" s="56"/>
      <c r="E13" s="56"/>
      <c r="F13" s="56"/>
      <c r="G13" s="56"/>
      <c r="H13" s="56"/>
      <c r="I13" s="56"/>
      <c r="J13" s="56"/>
      <c r="K13" s="56"/>
      <c r="L13" s="13" t="s">
        <v>19</v>
      </c>
      <c r="M13" s="13"/>
      <c r="N13" s="55"/>
      <c r="O13" s="19"/>
      <c r="P13" s="56"/>
      <c r="Q13" s="56"/>
      <c r="R13" s="19"/>
      <c r="S13" s="56"/>
      <c r="T13" s="56"/>
      <c r="U13" s="56"/>
      <c r="V13" s="56"/>
      <c r="W13" s="56"/>
      <c r="X13" s="56"/>
      <c r="Y13" s="56"/>
    </row>
    <row r="14" spans="1:25" ht="33.75" customHeight="1" thickBot="1" x14ac:dyDescent="0.3">
      <c r="A14" s="95"/>
      <c r="B14" s="98"/>
      <c r="C14" s="63" t="s">
        <v>12</v>
      </c>
      <c r="D14" s="56"/>
      <c r="E14" s="56"/>
      <c r="F14" s="56"/>
      <c r="G14" s="56"/>
      <c r="H14" s="56"/>
      <c r="I14" s="56"/>
      <c r="J14" s="56"/>
      <c r="K14" s="56"/>
      <c r="L14" s="13" t="s">
        <v>20</v>
      </c>
      <c r="M14" s="13"/>
      <c r="N14" s="55"/>
      <c r="O14" s="19"/>
      <c r="P14" s="56"/>
      <c r="Q14" s="56"/>
      <c r="R14" s="19"/>
      <c r="S14" s="56"/>
      <c r="T14" s="56"/>
      <c r="U14" s="56"/>
      <c r="V14" s="56"/>
      <c r="W14" s="56"/>
      <c r="X14" s="56"/>
      <c r="Y14" s="56"/>
    </row>
    <row r="15" spans="1:25" ht="29.25" customHeight="1" thickBot="1" x14ac:dyDescent="0.3">
      <c r="A15" s="110">
        <v>3</v>
      </c>
      <c r="B15" s="110" t="s">
        <v>59</v>
      </c>
      <c r="C15" s="64" t="s">
        <v>25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3" t="s">
        <v>40</v>
      </c>
      <c r="P15" s="9" t="s">
        <v>41</v>
      </c>
      <c r="Q15" s="30"/>
      <c r="R15" s="13" t="s">
        <v>42</v>
      </c>
      <c r="S15" s="30"/>
      <c r="T15" s="9" t="s">
        <v>43</v>
      </c>
      <c r="U15" s="30"/>
      <c r="V15" s="30"/>
      <c r="W15" s="30"/>
      <c r="X15" s="30"/>
      <c r="Y15" s="30"/>
    </row>
    <row r="16" spans="1:25" ht="29.25" customHeight="1" thickBot="1" x14ac:dyDescent="0.3">
      <c r="A16" s="111"/>
      <c r="B16" s="111"/>
      <c r="C16" s="65" t="s">
        <v>72</v>
      </c>
      <c r="D16" s="99" t="s">
        <v>17</v>
      </c>
      <c r="E16" s="20"/>
      <c r="F16" s="20"/>
      <c r="G16" s="20"/>
      <c r="H16" s="20"/>
      <c r="I16" s="20"/>
      <c r="J16" s="20"/>
      <c r="K16" s="20"/>
      <c r="L16" s="7"/>
      <c r="M16" s="7"/>
      <c r="N16" s="7"/>
      <c r="O16" s="13" t="s">
        <v>44</v>
      </c>
      <c r="P16" s="6" t="s">
        <v>21</v>
      </c>
      <c r="Q16" s="6"/>
      <c r="R16" s="13" t="s">
        <v>45</v>
      </c>
      <c r="S16" s="6"/>
      <c r="T16" s="6" t="s">
        <v>56</v>
      </c>
      <c r="U16" s="6"/>
      <c r="V16" s="6"/>
      <c r="W16" s="6"/>
      <c r="X16" s="6"/>
      <c r="Y16" s="6"/>
    </row>
    <row r="17" spans="1:25" ht="22.5" customHeight="1" thickBot="1" x14ac:dyDescent="0.3">
      <c r="A17" s="111"/>
      <c r="B17" s="111"/>
      <c r="C17" s="65" t="s">
        <v>24</v>
      </c>
      <c r="D17" s="100"/>
      <c r="E17" s="53"/>
      <c r="F17" s="53"/>
      <c r="G17" s="53"/>
      <c r="H17" s="53"/>
      <c r="I17" s="53"/>
      <c r="J17" s="53"/>
      <c r="K17" s="53"/>
      <c r="L17" s="8"/>
      <c r="M17" s="7"/>
      <c r="N17" s="7"/>
      <c r="O17" s="13" t="s">
        <v>46</v>
      </c>
      <c r="P17" s="6" t="s">
        <v>35</v>
      </c>
      <c r="Q17" s="6"/>
      <c r="R17" s="13" t="s">
        <v>47</v>
      </c>
      <c r="S17" s="6"/>
      <c r="T17" s="6" t="s">
        <v>57</v>
      </c>
      <c r="U17" s="6"/>
      <c r="V17" s="6"/>
      <c r="W17" s="6"/>
      <c r="X17" s="6"/>
      <c r="Y17" s="6"/>
    </row>
    <row r="18" spans="1:25" ht="33" customHeight="1" thickBot="1" x14ac:dyDescent="0.3">
      <c r="A18" s="111"/>
      <c r="B18" s="111"/>
      <c r="C18" s="66" t="s">
        <v>7</v>
      </c>
      <c r="D18" s="100"/>
      <c r="E18" s="53"/>
      <c r="F18" s="53"/>
      <c r="G18" s="53"/>
      <c r="H18" s="53"/>
      <c r="I18" s="53"/>
      <c r="J18" s="53"/>
      <c r="K18" s="53"/>
      <c r="M18" s="10"/>
      <c r="N18" s="10"/>
      <c r="O18" s="15" t="s">
        <v>48</v>
      </c>
      <c r="P18" s="9" t="s">
        <v>87</v>
      </c>
      <c r="Q18" s="10"/>
      <c r="S18" s="10"/>
      <c r="T18" s="10"/>
      <c r="U18" s="10"/>
      <c r="V18" s="10"/>
      <c r="W18" s="11"/>
      <c r="X18" s="11"/>
      <c r="Y18" s="11"/>
    </row>
    <row r="19" spans="1:25" ht="39.75" customHeight="1" thickBot="1" x14ac:dyDescent="0.3">
      <c r="A19" s="111"/>
      <c r="B19" s="111"/>
      <c r="C19" s="67" t="s">
        <v>73</v>
      </c>
      <c r="D19" s="100"/>
      <c r="E19" s="53"/>
      <c r="F19" s="53"/>
      <c r="G19" s="53"/>
      <c r="H19" s="53"/>
      <c r="I19" s="53"/>
      <c r="J19" s="53"/>
      <c r="K19" s="53"/>
      <c r="L19" s="12"/>
      <c r="M19" s="12"/>
      <c r="N19" s="12"/>
      <c r="O19" s="13" t="s">
        <v>50</v>
      </c>
      <c r="P19" s="9" t="s">
        <v>22</v>
      </c>
      <c r="Q19" s="9"/>
      <c r="R19" s="13" t="s">
        <v>51</v>
      </c>
      <c r="S19" s="9"/>
      <c r="T19" s="9" t="s">
        <v>52</v>
      </c>
      <c r="U19" s="9"/>
      <c r="V19" s="9"/>
      <c r="W19" s="9"/>
      <c r="X19" s="9"/>
      <c r="Y19" s="9"/>
    </row>
    <row r="20" spans="1:25" ht="75.75" customHeight="1" thickBot="1" x14ac:dyDescent="0.3">
      <c r="A20" s="111"/>
      <c r="B20" s="111"/>
      <c r="C20" s="67" t="s">
        <v>15</v>
      </c>
      <c r="D20" s="101"/>
      <c r="E20" s="54"/>
      <c r="F20" s="54"/>
      <c r="G20" s="54"/>
      <c r="H20" s="54"/>
      <c r="I20" s="54"/>
      <c r="J20" s="54"/>
      <c r="K20" s="54"/>
      <c r="L20" s="12"/>
      <c r="M20" s="12"/>
      <c r="N20" s="12"/>
      <c r="O20" s="13" t="s">
        <v>53</v>
      </c>
      <c r="P20" s="27" t="s">
        <v>58</v>
      </c>
      <c r="Q20" s="9"/>
      <c r="R20" s="27" t="s">
        <v>54</v>
      </c>
      <c r="S20" s="9"/>
      <c r="T20" s="27" t="s">
        <v>55</v>
      </c>
      <c r="U20" s="9"/>
      <c r="V20" s="9"/>
      <c r="W20" s="9"/>
      <c r="X20" s="9"/>
      <c r="Y20" s="9"/>
    </row>
    <row r="21" spans="1:25" s="39" customFormat="1" ht="44.25" customHeight="1" x14ac:dyDescent="0.25">
      <c r="A21" s="89">
        <v>4</v>
      </c>
      <c r="B21" s="88" t="s">
        <v>91</v>
      </c>
      <c r="C21" s="33" t="s">
        <v>69</v>
      </c>
      <c r="D21" s="77" t="s">
        <v>64</v>
      </c>
      <c r="E21" s="78">
        <f t="shared" ref="E21:L21" si="1">(1/0.6)*E22</f>
        <v>1095</v>
      </c>
      <c r="F21" s="78">
        <f t="shared" si="1"/>
        <v>1533.3333333333335</v>
      </c>
      <c r="G21" s="78">
        <f t="shared" si="1"/>
        <v>1095</v>
      </c>
      <c r="H21" s="78">
        <f t="shared" si="1"/>
        <v>1313.3333333333335</v>
      </c>
      <c r="I21" s="78">
        <f t="shared" si="1"/>
        <v>1533.3333333333335</v>
      </c>
      <c r="J21" s="78">
        <f t="shared" si="1"/>
        <v>2408.3333333333335</v>
      </c>
      <c r="K21" s="78">
        <f t="shared" si="1"/>
        <v>5256.666666666667</v>
      </c>
      <c r="L21" s="78">
        <f t="shared" si="1"/>
        <v>5256.666666666667</v>
      </c>
      <c r="M21" s="78">
        <f>(1/0.6)*M22</f>
        <v>5256.666666666667</v>
      </c>
      <c r="N21" s="42">
        <v>5475</v>
      </c>
      <c r="O21" s="42">
        <v>7300</v>
      </c>
      <c r="P21" s="42">
        <f>1095</f>
        <v>1095</v>
      </c>
      <c r="Q21" s="42">
        <f>912.5</f>
        <v>912.5</v>
      </c>
      <c r="R21" s="42">
        <f>912.5</f>
        <v>912.5</v>
      </c>
      <c r="S21" s="42">
        <f t="shared" ref="S21:Y21" si="2">547.5</f>
        <v>547.5</v>
      </c>
      <c r="T21" s="42">
        <f t="shared" si="2"/>
        <v>547.5</v>
      </c>
      <c r="U21" s="79">
        <f t="shared" si="2"/>
        <v>547.5</v>
      </c>
      <c r="V21" s="79">
        <f t="shared" si="2"/>
        <v>547.5</v>
      </c>
      <c r="W21" s="79">
        <f t="shared" si="2"/>
        <v>547.5</v>
      </c>
      <c r="X21" s="79">
        <f t="shared" si="2"/>
        <v>547.5</v>
      </c>
      <c r="Y21" s="79">
        <f t="shared" si="2"/>
        <v>547.5</v>
      </c>
    </row>
    <row r="22" spans="1:25" s="39" customFormat="1" ht="32.25" customHeight="1" x14ac:dyDescent="0.25">
      <c r="A22" s="89"/>
      <c r="B22" s="88"/>
      <c r="C22" s="33" t="s">
        <v>63</v>
      </c>
      <c r="D22" s="34"/>
      <c r="E22" s="35">
        <v>657</v>
      </c>
      <c r="F22" s="35">
        <v>920</v>
      </c>
      <c r="G22" s="35">
        <v>657</v>
      </c>
      <c r="H22" s="35">
        <v>788</v>
      </c>
      <c r="I22" s="35">
        <v>920</v>
      </c>
      <c r="J22" s="36">
        <v>1445</v>
      </c>
      <c r="K22" s="36">
        <v>3154</v>
      </c>
      <c r="L22" s="36">
        <v>3154</v>
      </c>
      <c r="M22" s="36">
        <v>3154</v>
      </c>
      <c r="N22" s="37">
        <v>3318</v>
      </c>
      <c r="O22" s="37">
        <v>4424</v>
      </c>
      <c r="P22" s="38">
        <v>664</v>
      </c>
      <c r="Q22" s="38">
        <v>553</v>
      </c>
      <c r="R22" s="38">
        <v>553</v>
      </c>
      <c r="S22" s="38">
        <v>332</v>
      </c>
      <c r="T22" s="38">
        <v>332</v>
      </c>
      <c r="U22" s="38">
        <v>332</v>
      </c>
      <c r="V22" s="38">
        <v>332</v>
      </c>
      <c r="W22" s="38">
        <v>332</v>
      </c>
      <c r="X22" s="38">
        <v>332</v>
      </c>
      <c r="Y22" s="38">
        <v>332</v>
      </c>
    </row>
    <row r="23" spans="1:25" s="39" customFormat="1" ht="34.5" customHeight="1" x14ac:dyDescent="0.25">
      <c r="A23" s="89"/>
      <c r="B23" s="88"/>
      <c r="C23" s="33" t="s">
        <v>65</v>
      </c>
      <c r="D23" s="34"/>
      <c r="E23" s="40">
        <f t="shared" ref="E23:L23" si="3">0.0546*E21</f>
        <v>59.787000000000006</v>
      </c>
      <c r="F23" s="40">
        <f t="shared" si="3"/>
        <v>83.720000000000013</v>
      </c>
      <c r="G23" s="40">
        <f t="shared" si="3"/>
        <v>59.787000000000006</v>
      </c>
      <c r="H23" s="40">
        <f t="shared" si="3"/>
        <v>71.708000000000013</v>
      </c>
      <c r="I23" s="40">
        <f t="shared" si="3"/>
        <v>83.720000000000013</v>
      </c>
      <c r="J23" s="40">
        <f t="shared" si="3"/>
        <v>131.495</v>
      </c>
      <c r="K23" s="40">
        <f t="shared" si="3"/>
        <v>287.01400000000001</v>
      </c>
      <c r="L23" s="40">
        <f t="shared" si="3"/>
        <v>287.01400000000001</v>
      </c>
      <c r="M23" s="40">
        <f>0.0546*M21</f>
        <v>287.01400000000001</v>
      </c>
      <c r="N23" s="38">
        <v>299</v>
      </c>
      <c r="O23" s="38">
        <v>398</v>
      </c>
      <c r="P23" s="41">
        <f t="shared" ref="P23:Y23" si="4">P21*0.055</f>
        <v>60.225000000000001</v>
      </c>
      <c r="Q23" s="41">
        <f t="shared" si="4"/>
        <v>50.1875</v>
      </c>
      <c r="R23" s="41">
        <f t="shared" si="4"/>
        <v>50.1875</v>
      </c>
      <c r="S23" s="41">
        <f t="shared" si="4"/>
        <v>30.112500000000001</v>
      </c>
      <c r="T23" s="41">
        <f t="shared" si="4"/>
        <v>30.112500000000001</v>
      </c>
      <c r="U23" s="41">
        <f t="shared" si="4"/>
        <v>30.112500000000001</v>
      </c>
      <c r="V23" s="41">
        <f t="shared" si="4"/>
        <v>30.112500000000001</v>
      </c>
      <c r="W23" s="41">
        <f t="shared" si="4"/>
        <v>30.112500000000001</v>
      </c>
      <c r="X23" s="41">
        <f t="shared" si="4"/>
        <v>30.112500000000001</v>
      </c>
      <c r="Y23" s="41">
        <f t="shared" si="4"/>
        <v>30.112500000000001</v>
      </c>
    </row>
    <row r="24" spans="1:25" s="39" customFormat="1" x14ac:dyDescent="0.25">
      <c r="A24" s="89"/>
      <c r="B24" s="88"/>
      <c r="C24" s="33" t="s">
        <v>16</v>
      </c>
      <c r="D24" s="34"/>
      <c r="E24" s="35">
        <v>5</v>
      </c>
      <c r="F24" s="35">
        <v>7</v>
      </c>
      <c r="G24" s="35">
        <v>5</v>
      </c>
      <c r="H24" s="35">
        <v>6</v>
      </c>
      <c r="I24" s="35">
        <v>7</v>
      </c>
      <c r="J24" s="35">
        <v>11</v>
      </c>
      <c r="K24" s="35">
        <v>24</v>
      </c>
      <c r="L24" s="35">
        <v>24</v>
      </c>
      <c r="M24" s="35">
        <v>24</v>
      </c>
      <c r="N24" s="38">
        <v>30</v>
      </c>
      <c r="O24" s="38">
        <v>40</v>
      </c>
      <c r="P24" s="42">
        <v>6</v>
      </c>
      <c r="Q24" s="42">
        <v>5</v>
      </c>
      <c r="R24" s="42">
        <v>5</v>
      </c>
      <c r="S24" s="42">
        <v>3</v>
      </c>
      <c r="T24" s="42">
        <v>3</v>
      </c>
      <c r="U24" s="42">
        <v>3</v>
      </c>
      <c r="V24" s="42">
        <v>3</v>
      </c>
      <c r="W24" s="42">
        <v>3</v>
      </c>
      <c r="X24" s="42">
        <v>3</v>
      </c>
      <c r="Y24" s="42">
        <v>3</v>
      </c>
    </row>
    <row r="25" spans="1:25" s="39" customFormat="1" ht="30" x14ac:dyDescent="0.25">
      <c r="A25" s="89"/>
      <c r="B25" s="88"/>
      <c r="C25" s="33" t="s">
        <v>67</v>
      </c>
      <c r="D25" s="34"/>
      <c r="E25" s="38">
        <v>2.5</v>
      </c>
      <c r="F25" s="38">
        <v>2.5</v>
      </c>
      <c r="G25" s="38">
        <v>2.5</v>
      </c>
      <c r="H25" s="38">
        <v>2.5</v>
      </c>
      <c r="I25" s="38">
        <v>2.5</v>
      </c>
      <c r="J25" s="38">
        <v>2.5</v>
      </c>
      <c r="K25" s="38">
        <v>2.5</v>
      </c>
      <c r="L25" s="38">
        <v>2.5</v>
      </c>
      <c r="M25" s="38">
        <v>2.5</v>
      </c>
      <c r="N25" s="38">
        <v>2.5</v>
      </c>
      <c r="O25" s="38">
        <v>2.5</v>
      </c>
      <c r="P25" s="38">
        <v>2.5</v>
      </c>
      <c r="Q25" s="38">
        <v>2.5</v>
      </c>
      <c r="R25" s="38">
        <v>2.5</v>
      </c>
      <c r="S25" s="38">
        <v>2.5</v>
      </c>
      <c r="T25" s="38">
        <v>2.5</v>
      </c>
      <c r="U25" s="38">
        <v>2.5</v>
      </c>
      <c r="V25" s="38">
        <v>2.5</v>
      </c>
      <c r="W25" s="38">
        <v>2.5</v>
      </c>
      <c r="X25" s="38">
        <v>2.5</v>
      </c>
      <c r="Y25" s="38">
        <v>2.5</v>
      </c>
    </row>
    <row r="26" spans="1:25" s="39" customFormat="1" ht="30" x14ac:dyDescent="0.25">
      <c r="A26" s="89"/>
      <c r="B26" s="88"/>
      <c r="C26" s="33" t="s">
        <v>7</v>
      </c>
      <c r="D26" s="34"/>
      <c r="E26" s="43"/>
      <c r="F26" s="43"/>
      <c r="G26" s="43"/>
      <c r="H26" s="43"/>
      <c r="I26" s="43"/>
      <c r="J26" s="43"/>
      <c r="K26" s="43"/>
      <c r="L26" s="43"/>
      <c r="M26" s="43"/>
      <c r="N26" s="37"/>
      <c r="O26" s="38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s="39" customFormat="1" ht="45" hidden="1" x14ac:dyDescent="0.25">
      <c r="A27" s="89"/>
      <c r="B27" s="88"/>
      <c r="C27" s="33" t="s">
        <v>71</v>
      </c>
      <c r="D27" s="34"/>
      <c r="E27" s="40" t="s">
        <v>66</v>
      </c>
      <c r="F27" s="40" t="s">
        <v>66</v>
      </c>
      <c r="G27" s="40" t="s">
        <v>66</v>
      </c>
      <c r="H27" s="40" t="s">
        <v>66</v>
      </c>
      <c r="I27" s="40" t="s">
        <v>66</v>
      </c>
      <c r="J27" s="40" t="s">
        <v>66</v>
      </c>
      <c r="K27" s="40" t="s">
        <v>66</v>
      </c>
      <c r="L27" s="40" t="s">
        <v>66</v>
      </c>
      <c r="M27" s="40" t="s">
        <v>66</v>
      </c>
      <c r="N27" s="41"/>
      <c r="O27" s="44">
        <v>107.6513474898378</v>
      </c>
      <c r="P27" s="44">
        <v>238.09422434824342</v>
      </c>
      <c r="Q27" s="45">
        <v>231.47698002370683</v>
      </c>
      <c r="R27" s="45">
        <v>222.48336058898906</v>
      </c>
      <c r="S27" s="45">
        <v>214.93941988033927</v>
      </c>
      <c r="T27" s="45">
        <v>201.4148114212384</v>
      </c>
      <c r="U27" s="45">
        <v>189.77647973105974</v>
      </c>
      <c r="V27" s="45">
        <v>179.74495404218445</v>
      </c>
      <c r="W27" s="45">
        <v>171.08341216899066</v>
      </c>
      <c r="X27" s="45">
        <v>163.59108351555241</v>
      </c>
      <c r="Y27" s="45">
        <v>157.09767866034844</v>
      </c>
    </row>
    <row r="28" spans="1:25" s="50" customFormat="1" ht="30.75" hidden="1" customHeight="1" x14ac:dyDescent="0.25">
      <c r="A28" s="89"/>
      <c r="B28" s="88"/>
      <c r="C28" s="46" t="s">
        <v>68</v>
      </c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x14ac:dyDescent="0.25">
      <c r="D29" t="s">
        <v>94</v>
      </c>
      <c r="E29">
        <f>500*30%*365/1000</f>
        <v>54.75</v>
      </c>
      <c r="N29">
        <f>N23/N21</f>
        <v>5.461187214611872E-2</v>
      </c>
    </row>
    <row r="30" spans="1:25" x14ac:dyDescent="0.25">
      <c r="D30" t="s">
        <v>93</v>
      </c>
      <c r="E30" s="126">
        <v>500000</v>
      </c>
    </row>
    <row r="31" spans="1:25" x14ac:dyDescent="0.25">
      <c r="D31" t="s">
        <v>95</v>
      </c>
      <c r="E31" s="126">
        <f>E30/E29</f>
        <v>9132.4200913242003</v>
      </c>
    </row>
    <row r="32" spans="1:25" x14ac:dyDescent="0.25">
      <c r="F32" t="s">
        <v>70</v>
      </c>
    </row>
    <row r="33" spans="2:12" x14ac:dyDescent="0.25">
      <c r="B33" s="4"/>
      <c r="C33" s="69" t="s">
        <v>33</v>
      </c>
      <c r="D33" s="4" t="s">
        <v>34</v>
      </c>
      <c r="E33" s="4"/>
      <c r="F33" s="4"/>
      <c r="G33" s="4"/>
      <c r="H33" s="4"/>
      <c r="I33" s="4"/>
      <c r="J33" s="4"/>
      <c r="K33" s="4"/>
      <c r="L33" s="4"/>
    </row>
    <row r="34" spans="2:12" x14ac:dyDescent="0.25">
      <c r="B34" s="4" t="s">
        <v>29</v>
      </c>
      <c r="C34" s="69">
        <v>1800</v>
      </c>
      <c r="D34" s="5">
        <f>(C34*1000)/0.8</f>
        <v>2250000</v>
      </c>
      <c r="E34" s="5"/>
      <c r="F34" s="5"/>
      <c r="G34" s="5"/>
      <c r="H34" s="5"/>
      <c r="I34" s="5"/>
      <c r="J34" s="5"/>
      <c r="K34" s="5"/>
      <c r="L34" s="4">
        <v>2250000</v>
      </c>
    </row>
    <row r="35" spans="2:12" x14ac:dyDescent="0.25">
      <c r="B35" s="4" t="s">
        <v>30</v>
      </c>
      <c r="C35" s="69">
        <v>1650</v>
      </c>
      <c r="D35" s="5">
        <f t="shared" ref="D35:D37" si="5">(C35*1000)/0.8</f>
        <v>2062500</v>
      </c>
      <c r="E35" s="5"/>
      <c r="F35" s="5"/>
      <c r="G35" s="5"/>
      <c r="H35" s="5"/>
      <c r="I35" s="5"/>
      <c r="J35" s="5"/>
      <c r="K35" s="5"/>
      <c r="L35" s="4">
        <v>2062500</v>
      </c>
    </row>
    <row r="36" spans="2:12" x14ac:dyDescent="0.25">
      <c r="B36" s="4" t="s">
        <v>31</v>
      </c>
      <c r="C36" s="69">
        <v>1000</v>
      </c>
      <c r="D36" s="5">
        <f t="shared" si="5"/>
        <v>1250000</v>
      </c>
      <c r="E36" s="5"/>
      <c r="F36" s="5"/>
      <c r="G36" s="5"/>
      <c r="H36" s="5"/>
      <c r="I36" s="5"/>
      <c r="J36" s="5"/>
      <c r="K36" s="5"/>
      <c r="L36" s="4">
        <v>1250000</v>
      </c>
    </row>
    <row r="37" spans="2:12" x14ac:dyDescent="0.25">
      <c r="B37" s="4" t="s">
        <v>32</v>
      </c>
      <c r="C37" s="69">
        <v>2000</v>
      </c>
      <c r="D37" s="5">
        <f t="shared" si="5"/>
        <v>2500000</v>
      </c>
      <c r="E37" s="5"/>
      <c r="F37" s="5"/>
      <c r="G37" s="5"/>
      <c r="H37" s="5"/>
      <c r="I37" s="5"/>
      <c r="J37" s="5"/>
      <c r="K37" s="5"/>
      <c r="L37" s="4">
        <v>2500000</v>
      </c>
    </row>
    <row r="39" spans="2:12" x14ac:dyDescent="0.25">
      <c r="B39" t="s">
        <v>37</v>
      </c>
      <c r="C39" s="68" t="s">
        <v>38</v>
      </c>
    </row>
  </sheetData>
  <mergeCells count="15">
    <mergeCell ref="B21:B28"/>
    <mergeCell ref="A21:A28"/>
    <mergeCell ref="L1:Y1"/>
    <mergeCell ref="A7:A14"/>
    <mergeCell ref="B7:B14"/>
    <mergeCell ref="D16:D20"/>
    <mergeCell ref="A3:A6"/>
    <mergeCell ref="B3:B6"/>
    <mergeCell ref="D3:D6"/>
    <mergeCell ref="A1:A2"/>
    <mergeCell ref="B1:B2"/>
    <mergeCell ref="C1:C2"/>
    <mergeCell ref="D1:D2"/>
    <mergeCell ref="B15:B20"/>
    <mergeCell ref="A15:A20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27"/>
  <sheetViews>
    <sheetView topLeftCell="A4" zoomScale="70" zoomScaleNormal="70" workbookViewId="0">
      <selection activeCell="H6" sqref="H6:M27"/>
    </sheetView>
  </sheetViews>
  <sheetFormatPr defaultRowHeight="15" x14ac:dyDescent="0.25"/>
  <cols>
    <col min="2" max="2" width="16.140625" customWidth="1"/>
    <col min="4" max="7" width="0" hidden="1" customWidth="1"/>
    <col min="11" max="13" width="24.28515625" customWidth="1"/>
  </cols>
  <sheetData>
    <row r="4" spans="2:13" ht="21.75" customHeight="1" thickBot="1" x14ac:dyDescent="0.3">
      <c r="B4" s="114" t="s">
        <v>1</v>
      </c>
      <c r="C4" s="115"/>
      <c r="D4" s="116" t="s">
        <v>5</v>
      </c>
      <c r="E4" s="116"/>
      <c r="F4" s="116"/>
      <c r="G4" s="117"/>
      <c r="H4" s="118" t="s">
        <v>10</v>
      </c>
      <c r="I4" s="118"/>
      <c r="J4" s="118"/>
      <c r="K4" s="118"/>
      <c r="L4" s="118"/>
      <c r="M4" s="119"/>
    </row>
    <row r="5" spans="2:13" ht="60.75" customHeight="1" thickBot="1" x14ac:dyDescent="0.3">
      <c r="B5" s="120" t="s">
        <v>2</v>
      </c>
      <c r="C5" s="109"/>
      <c r="D5" s="1" t="s">
        <v>6</v>
      </c>
      <c r="E5" s="1" t="s">
        <v>7</v>
      </c>
      <c r="F5" s="1" t="s">
        <v>8</v>
      </c>
      <c r="G5" s="1" t="s">
        <v>9</v>
      </c>
      <c r="H5" s="17" t="s">
        <v>25</v>
      </c>
      <c r="I5" s="18" t="s">
        <v>26</v>
      </c>
      <c r="J5" s="18" t="s">
        <v>27</v>
      </c>
      <c r="K5" s="28" t="s">
        <v>7</v>
      </c>
      <c r="L5" s="28" t="s">
        <v>11</v>
      </c>
      <c r="M5" s="76" t="s">
        <v>12</v>
      </c>
    </row>
    <row r="6" spans="2:13" ht="15.75" customHeight="1" thickBot="1" x14ac:dyDescent="0.3">
      <c r="B6" s="120" t="s">
        <v>3</v>
      </c>
      <c r="C6" s="109"/>
      <c r="D6" s="102"/>
      <c r="E6" s="103"/>
      <c r="F6" s="103"/>
      <c r="G6" s="121"/>
      <c r="H6" s="19"/>
      <c r="I6" s="19"/>
      <c r="J6" s="19"/>
      <c r="K6" s="56"/>
      <c r="L6" s="56"/>
      <c r="M6" s="56"/>
    </row>
    <row r="7" spans="2:13" ht="15.75" customHeight="1" thickBot="1" x14ac:dyDescent="0.3">
      <c r="B7" s="70"/>
      <c r="C7" s="16">
        <f>C8-1</f>
        <v>2010</v>
      </c>
      <c r="D7" s="52"/>
      <c r="E7" s="52"/>
      <c r="F7" s="52"/>
      <c r="G7" s="32"/>
      <c r="H7" s="19"/>
      <c r="I7" s="19"/>
      <c r="J7" s="19"/>
      <c r="K7" s="56"/>
      <c r="L7" s="56"/>
      <c r="M7" s="56"/>
    </row>
    <row r="8" spans="2:13" ht="15.75" customHeight="1" thickBot="1" x14ac:dyDescent="0.3">
      <c r="B8" s="70"/>
      <c r="C8" s="16">
        <f t="shared" ref="C8:C12" si="0">C9-1</f>
        <v>2011</v>
      </c>
      <c r="D8" s="52"/>
      <c r="E8" s="52"/>
      <c r="F8" s="52"/>
      <c r="G8" s="32"/>
      <c r="H8" s="19"/>
      <c r="I8" s="19"/>
      <c r="J8" s="19"/>
      <c r="K8" s="56"/>
      <c r="L8" s="56"/>
      <c r="M8" s="56"/>
    </row>
    <row r="9" spans="2:13" ht="15.75" customHeight="1" thickBot="1" x14ac:dyDescent="0.3">
      <c r="B9" s="70"/>
      <c r="C9" s="16">
        <f t="shared" si="0"/>
        <v>2012</v>
      </c>
      <c r="D9" s="52"/>
      <c r="E9" s="52"/>
      <c r="F9" s="52"/>
      <c r="G9" s="32"/>
      <c r="H9" s="19"/>
      <c r="I9" s="19"/>
      <c r="J9" s="19"/>
      <c r="K9" s="56"/>
      <c r="L9" s="56"/>
      <c r="M9" s="56"/>
    </row>
    <row r="10" spans="2:13" ht="15.75" customHeight="1" thickBot="1" x14ac:dyDescent="0.3">
      <c r="B10" s="70"/>
      <c r="C10" s="16">
        <f t="shared" si="0"/>
        <v>2013</v>
      </c>
      <c r="D10" s="52"/>
      <c r="E10" s="52"/>
      <c r="F10" s="52"/>
      <c r="G10" s="32"/>
      <c r="H10" s="19"/>
      <c r="I10" s="19"/>
      <c r="J10" s="19"/>
      <c r="K10" s="56"/>
      <c r="L10" s="56"/>
      <c r="M10" s="56"/>
    </row>
    <row r="11" spans="2:13" ht="15.75" customHeight="1" thickBot="1" x14ac:dyDescent="0.3">
      <c r="B11" s="70"/>
      <c r="C11" s="16">
        <f t="shared" si="0"/>
        <v>2014</v>
      </c>
      <c r="D11" s="52"/>
      <c r="E11" s="52"/>
      <c r="F11" s="52"/>
      <c r="G11" s="32"/>
      <c r="H11" s="19"/>
      <c r="I11" s="19"/>
      <c r="J11" s="19"/>
      <c r="K11" s="56"/>
      <c r="L11" s="56"/>
      <c r="M11" s="56"/>
    </row>
    <row r="12" spans="2:13" ht="15.75" customHeight="1" thickBot="1" x14ac:dyDescent="0.3">
      <c r="B12" s="70"/>
      <c r="C12" s="16">
        <f t="shared" si="0"/>
        <v>2015</v>
      </c>
      <c r="D12" s="52"/>
      <c r="E12" s="52"/>
      <c r="F12" s="52"/>
      <c r="G12" s="32"/>
      <c r="H12" s="19"/>
      <c r="I12" s="19"/>
      <c r="J12" s="19"/>
      <c r="K12" s="56"/>
      <c r="L12" s="56"/>
      <c r="M12" s="56"/>
    </row>
    <row r="13" spans="2:13" ht="15.75" customHeight="1" thickBot="1" x14ac:dyDescent="0.3">
      <c r="B13" s="70"/>
      <c r="C13" s="16">
        <f>C14-1</f>
        <v>2016</v>
      </c>
      <c r="D13" s="52"/>
      <c r="E13" s="52"/>
      <c r="F13" s="52"/>
      <c r="G13" s="32"/>
      <c r="H13" s="19"/>
      <c r="I13" s="19"/>
      <c r="J13" s="19"/>
      <c r="K13" s="56"/>
      <c r="L13" s="56"/>
      <c r="M13" s="56"/>
    </row>
    <row r="14" spans="2:13" ht="62.25" customHeight="1" thickBot="1" x14ac:dyDescent="0.3">
      <c r="B14" s="112"/>
      <c r="C14" s="16">
        <v>2017</v>
      </c>
      <c r="D14" s="2"/>
      <c r="E14" s="2"/>
      <c r="F14" s="2"/>
      <c r="G14" s="74"/>
      <c r="H14" s="56" t="s">
        <v>18</v>
      </c>
      <c r="I14" s="56" t="s">
        <v>28</v>
      </c>
      <c r="J14" s="56" t="s">
        <v>36</v>
      </c>
      <c r="K14" s="56" t="s">
        <v>23</v>
      </c>
      <c r="L14" s="56" t="s">
        <v>19</v>
      </c>
      <c r="M14" s="56" t="s">
        <v>20</v>
      </c>
    </row>
    <row r="15" spans="2:13" ht="60.75" customHeight="1" thickBot="1" x14ac:dyDescent="0.3">
      <c r="B15" s="112"/>
      <c r="C15" s="16">
        <v>2018</v>
      </c>
      <c r="D15" s="2"/>
      <c r="E15" s="2"/>
      <c r="F15" s="2"/>
      <c r="G15" s="74"/>
      <c r="H15" s="56"/>
      <c r="I15" s="56"/>
      <c r="J15" s="56"/>
      <c r="K15" s="58"/>
      <c r="L15" s="56"/>
      <c r="M15" s="56"/>
    </row>
    <row r="16" spans="2:13" ht="57" customHeight="1" thickBot="1" x14ac:dyDescent="0.3">
      <c r="B16" s="112"/>
      <c r="C16" s="16">
        <v>2019</v>
      </c>
      <c r="D16" s="2"/>
      <c r="E16" s="2"/>
      <c r="F16" s="2"/>
      <c r="G16" s="74"/>
      <c r="H16" s="56"/>
      <c r="I16" s="56"/>
      <c r="J16" s="56"/>
      <c r="K16" s="58"/>
      <c r="L16" s="56"/>
      <c r="M16" s="56"/>
    </row>
    <row r="17" spans="2:13" ht="15.75" thickBot="1" x14ac:dyDescent="0.3">
      <c r="B17" s="112"/>
      <c r="C17" s="16">
        <v>2020</v>
      </c>
      <c r="D17" s="2"/>
      <c r="E17" s="2"/>
      <c r="F17" s="2"/>
      <c r="G17" s="74"/>
      <c r="H17" s="56"/>
      <c r="I17" s="56"/>
      <c r="J17" s="56"/>
      <c r="K17" s="58"/>
      <c r="L17" s="56"/>
      <c r="M17" s="56"/>
    </row>
    <row r="18" spans="2:13" ht="15.75" thickBot="1" x14ac:dyDescent="0.3">
      <c r="B18" s="112"/>
      <c r="C18" s="16">
        <v>2021</v>
      </c>
      <c r="D18" s="2"/>
      <c r="E18" s="2"/>
      <c r="F18" s="2"/>
      <c r="G18" s="74"/>
      <c r="H18" s="56"/>
      <c r="I18" s="56"/>
      <c r="J18" s="56"/>
      <c r="K18" s="58"/>
      <c r="L18" s="56"/>
      <c r="M18" s="56"/>
    </row>
    <row r="19" spans="2:13" ht="15.75" thickBot="1" x14ac:dyDescent="0.3">
      <c r="B19" s="112"/>
      <c r="C19" s="16">
        <v>2022</v>
      </c>
      <c r="D19" s="2"/>
      <c r="E19" s="2"/>
      <c r="F19" s="2"/>
      <c r="G19" s="74"/>
      <c r="H19" s="56"/>
      <c r="I19" s="56"/>
      <c r="J19" s="56"/>
      <c r="K19" s="58"/>
      <c r="L19" s="56"/>
      <c r="M19" s="56"/>
    </row>
    <row r="20" spans="2:13" ht="15.75" thickBot="1" x14ac:dyDescent="0.3">
      <c r="B20" s="112"/>
      <c r="C20" s="16">
        <v>2023</v>
      </c>
      <c r="D20" s="2"/>
      <c r="E20" s="2"/>
      <c r="F20" s="2"/>
      <c r="G20" s="74"/>
      <c r="H20" s="56"/>
      <c r="I20" s="56"/>
      <c r="J20" s="56"/>
      <c r="K20" s="58"/>
      <c r="L20" s="56"/>
      <c r="M20" s="56"/>
    </row>
    <row r="21" spans="2:13" ht="15.75" thickBot="1" x14ac:dyDescent="0.3">
      <c r="B21" s="112"/>
      <c r="C21" s="16">
        <v>2024</v>
      </c>
      <c r="D21" s="2"/>
      <c r="E21" s="2"/>
      <c r="F21" s="2"/>
      <c r="G21" s="74"/>
      <c r="H21" s="56"/>
      <c r="I21" s="56"/>
      <c r="J21" s="56"/>
      <c r="K21" s="58"/>
      <c r="L21" s="56"/>
      <c r="M21" s="56"/>
    </row>
    <row r="22" spans="2:13" ht="15.75" thickBot="1" x14ac:dyDescent="0.3">
      <c r="B22" s="112"/>
      <c r="C22" s="16">
        <v>2025</v>
      </c>
      <c r="D22" s="2"/>
      <c r="E22" s="2"/>
      <c r="F22" s="2"/>
      <c r="G22" s="74"/>
      <c r="H22" s="56"/>
      <c r="I22" s="56"/>
      <c r="J22" s="56"/>
      <c r="K22" s="58"/>
      <c r="L22" s="56"/>
      <c r="M22" s="56"/>
    </row>
    <row r="23" spans="2:13" ht="15.75" thickBot="1" x14ac:dyDescent="0.3">
      <c r="B23" s="112"/>
      <c r="C23" s="16">
        <v>2026</v>
      </c>
      <c r="D23" s="2"/>
      <c r="E23" s="2"/>
      <c r="F23" s="2"/>
      <c r="G23" s="74"/>
      <c r="H23" s="56"/>
      <c r="I23" s="56"/>
      <c r="J23" s="56"/>
      <c r="K23" s="58"/>
      <c r="L23" s="56"/>
      <c r="M23" s="56"/>
    </row>
    <row r="24" spans="2:13" ht="15.75" thickBot="1" x14ac:dyDescent="0.3">
      <c r="B24" s="112"/>
      <c r="C24" s="16">
        <v>2027</v>
      </c>
      <c r="D24" s="2"/>
      <c r="E24" s="3"/>
      <c r="F24" s="2"/>
      <c r="G24" s="74"/>
      <c r="H24" s="56"/>
      <c r="I24" s="56"/>
      <c r="J24" s="56"/>
      <c r="K24" s="58"/>
      <c r="L24" s="56"/>
      <c r="M24" s="56"/>
    </row>
    <row r="25" spans="2:13" ht="15.75" thickBot="1" x14ac:dyDescent="0.3">
      <c r="B25" s="112"/>
      <c r="C25" s="16">
        <v>2028</v>
      </c>
      <c r="D25" s="2"/>
      <c r="E25" s="2"/>
      <c r="F25" s="2"/>
      <c r="G25" s="74"/>
      <c r="H25" s="56"/>
      <c r="I25" s="56"/>
      <c r="J25" s="56"/>
      <c r="K25" s="59"/>
      <c r="L25" s="56"/>
      <c r="M25" s="56"/>
    </row>
    <row r="26" spans="2:13" ht="15.75" thickBot="1" x14ac:dyDescent="0.3">
      <c r="B26" s="112"/>
      <c r="C26" s="16">
        <v>2029</v>
      </c>
      <c r="D26" s="2"/>
      <c r="E26" s="2"/>
      <c r="F26" s="2"/>
      <c r="G26" s="74"/>
      <c r="H26" s="56"/>
      <c r="I26" s="56"/>
      <c r="J26" s="56"/>
      <c r="K26" s="59"/>
      <c r="L26" s="56"/>
      <c r="M26" s="56"/>
    </row>
    <row r="27" spans="2:13" x14ac:dyDescent="0.25">
      <c r="B27" s="113"/>
      <c r="C27" s="21">
        <v>2030</v>
      </c>
      <c r="D27" s="22"/>
      <c r="E27" s="22"/>
      <c r="F27" s="22"/>
      <c r="G27" s="75"/>
      <c r="H27" s="56"/>
      <c r="I27" s="56"/>
      <c r="J27" s="56"/>
      <c r="K27" s="59"/>
      <c r="L27" s="56"/>
      <c r="M27" s="56"/>
    </row>
  </sheetData>
  <mergeCells count="7">
    <mergeCell ref="B14:B27"/>
    <mergeCell ref="B4:C4"/>
    <mergeCell ref="D4:G4"/>
    <mergeCell ref="H4:M4"/>
    <mergeCell ref="B5:C5"/>
    <mergeCell ref="B6:C6"/>
    <mergeCell ref="D6:G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5"/>
  <sheetViews>
    <sheetView workbookViewId="0">
      <selection activeCell="A3" sqref="A3:XFD3"/>
    </sheetView>
  </sheetViews>
  <sheetFormatPr defaultRowHeight="15" x14ac:dyDescent="0.25"/>
  <cols>
    <col min="4" max="8" width="19.5703125" customWidth="1"/>
    <col min="9" max="25" width="18.28515625" style="71" customWidth="1"/>
  </cols>
  <sheetData>
    <row r="3" spans="2:9" ht="21.75" customHeight="1" x14ac:dyDescent="0.25">
      <c r="B3" s="125" t="s">
        <v>1</v>
      </c>
      <c r="C3" s="125"/>
      <c r="D3" s="122" t="s">
        <v>13</v>
      </c>
      <c r="E3" s="123"/>
      <c r="F3" s="123"/>
      <c r="G3" s="123"/>
      <c r="H3" s="123"/>
      <c r="I3" s="124"/>
    </row>
    <row r="4" spans="2:9" ht="36" x14ac:dyDescent="0.25">
      <c r="B4" s="125" t="s">
        <v>2</v>
      </c>
      <c r="C4" s="125"/>
      <c r="D4" s="23" t="s">
        <v>39</v>
      </c>
      <c r="E4" s="23" t="s">
        <v>14</v>
      </c>
      <c r="F4" s="23" t="s">
        <v>24</v>
      </c>
      <c r="G4" s="23" t="s">
        <v>7</v>
      </c>
      <c r="H4" s="23" t="s">
        <v>15</v>
      </c>
      <c r="I4" s="72" t="s">
        <v>25</v>
      </c>
    </row>
    <row r="5" spans="2:9" x14ac:dyDescent="0.25">
      <c r="B5" s="24"/>
      <c r="C5" s="24">
        <f t="shared" ref="C5:C10" si="0">C6-1</f>
        <v>2010</v>
      </c>
      <c r="D5" s="26"/>
      <c r="E5" s="26"/>
      <c r="F5" s="26"/>
      <c r="G5" s="26"/>
      <c r="H5" s="26"/>
      <c r="I5" s="72"/>
    </row>
    <row r="6" spans="2:9" x14ac:dyDescent="0.25">
      <c r="B6" s="24"/>
      <c r="C6" s="24">
        <f t="shared" si="0"/>
        <v>2011</v>
      </c>
      <c r="D6" s="26"/>
      <c r="E6" s="26"/>
      <c r="F6" s="26"/>
      <c r="G6" s="26"/>
      <c r="H6" s="26"/>
      <c r="I6" s="72"/>
    </row>
    <row r="7" spans="2:9" x14ac:dyDescent="0.25">
      <c r="B7" s="24"/>
      <c r="C7" s="24">
        <f t="shared" si="0"/>
        <v>2012</v>
      </c>
      <c r="D7" s="26"/>
      <c r="E7" s="26"/>
      <c r="F7" s="26"/>
      <c r="G7" s="26"/>
      <c r="H7" s="26"/>
      <c r="I7" s="72"/>
    </row>
    <row r="8" spans="2:9" x14ac:dyDescent="0.25">
      <c r="B8" s="24"/>
      <c r="C8" s="24">
        <f t="shared" si="0"/>
        <v>2013</v>
      </c>
      <c r="D8" s="26"/>
      <c r="E8" s="26"/>
      <c r="F8" s="26"/>
      <c r="G8" s="26"/>
      <c r="H8" s="26"/>
      <c r="I8" s="72"/>
    </row>
    <row r="9" spans="2:9" x14ac:dyDescent="0.25">
      <c r="B9" s="24"/>
      <c r="C9" s="24">
        <f t="shared" si="0"/>
        <v>2014</v>
      </c>
      <c r="D9" s="26"/>
      <c r="E9" s="26"/>
      <c r="F9" s="26"/>
      <c r="G9" s="26"/>
      <c r="H9" s="26"/>
      <c r="I9" s="72"/>
    </row>
    <row r="10" spans="2:9" x14ac:dyDescent="0.25">
      <c r="B10" s="24"/>
      <c r="C10" s="24">
        <f t="shared" si="0"/>
        <v>2015</v>
      </c>
      <c r="D10" s="26"/>
      <c r="E10" s="26"/>
      <c r="F10" s="26"/>
      <c r="G10" s="26"/>
      <c r="H10" s="26"/>
      <c r="I10" s="72"/>
    </row>
    <row r="11" spans="2:9" x14ac:dyDescent="0.25">
      <c r="B11" s="24"/>
      <c r="C11" s="24">
        <f>C12-1</f>
        <v>2016</v>
      </c>
      <c r="D11" s="26"/>
      <c r="E11" s="26"/>
      <c r="F11" s="26"/>
      <c r="G11" s="26"/>
      <c r="H11" s="26"/>
      <c r="I11" s="72"/>
    </row>
    <row r="12" spans="2:9" x14ac:dyDescent="0.25">
      <c r="B12" s="125" t="s">
        <v>4</v>
      </c>
      <c r="C12" s="24">
        <v>2017</v>
      </c>
      <c r="D12" s="25"/>
      <c r="E12" s="25"/>
      <c r="F12" s="25"/>
      <c r="G12" s="73"/>
      <c r="H12" s="25"/>
      <c r="I12" s="72"/>
    </row>
    <row r="13" spans="2:9" x14ac:dyDescent="0.25">
      <c r="B13" s="125"/>
      <c r="C13" s="24">
        <v>2018</v>
      </c>
      <c r="D13" s="25"/>
      <c r="E13" s="25"/>
      <c r="F13" s="25"/>
      <c r="G13" s="25"/>
      <c r="H13" s="25"/>
      <c r="I13" s="72"/>
    </row>
    <row r="14" spans="2:9" x14ac:dyDescent="0.25">
      <c r="B14" s="125"/>
      <c r="C14" s="24">
        <v>2019</v>
      </c>
      <c r="D14" s="25"/>
      <c r="E14" s="25"/>
      <c r="F14" s="25"/>
      <c r="G14" s="25"/>
      <c r="H14" s="25"/>
      <c r="I14" s="72"/>
    </row>
    <row r="15" spans="2:9" ht="60" x14ac:dyDescent="0.25">
      <c r="B15" s="125"/>
      <c r="C15" s="24">
        <v>2020</v>
      </c>
      <c r="D15" s="72" t="s">
        <v>50</v>
      </c>
      <c r="E15" s="72" t="s">
        <v>81</v>
      </c>
      <c r="F15" s="72" t="s">
        <v>86</v>
      </c>
      <c r="G15" s="72" t="s">
        <v>88</v>
      </c>
      <c r="H15" s="72" t="s">
        <v>77</v>
      </c>
      <c r="I15" s="72" t="s">
        <v>40</v>
      </c>
    </row>
    <row r="16" spans="2:9" ht="120" x14ac:dyDescent="0.25">
      <c r="B16" s="125"/>
      <c r="C16" s="24">
        <v>2021</v>
      </c>
      <c r="D16" s="72" t="s">
        <v>22</v>
      </c>
      <c r="E16" s="72" t="s">
        <v>80</v>
      </c>
      <c r="F16" s="72" t="s">
        <v>79</v>
      </c>
      <c r="G16" s="23" t="s">
        <v>89</v>
      </c>
      <c r="H16" s="72" t="s">
        <v>90</v>
      </c>
      <c r="I16" s="72" t="s">
        <v>41</v>
      </c>
    </row>
    <row r="17" spans="2:9" x14ac:dyDescent="0.25">
      <c r="B17" s="125"/>
      <c r="C17" s="24">
        <v>2022</v>
      </c>
      <c r="D17" s="72"/>
      <c r="E17" s="72"/>
      <c r="F17" s="72"/>
      <c r="G17" s="25"/>
      <c r="H17" s="72"/>
      <c r="I17" s="72"/>
    </row>
    <row r="18" spans="2:9" ht="75" x14ac:dyDescent="0.25">
      <c r="B18" s="125"/>
      <c r="C18" s="24">
        <v>2023</v>
      </c>
      <c r="D18" s="72" t="s">
        <v>51</v>
      </c>
      <c r="E18" s="72" t="s">
        <v>82</v>
      </c>
      <c r="F18" s="72" t="s">
        <v>85</v>
      </c>
      <c r="G18" s="25"/>
      <c r="H18" s="72" t="s">
        <v>77</v>
      </c>
      <c r="I18" s="72" t="s">
        <v>42</v>
      </c>
    </row>
    <row r="19" spans="2:9" x14ac:dyDescent="0.25">
      <c r="B19" s="125"/>
      <c r="C19" s="24">
        <v>2024</v>
      </c>
      <c r="D19" s="72"/>
      <c r="E19" s="72"/>
      <c r="F19" s="72"/>
      <c r="G19" s="25"/>
      <c r="H19" s="72"/>
      <c r="I19" s="72"/>
    </row>
    <row r="20" spans="2:9" ht="75" x14ac:dyDescent="0.25">
      <c r="B20" s="125"/>
      <c r="C20" s="24">
        <v>2025</v>
      </c>
      <c r="D20" s="72" t="s">
        <v>52</v>
      </c>
      <c r="E20" s="72" t="s">
        <v>83</v>
      </c>
      <c r="F20" s="72" t="s">
        <v>84</v>
      </c>
      <c r="G20" s="25"/>
      <c r="H20" s="72" t="s">
        <v>78</v>
      </c>
      <c r="I20" s="72" t="s">
        <v>43</v>
      </c>
    </row>
    <row r="21" spans="2:9" x14ac:dyDescent="0.25">
      <c r="B21" s="125"/>
      <c r="C21" s="24">
        <v>2026</v>
      </c>
      <c r="D21" s="73"/>
      <c r="E21" s="72"/>
      <c r="F21" s="72"/>
      <c r="G21" s="25"/>
      <c r="H21" s="72"/>
      <c r="I21" s="72"/>
    </row>
    <row r="22" spans="2:9" x14ac:dyDescent="0.25">
      <c r="B22" s="125"/>
      <c r="C22" s="24">
        <v>2027</v>
      </c>
      <c r="D22" s="73"/>
      <c r="E22" s="72"/>
      <c r="F22" s="72"/>
      <c r="G22" s="25"/>
      <c r="H22" s="72"/>
      <c r="I22" s="72"/>
    </row>
    <row r="23" spans="2:9" x14ac:dyDescent="0.25">
      <c r="B23" s="125"/>
      <c r="C23" s="24">
        <v>2028</v>
      </c>
      <c r="D23" s="73"/>
      <c r="E23" s="72"/>
      <c r="F23" s="72"/>
      <c r="G23" s="26"/>
      <c r="H23" s="72"/>
      <c r="I23" s="72"/>
    </row>
    <row r="24" spans="2:9" x14ac:dyDescent="0.25">
      <c r="B24" s="125"/>
      <c r="C24" s="24">
        <v>2029</v>
      </c>
      <c r="D24" s="73"/>
      <c r="E24" s="72"/>
      <c r="F24" s="72"/>
      <c r="G24" s="26"/>
      <c r="H24" s="72"/>
      <c r="I24" s="72"/>
    </row>
    <row r="25" spans="2:9" x14ac:dyDescent="0.25">
      <c r="B25" s="125"/>
      <c r="C25" s="24">
        <v>2030</v>
      </c>
      <c r="D25" s="73"/>
      <c r="E25" s="72"/>
      <c r="F25" s="23"/>
      <c r="G25" s="26"/>
      <c r="H25" s="72"/>
      <c r="I25" s="72"/>
    </row>
  </sheetData>
  <mergeCells count="4">
    <mergeCell ref="D3:I3"/>
    <mergeCell ref="B4:C4"/>
    <mergeCell ref="B12:B25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opLeftCell="A4" workbookViewId="0">
      <selection activeCell="D7" sqref="D7:D27"/>
    </sheetView>
  </sheetViews>
  <sheetFormatPr defaultRowHeight="15" x14ac:dyDescent="0.25"/>
  <cols>
    <col min="2" max="8" width="17.85546875" customWidth="1"/>
  </cols>
  <sheetData>
    <row r="4" spans="1:9" x14ac:dyDescent="0.25">
      <c r="A4" s="80" t="s">
        <v>92</v>
      </c>
      <c r="B4" s="80" t="s">
        <v>91</v>
      </c>
      <c r="C4" s="80"/>
      <c r="D4" s="80"/>
      <c r="E4" s="80"/>
      <c r="F4" s="80"/>
      <c r="G4" s="80"/>
      <c r="H4" s="80"/>
      <c r="I4" s="80"/>
    </row>
    <row r="5" spans="1:9" ht="75" x14ac:dyDescent="0.25">
      <c r="A5" s="80"/>
      <c r="B5" s="81" t="s">
        <v>69</v>
      </c>
      <c r="C5" s="81" t="s">
        <v>63</v>
      </c>
      <c r="D5" s="81" t="s">
        <v>65</v>
      </c>
      <c r="E5" s="81" t="s">
        <v>16</v>
      </c>
      <c r="F5" s="81" t="s">
        <v>67</v>
      </c>
      <c r="G5" s="81" t="s">
        <v>7</v>
      </c>
      <c r="H5" s="81" t="s">
        <v>71</v>
      </c>
      <c r="I5" s="81" t="s">
        <v>68</v>
      </c>
    </row>
    <row r="6" spans="1:9" x14ac:dyDescent="0.25">
      <c r="A6" s="80"/>
      <c r="B6" s="83" t="s">
        <v>64</v>
      </c>
      <c r="C6" s="83"/>
      <c r="D6" s="83"/>
      <c r="E6" s="83"/>
      <c r="F6" s="83"/>
      <c r="G6" s="83"/>
      <c r="H6" s="83"/>
      <c r="I6" s="83"/>
    </row>
    <row r="7" spans="1:9" x14ac:dyDescent="0.25">
      <c r="A7" s="82">
        <v>2010</v>
      </c>
      <c r="B7" s="86">
        <v>1095</v>
      </c>
      <c r="C7" s="86">
        <v>657</v>
      </c>
      <c r="D7" s="86">
        <v>59.787000000000006</v>
      </c>
      <c r="E7" s="84">
        <v>5</v>
      </c>
      <c r="F7" s="86">
        <v>2.5</v>
      </c>
      <c r="G7" s="84"/>
      <c r="H7" s="84" t="s">
        <v>66</v>
      </c>
      <c r="I7" s="85"/>
    </row>
    <row r="8" spans="1:9" x14ac:dyDescent="0.25">
      <c r="A8" s="82">
        <v>2011</v>
      </c>
      <c r="B8" s="87">
        <v>1533.3333333333335</v>
      </c>
      <c r="C8" s="86">
        <v>920</v>
      </c>
      <c r="D8" s="86">
        <v>83.720000000000013</v>
      </c>
      <c r="E8" s="84">
        <v>7</v>
      </c>
      <c r="F8" s="86">
        <v>2.5</v>
      </c>
      <c r="G8" s="84"/>
      <c r="H8" s="84" t="s">
        <v>66</v>
      </c>
      <c r="I8" s="85"/>
    </row>
    <row r="9" spans="1:9" x14ac:dyDescent="0.25">
      <c r="A9" s="82">
        <v>2012</v>
      </c>
      <c r="B9" s="87">
        <v>1095</v>
      </c>
      <c r="C9" s="86">
        <v>657</v>
      </c>
      <c r="D9" s="86">
        <v>59.787000000000006</v>
      </c>
      <c r="E9" s="84">
        <v>5</v>
      </c>
      <c r="F9" s="86">
        <v>2.5</v>
      </c>
      <c r="G9" s="84"/>
      <c r="H9" s="84" t="s">
        <v>66</v>
      </c>
      <c r="I9" s="85"/>
    </row>
    <row r="10" spans="1:9" x14ac:dyDescent="0.25">
      <c r="A10" s="82">
        <v>2013</v>
      </c>
      <c r="B10" s="87">
        <v>1313.3333333333335</v>
      </c>
      <c r="C10" s="86">
        <v>788</v>
      </c>
      <c r="D10" s="86">
        <v>71.708000000000013</v>
      </c>
      <c r="E10" s="84">
        <v>6</v>
      </c>
      <c r="F10" s="86">
        <v>2.5</v>
      </c>
      <c r="G10" s="84"/>
      <c r="H10" s="84" t="s">
        <v>66</v>
      </c>
      <c r="I10" s="85"/>
    </row>
    <row r="11" spans="1:9" x14ac:dyDescent="0.25">
      <c r="A11" s="82">
        <v>2014</v>
      </c>
      <c r="B11" s="87">
        <v>1533.3333333333335</v>
      </c>
      <c r="C11" s="86">
        <v>920</v>
      </c>
      <c r="D11" s="86">
        <v>83.720000000000013</v>
      </c>
      <c r="E11" s="84">
        <v>7</v>
      </c>
      <c r="F11" s="86">
        <v>2.5</v>
      </c>
      <c r="G11" s="84"/>
      <c r="H11" s="84" t="s">
        <v>66</v>
      </c>
      <c r="I11" s="85"/>
    </row>
    <row r="12" spans="1:9" x14ac:dyDescent="0.25">
      <c r="A12" s="82">
        <v>2015</v>
      </c>
      <c r="B12" s="87">
        <v>2408.3333333333335</v>
      </c>
      <c r="C12" s="86">
        <v>1445</v>
      </c>
      <c r="D12" s="86">
        <v>131.495</v>
      </c>
      <c r="E12" s="84">
        <v>11</v>
      </c>
      <c r="F12" s="86">
        <v>2.5</v>
      </c>
      <c r="G12" s="84"/>
      <c r="H12" s="84" t="s">
        <v>66</v>
      </c>
      <c r="I12" s="85"/>
    </row>
    <row r="13" spans="1:9" x14ac:dyDescent="0.25">
      <c r="A13" s="82">
        <v>2016</v>
      </c>
      <c r="B13" s="87">
        <v>5256.666666666667</v>
      </c>
      <c r="C13" s="86">
        <v>3154</v>
      </c>
      <c r="D13" s="86">
        <v>287.01400000000001</v>
      </c>
      <c r="E13" s="84">
        <v>24</v>
      </c>
      <c r="F13" s="86">
        <v>2.5</v>
      </c>
      <c r="G13" s="84"/>
      <c r="H13" s="84" t="s">
        <v>66</v>
      </c>
      <c r="I13" s="85"/>
    </row>
    <row r="14" spans="1:9" x14ac:dyDescent="0.25">
      <c r="A14" s="82">
        <v>2017</v>
      </c>
      <c r="B14" s="87">
        <v>5256.666666666667</v>
      </c>
      <c r="C14" s="86">
        <v>3154</v>
      </c>
      <c r="D14" s="86">
        <v>287.01400000000001</v>
      </c>
      <c r="E14" s="84">
        <v>24</v>
      </c>
      <c r="F14" s="86">
        <v>2.5</v>
      </c>
      <c r="G14" s="84"/>
      <c r="H14" s="84" t="s">
        <v>66</v>
      </c>
      <c r="I14" s="85"/>
    </row>
    <row r="15" spans="1:9" x14ac:dyDescent="0.25">
      <c r="A15" s="82">
        <v>2018</v>
      </c>
      <c r="B15" s="87">
        <v>5256.666666666667</v>
      </c>
      <c r="C15" s="86">
        <v>3154</v>
      </c>
      <c r="D15" s="86">
        <v>287.01400000000001</v>
      </c>
      <c r="E15" s="84">
        <v>24</v>
      </c>
      <c r="F15" s="86">
        <v>2.5</v>
      </c>
      <c r="G15" s="84"/>
      <c r="H15" s="84" t="s">
        <v>66</v>
      </c>
      <c r="I15" s="85"/>
    </row>
    <row r="16" spans="1:9" x14ac:dyDescent="0.25">
      <c r="A16" s="82">
        <v>2019</v>
      </c>
      <c r="B16" s="86">
        <v>5475</v>
      </c>
      <c r="C16" s="86">
        <v>3318</v>
      </c>
      <c r="D16" s="86">
        <v>299</v>
      </c>
      <c r="E16" s="84">
        <v>30</v>
      </c>
      <c r="F16" s="86">
        <v>2.5</v>
      </c>
      <c r="G16" s="84"/>
      <c r="H16" s="84"/>
      <c r="I16" s="85"/>
    </row>
    <row r="17" spans="1:9" x14ac:dyDescent="0.25">
      <c r="A17" s="82">
        <v>2020</v>
      </c>
      <c r="B17" s="86">
        <v>7300</v>
      </c>
      <c r="C17" s="86">
        <v>4424</v>
      </c>
      <c r="D17" s="86">
        <v>398</v>
      </c>
      <c r="E17" s="84">
        <v>40</v>
      </c>
      <c r="F17" s="86">
        <v>2.5</v>
      </c>
      <c r="G17" s="84"/>
      <c r="H17" s="84">
        <v>107.6513474898378</v>
      </c>
      <c r="I17" s="85"/>
    </row>
    <row r="18" spans="1:9" x14ac:dyDescent="0.25">
      <c r="A18" s="82">
        <v>2021</v>
      </c>
      <c r="B18" s="86">
        <v>1095</v>
      </c>
      <c r="C18" s="86">
        <v>664</v>
      </c>
      <c r="D18" s="86">
        <v>60.225000000000001</v>
      </c>
      <c r="E18" s="84">
        <v>6</v>
      </c>
      <c r="F18" s="86">
        <v>2.5</v>
      </c>
      <c r="G18" s="84"/>
      <c r="H18" s="84">
        <v>238.09422434824342</v>
      </c>
      <c r="I18" s="85"/>
    </row>
    <row r="19" spans="1:9" x14ac:dyDescent="0.25">
      <c r="A19" s="82">
        <v>2022</v>
      </c>
      <c r="B19" s="86">
        <v>912.5</v>
      </c>
      <c r="C19" s="86">
        <v>553</v>
      </c>
      <c r="D19" s="86">
        <v>50.1875</v>
      </c>
      <c r="E19" s="84">
        <v>5</v>
      </c>
      <c r="F19" s="86">
        <v>2.5</v>
      </c>
      <c r="G19" s="84"/>
      <c r="H19" s="84">
        <v>231.47698002370683</v>
      </c>
      <c r="I19" s="85"/>
    </row>
    <row r="20" spans="1:9" x14ac:dyDescent="0.25">
      <c r="A20" s="82">
        <v>2023</v>
      </c>
      <c r="B20" s="86">
        <v>912.5</v>
      </c>
      <c r="C20" s="86">
        <v>553</v>
      </c>
      <c r="D20" s="86">
        <v>50.1875</v>
      </c>
      <c r="E20" s="84">
        <v>5</v>
      </c>
      <c r="F20" s="86">
        <v>2.5</v>
      </c>
      <c r="G20" s="84"/>
      <c r="H20" s="84">
        <v>222.48336058898906</v>
      </c>
      <c r="I20" s="85"/>
    </row>
    <row r="21" spans="1:9" x14ac:dyDescent="0.25">
      <c r="A21" s="82">
        <v>2024</v>
      </c>
      <c r="B21" s="86">
        <v>547.5</v>
      </c>
      <c r="C21" s="86">
        <v>332</v>
      </c>
      <c r="D21" s="86">
        <v>30.112500000000001</v>
      </c>
      <c r="E21" s="84">
        <v>3</v>
      </c>
      <c r="F21" s="86">
        <v>2.5</v>
      </c>
      <c r="G21" s="84"/>
      <c r="H21" s="84">
        <v>214.93941988033927</v>
      </c>
      <c r="I21" s="85"/>
    </row>
    <row r="22" spans="1:9" x14ac:dyDescent="0.25">
      <c r="A22" s="82">
        <v>2025</v>
      </c>
      <c r="B22" s="86">
        <v>547.5</v>
      </c>
      <c r="C22" s="86">
        <v>332</v>
      </c>
      <c r="D22" s="86">
        <v>30.112500000000001</v>
      </c>
      <c r="E22" s="84">
        <v>3</v>
      </c>
      <c r="F22" s="86">
        <v>2.5</v>
      </c>
      <c r="G22" s="84"/>
      <c r="H22" s="84">
        <v>201.4148114212384</v>
      </c>
      <c r="I22" s="85"/>
    </row>
    <row r="23" spans="1:9" x14ac:dyDescent="0.25">
      <c r="A23" s="82">
        <v>2026</v>
      </c>
      <c r="B23" s="86">
        <v>547.5</v>
      </c>
      <c r="C23" s="86">
        <v>332</v>
      </c>
      <c r="D23" s="86">
        <v>30.112500000000001</v>
      </c>
      <c r="E23" s="84">
        <v>3</v>
      </c>
      <c r="F23" s="86">
        <v>2.5</v>
      </c>
      <c r="G23" s="84"/>
      <c r="H23" s="84">
        <v>189.77647973105974</v>
      </c>
      <c r="I23" s="85"/>
    </row>
    <row r="24" spans="1:9" x14ac:dyDescent="0.25">
      <c r="A24" s="82">
        <v>2027</v>
      </c>
      <c r="B24" s="86">
        <v>547.5</v>
      </c>
      <c r="C24" s="86">
        <v>332</v>
      </c>
      <c r="D24" s="86">
        <v>30.112500000000001</v>
      </c>
      <c r="E24" s="84">
        <v>3</v>
      </c>
      <c r="F24" s="86">
        <v>2.5</v>
      </c>
      <c r="G24" s="84"/>
      <c r="H24" s="84">
        <v>179.74495404218445</v>
      </c>
      <c r="I24" s="85"/>
    </row>
    <row r="25" spans="1:9" x14ac:dyDescent="0.25">
      <c r="A25" s="82">
        <v>2028</v>
      </c>
      <c r="B25" s="86">
        <v>547.5</v>
      </c>
      <c r="C25" s="86">
        <v>332</v>
      </c>
      <c r="D25" s="86">
        <v>30.112500000000001</v>
      </c>
      <c r="E25" s="84">
        <v>3</v>
      </c>
      <c r="F25" s="86">
        <v>2.5</v>
      </c>
      <c r="G25" s="84"/>
      <c r="H25" s="84">
        <v>171.08341216899066</v>
      </c>
      <c r="I25" s="85"/>
    </row>
    <row r="26" spans="1:9" x14ac:dyDescent="0.25">
      <c r="A26" s="82">
        <v>2029</v>
      </c>
      <c r="B26" s="86">
        <v>547.5</v>
      </c>
      <c r="C26" s="86">
        <v>332</v>
      </c>
      <c r="D26" s="86">
        <v>30.112500000000001</v>
      </c>
      <c r="E26" s="84">
        <v>3</v>
      </c>
      <c r="F26" s="86">
        <v>2.5</v>
      </c>
      <c r="G26" s="84"/>
      <c r="H26" s="84">
        <v>163.59108351555241</v>
      </c>
      <c r="I26" s="85"/>
    </row>
    <row r="27" spans="1:9" x14ac:dyDescent="0.25">
      <c r="A27" s="82">
        <v>2030</v>
      </c>
      <c r="B27" s="86">
        <v>547.5</v>
      </c>
      <c r="C27" s="86">
        <v>332</v>
      </c>
      <c r="D27" s="86">
        <v>30.112500000000001</v>
      </c>
      <c r="E27" s="84">
        <v>3</v>
      </c>
      <c r="F27" s="86">
        <v>2.5</v>
      </c>
      <c r="G27" s="84"/>
      <c r="H27" s="84">
        <v>157.09767866034844</v>
      </c>
      <c r="I27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induk</vt:lpstr>
      <vt:lpstr>aksi mitigasi di TPA</vt:lpstr>
      <vt:lpstr>pengolahan thermal</vt:lpstr>
      <vt:lpstr>tps3r</vt:lpstr>
      <vt:lpstr>IPAL AEROB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Cici</cp:lastModifiedBy>
  <dcterms:created xsi:type="dcterms:W3CDTF">2018-07-30T01:27:27Z</dcterms:created>
  <dcterms:modified xsi:type="dcterms:W3CDTF">2018-10-29T11:44:28Z</dcterms:modified>
</cp:coreProperties>
</file>