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100" yWindow="660" windowWidth="10185" windowHeight="9210"/>
  </bookViews>
  <sheets>
    <sheet name="PROYEKSI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G32" i="1"/>
  <c r="B83"/>
  <c r="D82" l="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C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C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C84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C89"/>
  <c r="O86"/>
  <c r="P86" s="1"/>
  <c r="Q86" s="1"/>
  <c r="R86" s="1"/>
  <c r="S86" s="1"/>
  <c r="T86" s="1"/>
  <c r="U86" s="1"/>
  <c r="V86" s="1"/>
  <c r="W86" s="1"/>
  <c r="N86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C88"/>
  <c r="B89"/>
  <c r="B88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C87"/>
  <c r="D81"/>
  <c r="F81"/>
  <c r="H81"/>
  <c r="J81"/>
  <c r="L81"/>
  <c r="N80"/>
  <c r="O80" s="1"/>
  <c r="P80" s="1"/>
  <c r="Q80" s="1"/>
  <c r="R80" s="1"/>
  <c r="S80" s="1"/>
  <c r="T80" s="1"/>
  <c r="U80" s="1"/>
  <c r="V80" s="1"/>
  <c r="W80" s="1"/>
  <c r="B76"/>
  <c r="S53"/>
  <c r="U53"/>
  <c r="W53"/>
  <c r="Y53"/>
  <c r="AA53"/>
  <c r="D41"/>
  <c r="E41"/>
  <c r="F41"/>
  <c r="G41"/>
  <c r="H41"/>
  <c r="I41"/>
  <c r="J41"/>
  <c r="K41"/>
  <c r="L41"/>
  <c r="M41"/>
  <c r="N41"/>
  <c r="D42"/>
  <c r="E42"/>
  <c r="F42"/>
  <c r="G42"/>
  <c r="H42"/>
  <c r="I42"/>
  <c r="J42"/>
  <c r="K42"/>
  <c r="L42"/>
  <c r="M42"/>
  <c r="N42"/>
  <c r="D43"/>
  <c r="E43"/>
  <c r="F43"/>
  <c r="G43"/>
  <c r="H43"/>
  <c r="I43"/>
  <c r="J43"/>
  <c r="K43"/>
  <c r="L43"/>
  <c r="M43"/>
  <c r="N43"/>
  <c r="D44"/>
  <c r="E44"/>
  <c r="F44"/>
  <c r="G44"/>
  <c r="H44"/>
  <c r="I44"/>
  <c r="J44"/>
  <c r="K44"/>
  <c r="L44"/>
  <c r="M44"/>
  <c r="N44"/>
  <c r="D45"/>
  <c r="E45"/>
  <c r="F45"/>
  <c r="G45"/>
  <c r="H45"/>
  <c r="I45"/>
  <c r="J45"/>
  <c r="K45"/>
  <c r="L45"/>
  <c r="M45"/>
  <c r="N45"/>
  <c r="D46"/>
  <c r="E46"/>
  <c r="F46"/>
  <c r="G46"/>
  <c r="H46"/>
  <c r="I46"/>
  <c r="J46"/>
  <c r="K46"/>
  <c r="L46"/>
  <c r="M46"/>
  <c r="N46"/>
  <c r="D47"/>
  <c r="E47"/>
  <c r="F47"/>
  <c r="G47"/>
  <c r="H47"/>
  <c r="I47"/>
  <c r="J47"/>
  <c r="K47"/>
  <c r="L47"/>
  <c r="M47"/>
  <c r="N47"/>
  <c r="D48"/>
  <c r="E48"/>
  <c r="F48"/>
  <c r="G48"/>
  <c r="H48"/>
  <c r="I48"/>
  <c r="J48"/>
  <c r="K48"/>
  <c r="L48"/>
  <c r="M48"/>
  <c r="N48"/>
  <c r="D49"/>
  <c r="E49"/>
  <c r="F49"/>
  <c r="G49"/>
  <c r="H49"/>
  <c r="I49"/>
  <c r="J49"/>
  <c r="K49"/>
  <c r="L49"/>
  <c r="M49"/>
  <c r="N49"/>
  <c r="D50"/>
  <c r="E50"/>
  <c r="F50"/>
  <c r="G50"/>
  <c r="H50"/>
  <c r="I50"/>
  <c r="J50"/>
  <c r="K50"/>
  <c r="L50"/>
  <c r="M50"/>
  <c r="N50"/>
  <c r="D51"/>
  <c r="E51"/>
  <c r="F51"/>
  <c r="G51"/>
  <c r="H51"/>
  <c r="I51"/>
  <c r="J51"/>
  <c r="K51"/>
  <c r="L51"/>
  <c r="M51"/>
  <c r="N51"/>
  <c r="D52"/>
  <c r="E52"/>
  <c r="F52"/>
  <c r="G52"/>
  <c r="H52"/>
  <c r="I52"/>
  <c r="J52"/>
  <c r="K52"/>
  <c r="L52"/>
  <c r="M52"/>
  <c r="N52"/>
  <c r="D53"/>
  <c r="E53"/>
  <c r="F53"/>
  <c r="G53"/>
  <c r="H53"/>
  <c r="I53"/>
  <c r="J53"/>
  <c r="K53"/>
  <c r="L53"/>
  <c r="M53"/>
  <c r="N53"/>
  <c r="D54"/>
  <c r="E54"/>
  <c r="F54"/>
  <c r="G54"/>
  <c r="H54"/>
  <c r="I54"/>
  <c r="J54"/>
  <c r="K54"/>
  <c r="L54"/>
  <c r="M54"/>
  <c r="N54"/>
  <c r="D55"/>
  <c r="E55"/>
  <c r="F55"/>
  <c r="G55"/>
  <c r="H55"/>
  <c r="I55"/>
  <c r="J55"/>
  <c r="K55"/>
  <c r="L55"/>
  <c r="M55"/>
  <c r="N55"/>
  <c r="D56"/>
  <c r="E56"/>
  <c r="F56"/>
  <c r="G56"/>
  <c r="H56"/>
  <c r="I56"/>
  <c r="J56"/>
  <c r="K56"/>
  <c r="L56"/>
  <c r="M56"/>
  <c r="N56"/>
  <c r="D57"/>
  <c r="E57"/>
  <c r="F57"/>
  <c r="G57"/>
  <c r="H57"/>
  <c r="I57"/>
  <c r="J57"/>
  <c r="K57"/>
  <c r="L57"/>
  <c r="M57"/>
  <c r="N57"/>
  <c r="D58"/>
  <c r="E58"/>
  <c r="F58"/>
  <c r="G58"/>
  <c r="H58"/>
  <c r="I58"/>
  <c r="J58"/>
  <c r="K58"/>
  <c r="L58"/>
  <c r="M58"/>
  <c r="N58"/>
  <c r="D59"/>
  <c r="E59"/>
  <c r="F59"/>
  <c r="G59"/>
  <c r="H59"/>
  <c r="I59"/>
  <c r="J59"/>
  <c r="K59"/>
  <c r="L59"/>
  <c r="M59"/>
  <c r="N59"/>
  <c r="D60"/>
  <c r="E60"/>
  <c r="F60"/>
  <c r="G60"/>
  <c r="H60"/>
  <c r="I60"/>
  <c r="J60"/>
  <c r="K60"/>
  <c r="L60"/>
  <c r="M60"/>
  <c r="N60"/>
  <c r="D40"/>
  <c r="E66"/>
  <c r="F66"/>
  <c r="G66"/>
  <c r="H66"/>
  <c r="I66"/>
  <c r="J66"/>
  <c r="K66"/>
  <c r="L66"/>
  <c r="M66"/>
  <c r="N66"/>
  <c r="D66"/>
  <c r="R61"/>
  <c r="E61"/>
  <c r="F61"/>
  <c r="G61"/>
  <c r="H61"/>
  <c r="I61"/>
  <c r="J61"/>
  <c r="K61"/>
  <c r="L61"/>
  <c r="M61"/>
  <c r="N61"/>
  <c r="D61"/>
  <c r="R63"/>
  <c r="R65"/>
  <c r="D62"/>
  <c r="E62"/>
  <c r="F62"/>
  <c r="G62"/>
  <c r="H62"/>
  <c r="I62"/>
  <c r="J62"/>
  <c r="K62"/>
  <c r="L62"/>
  <c r="M62"/>
  <c r="N62"/>
  <c r="D63"/>
  <c r="E63"/>
  <c r="F63"/>
  <c r="G63"/>
  <c r="H63"/>
  <c r="I63"/>
  <c r="J63"/>
  <c r="K63"/>
  <c r="L63"/>
  <c r="M63"/>
  <c r="N63"/>
  <c r="D64"/>
  <c r="E64"/>
  <c r="F64"/>
  <c r="G64"/>
  <c r="H64"/>
  <c r="I64"/>
  <c r="J64"/>
  <c r="K64"/>
  <c r="L64"/>
  <c r="M64"/>
  <c r="N64"/>
  <c r="D65"/>
  <c r="E65"/>
  <c r="F65"/>
  <c r="G65"/>
  <c r="H65"/>
  <c r="I65"/>
  <c r="J65"/>
  <c r="K65"/>
  <c r="L65"/>
  <c r="M65"/>
  <c r="N65"/>
  <c r="D67"/>
  <c r="C81" s="1"/>
  <c r="E67"/>
  <c r="F67"/>
  <c r="E81" s="1"/>
  <c r="G67"/>
  <c r="H67"/>
  <c r="G81" s="1"/>
  <c r="I67"/>
  <c r="J67"/>
  <c r="I81" s="1"/>
  <c r="K67"/>
  <c r="L67"/>
  <c r="K81" s="1"/>
  <c r="M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S38"/>
  <c r="T38" s="1"/>
  <c r="U38" s="1"/>
  <c r="V38" s="1"/>
  <c r="W38" s="1"/>
  <c r="X38" s="1"/>
  <c r="Y38" s="1"/>
  <c r="Z38" s="1"/>
  <c r="AA38" s="1"/>
  <c r="R38"/>
  <c r="P38"/>
  <c r="O38"/>
  <c r="P37"/>
  <c r="O37"/>
  <c r="O2"/>
  <c r="P2"/>
  <c r="Q2"/>
  <c r="O3"/>
  <c r="P3"/>
  <c r="Q3"/>
  <c r="O4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O23"/>
  <c r="P23"/>
  <c r="Q23"/>
  <c r="O24"/>
  <c r="P24"/>
  <c r="Q24"/>
  <c r="O25"/>
  <c r="P25"/>
  <c r="Q25"/>
  <c r="O26"/>
  <c r="P26"/>
  <c r="Q26"/>
  <c r="O27"/>
  <c r="P27"/>
  <c r="Q27"/>
  <c r="O28"/>
  <c r="P28"/>
  <c r="Q28"/>
  <c r="O29"/>
  <c r="P29"/>
  <c r="Q29"/>
  <c r="O30"/>
  <c r="P30"/>
  <c r="Q30"/>
  <c r="P1"/>
  <c r="Q1"/>
  <c r="O1"/>
  <c r="S7"/>
  <c r="T7" s="1"/>
  <c r="S8"/>
  <c r="T8" s="1"/>
  <c r="U8" s="1"/>
  <c r="V8" s="1"/>
  <c r="W8" s="1"/>
  <c r="X8" s="1"/>
  <c r="Y8" s="1"/>
  <c r="Z8" s="1"/>
  <c r="AA8" s="1"/>
  <c r="AA44" s="1"/>
  <c r="S13"/>
  <c r="T13" s="1"/>
  <c r="U13" s="1"/>
  <c r="V13" s="1"/>
  <c r="W13" s="1"/>
  <c r="X13" s="1"/>
  <c r="Y13" s="1"/>
  <c r="Z13" s="1"/>
  <c r="AA13" s="1"/>
  <c r="AA49" s="1"/>
  <c r="S15"/>
  <c r="T15" s="1"/>
  <c r="S17"/>
  <c r="T17" s="1"/>
  <c r="U17" s="1"/>
  <c r="V17" s="1"/>
  <c r="W17" s="1"/>
  <c r="X17" s="1"/>
  <c r="Y17" s="1"/>
  <c r="Z17" s="1"/>
  <c r="AA17" s="1"/>
  <c r="S21"/>
  <c r="T21" s="1"/>
  <c r="U21" s="1"/>
  <c r="V21" s="1"/>
  <c r="W21" s="1"/>
  <c r="X21" s="1"/>
  <c r="Y21" s="1"/>
  <c r="Z21" s="1"/>
  <c r="AA21" s="1"/>
  <c r="AA57" s="1"/>
  <c r="S23"/>
  <c r="T23" s="1"/>
  <c r="S26"/>
  <c r="T26" s="1"/>
  <c r="U26" s="1"/>
  <c r="V26" s="1"/>
  <c r="W26" s="1"/>
  <c r="X26" s="1"/>
  <c r="Y26" s="1"/>
  <c r="Z26" s="1"/>
  <c r="AA26" s="1"/>
  <c r="AA62" s="1"/>
  <c r="S27"/>
  <c r="S63" s="1"/>
  <c r="T27"/>
  <c r="U27" s="1"/>
  <c r="V27" s="1"/>
  <c r="W27" s="1"/>
  <c r="X27" s="1"/>
  <c r="Y27" s="1"/>
  <c r="Z27" s="1"/>
  <c r="AA27" s="1"/>
  <c r="AA63" s="1"/>
  <c r="S29"/>
  <c r="T29" s="1"/>
  <c r="U29" s="1"/>
  <c r="V29" s="1"/>
  <c r="W29" s="1"/>
  <c r="X29" s="1"/>
  <c r="Y29" s="1"/>
  <c r="Z29" s="1"/>
  <c r="AA29" s="1"/>
  <c r="AA65" s="1"/>
  <c r="R22"/>
  <c r="R58" s="1"/>
  <c r="R21"/>
  <c r="R57" s="1"/>
  <c r="R20"/>
  <c r="S20" s="1"/>
  <c r="R19"/>
  <c r="R55" s="1"/>
  <c r="R18"/>
  <c r="R54" s="1"/>
  <c r="R17"/>
  <c r="R53" s="1"/>
  <c r="R16"/>
  <c r="S16" s="1"/>
  <c r="R15"/>
  <c r="R51" s="1"/>
  <c r="R14"/>
  <c r="S14" s="1"/>
  <c r="R13"/>
  <c r="R49" s="1"/>
  <c r="R12"/>
  <c r="R48" s="1"/>
  <c r="R11"/>
  <c r="R47" s="1"/>
  <c r="R10"/>
  <c r="S10" s="1"/>
  <c r="R9"/>
  <c r="R45" s="1"/>
  <c r="R6"/>
  <c r="R42" s="1"/>
  <c r="R7"/>
  <c r="R43" s="1"/>
  <c r="R5"/>
  <c r="R41" s="1"/>
  <c r="R23"/>
  <c r="R59" s="1"/>
  <c r="R24"/>
  <c r="R60" s="1"/>
  <c r="R25"/>
  <c r="S25" s="1"/>
  <c r="R26"/>
  <c r="R62" s="1"/>
  <c r="R27"/>
  <c r="R28"/>
  <c r="R64" s="1"/>
  <c r="R29"/>
  <c r="R30"/>
  <c r="S30" s="1"/>
  <c r="R8"/>
  <c r="R44" s="1"/>
  <c r="S2"/>
  <c r="T2" s="1"/>
  <c r="U2" s="1"/>
  <c r="V2" s="1"/>
  <c r="W2" s="1"/>
  <c r="X2" s="1"/>
  <c r="Y2" s="1"/>
  <c r="Z2" s="1"/>
  <c r="AA2" s="1"/>
  <c r="R2"/>
  <c r="F4"/>
  <c r="G4" s="1"/>
  <c r="H4" s="1"/>
  <c r="I4" s="1"/>
  <c r="J4" s="1"/>
  <c r="K4" s="1"/>
  <c r="L4" s="1"/>
  <c r="M4" s="1"/>
  <c r="N4" s="1"/>
  <c r="N31" s="1"/>
  <c r="N67" s="1"/>
  <c r="M81" s="1"/>
  <c r="E4"/>
  <c r="E40" s="1"/>
  <c r="T30" l="1"/>
  <c r="S66"/>
  <c r="T10"/>
  <c r="S46"/>
  <c r="T14"/>
  <c r="S50"/>
  <c r="U15"/>
  <c r="T51"/>
  <c r="U7"/>
  <c r="T43"/>
  <c r="T16"/>
  <c r="S52"/>
  <c r="T20"/>
  <c r="S56"/>
  <c r="T25"/>
  <c r="S61"/>
  <c r="U23"/>
  <c r="T59"/>
  <c r="S24"/>
  <c r="S18"/>
  <c r="S5"/>
  <c r="Z65"/>
  <c r="V65"/>
  <c r="Z63"/>
  <c r="V63"/>
  <c r="X62"/>
  <c r="T62"/>
  <c r="L40"/>
  <c r="H40"/>
  <c r="S59"/>
  <c r="W57"/>
  <c r="S57"/>
  <c r="S51"/>
  <c r="W49"/>
  <c r="S49"/>
  <c r="Y44"/>
  <c r="U44"/>
  <c r="S43"/>
  <c r="S28"/>
  <c r="S22"/>
  <c r="S19"/>
  <c r="S12"/>
  <c r="S9"/>
  <c r="S6"/>
  <c r="W65"/>
  <c r="S65"/>
  <c r="W63"/>
  <c r="Y62"/>
  <c r="U62"/>
  <c r="R66"/>
  <c r="M40"/>
  <c r="I40"/>
  <c r="X57"/>
  <c r="T57"/>
  <c r="R56"/>
  <c r="X53"/>
  <c r="T53"/>
  <c r="R52"/>
  <c r="R50"/>
  <c r="X49"/>
  <c r="T49"/>
  <c r="R46"/>
  <c r="Z44"/>
  <c r="V44"/>
  <c r="X65"/>
  <c r="T65"/>
  <c r="X63"/>
  <c r="T63"/>
  <c r="Z62"/>
  <c r="V62"/>
  <c r="N40"/>
  <c r="J40"/>
  <c r="F40"/>
  <c r="Y57"/>
  <c r="U57"/>
  <c r="Y49"/>
  <c r="U49"/>
  <c r="W44"/>
  <c r="S44"/>
  <c r="S11"/>
  <c r="Y65"/>
  <c r="U65"/>
  <c r="Y63"/>
  <c r="U63"/>
  <c r="W62"/>
  <c r="S62"/>
  <c r="K40"/>
  <c r="G40"/>
  <c r="Z57"/>
  <c r="V57"/>
  <c r="Z53"/>
  <c r="V53"/>
  <c r="Z49"/>
  <c r="V49"/>
  <c r="X44"/>
  <c r="T44"/>
  <c r="R4"/>
  <c r="T6" l="1"/>
  <c r="S42"/>
  <c r="R31"/>
  <c r="R67" s="1"/>
  <c r="N81" s="1"/>
  <c r="R40"/>
  <c r="T19"/>
  <c r="S55"/>
  <c r="T5"/>
  <c r="S41"/>
  <c r="V23"/>
  <c r="U59"/>
  <c r="U20"/>
  <c r="T56"/>
  <c r="V7"/>
  <c r="U43"/>
  <c r="U14"/>
  <c r="T50"/>
  <c r="U30"/>
  <c r="T66"/>
  <c r="T12"/>
  <c r="S48"/>
  <c r="T9"/>
  <c r="S45"/>
  <c r="T28"/>
  <c r="S64"/>
  <c r="T24"/>
  <c r="S60"/>
  <c r="U25"/>
  <c r="T61"/>
  <c r="U16"/>
  <c r="T52"/>
  <c r="V15"/>
  <c r="U51"/>
  <c r="U10"/>
  <c r="T46"/>
  <c r="S47"/>
  <c r="T11"/>
  <c r="T22"/>
  <c r="S58"/>
  <c r="T18"/>
  <c r="S54"/>
  <c r="S4"/>
  <c r="S40" s="1"/>
  <c r="U22" l="1"/>
  <c r="T58"/>
  <c r="V10"/>
  <c r="U46"/>
  <c r="V16"/>
  <c r="U52"/>
  <c r="U24"/>
  <c r="T60"/>
  <c r="U9"/>
  <c r="T45"/>
  <c r="V30"/>
  <c r="U66"/>
  <c r="W7"/>
  <c r="V43"/>
  <c r="W23"/>
  <c r="V59"/>
  <c r="U19"/>
  <c r="T55"/>
  <c r="U6"/>
  <c r="T42"/>
  <c r="U18"/>
  <c r="T54"/>
  <c r="W15"/>
  <c r="V51"/>
  <c r="V25"/>
  <c r="U61"/>
  <c r="U28"/>
  <c r="T64"/>
  <c r="U12"/>
  <c r="T48"/>
  <c r="V14"/>
  <c r="U50"/>
  <c r="V20"/>
  <c r="U56"/>
  <c r="U5"/>
  <c r="T41"/>
  <c r="U11"/>
  <c r="T47"/>
  <c r="T4"/>
  <c r="T40" s="1"/>
  <c r="S31"/>
  <c r="S67" s="1"/>
  <c r="O81" s="1"/>
  <c r="V11" l="1"/>
  <c r="U47"/>
  <c r="W20"/>
  <c r="V56"/>
  <c r="V12"/>
  <c r="U48"/>
  <c r="W25"/>
  <c r="V61"/>
  <c r="V18"/>
  <c r="U54"/>
  <c r="V19"/>
  <c r="U55"/>
  <c r="X7"/>
  <c r="W43"/>
  <c r="V9"/>
  <c r="U45"/>
  <c r="W16"/>
  <c r="V52"/>
  <c r="V22"/>
  <c r="U58"/>
  <c r="V5"/>
  <c r="U41"/>
  <c r="W14"/>
  <c r="V50"/>
  <c r="V28"/>
  <c r="U64"/>
  <c r="X15"/>
  <c r="W51"/>
  <c r="V6"/>
  <c r="U42"/>
  <c r="X23"/>
  <c r="W59"/>
  <c r="W30"/>
  <c r="V66"/>
  <c r="V24"/>
  <c r="U60"/>
  <c r="W10"/>
  <c r="V46"/>
  <c r="U4"/>
  <c r="U40" s="1"/>
  <c r="T31"/>
  <c r="T67" s="1"/>
  <c r="P81" s="1"/>
  <c r="W24" l="1"/>
  <c r="V60"/>
  <c r="Y23"/>
  <c r="X59"/>
  <c r="Y15"/>
  <c r="X51"/>
  <c r="X14"/>
  <c r="W50"/>
  <c r="W22"/>
  <c r="V58"/>
  <c r="W9"/>
  <c r="V45"/>
  <c r="W19"/>
  <c r="V55"/>
  <c r="X25"/>
  <c r="W61"/>
  <c r="X20"/>
  <c r="W56"/>
  <c r="X10"/>
  <c r="W46"/>
  <c r="X30"/>
  <c r="W66"/>
  <c r="W6"/>
  <c r="V42"/>
  <c r="W28"/>
  <c r="V64"/>
  <c r="W5"/>
  <c r="V41"/>
  <c r="X16"/>
  <c r="W52"/>
  <c r="Y7"/>
  <c r="X43"/>
  <c r="W18"/>
  <c r="V54"/>
  <c r="W12"/>
  <c r="V48"/>
  <c r="W11"/>
  <c r="V47"/>
  <c r="V4"/>
  <c r="V40" s="1"/>
  <c r="U31"/>
  <c r="U67" s="1"/>
  <c r="Q81" s="1"/>
  <c r="X12" l="1"/>
  <c r="W48"/>
  <c r="Z7"/>
  <c r="Y43"/>
  <c r="X5"/>
  <c r="W41"/>
  <c r="X6"/>
  <c r="W42"/>
  <c r="Y10"/>
  <c r="X46"/>
  <c r="Y25"/>
  <c r="X61"/>
  <c r="X9"/>
  <c r="W45"/>
  <c r="Y14"/>
  <c r="X50"/>
  <c r="Z23"/>
  <c r="Y59"/>
  <c r="X11"/>
  <c r="W47"/>
  <c r="X18"/>
  <c r="W54"/>
  <c r="Y16"/>
  <c r="X52"/>
  <c r="X28"/>
  <c r="W64"/>
  <c r="Y30"/>
  <c r="X66"/>
  <c r="Y20"/>
  <c r="X56"/>
  <c r="X19"/>
  <c r="W55"/>
  <c r="X22"/>
  <c r="W58"/>
  <c r="Z15"/>
  <c r="Y51"/>
  <c r="X24"/>
  <c r="W60"/>
  <c r="W4"/>
  <c r="W40" s="1"/>
  <c r="V31"/>
  <c r="V67" s="1"/>
  <c r="R81" s="1"/>
  <c r="AA15" l="1"/>
  <c r="AA51" s="1"/>
  <c r="Z51"/>
  <c r="Y19"/>
  <c r="X55"/>
  <c r="Z30"/>
  <c r="Y66"/>
  <c r="Z16"/>
  <c r="Y52"/>
  <c r="Y11"/>
  <c r="X47"/>
  <c r="Z14"/>
  <c r="Y50"/>
  <c r="Z25"/>
  <c r="Y61"/>
  <c r="Y6"/>
  <c r="X42"/>
  <c r="AA7"/>
  <c r="AA43" s="1"/>
  <c r="Z43"/>
  <c r="Y24"/>
  <c r="X60"/>
  <c r="Y22"/>
  <c r="X58"/>
  <c r="Z20"/>
  <c r="Y56"/>
  <c r="Y28"/>
  <c r="X64"/>
  <c r="Y18"/>
  <c r="X54"/>
  <c r="AA23"/>
  <c r="AA59" s="1"/>
  <c r="Z59"/>
  <c r="Y9"/>
  <c r="X45"/>
  <c r="Z10"/>
  <c r="Y46"/>
  <c r="Y5"/>
  <c r="X41"/>
  <c r="Y12"/>
  <c r="X48"/>
  <c r="X4"/>
  <c r="X40" s="1"/>
  <c r="W31"/>
  <c r="W67" s="1"/>
  <c r="S81" s="1"/>
  <c r="Z5" l="1"/>
  <c r="Y41"/>
  <c r="Z9"/>
  <c r="Y45"/>
  <c r="Z18"/>
  <c r="Y54"/>
  <c r="AA20"/>
  <c r="AA56" s="1"/>
  <c r="Z56"/>
  <c r="Z24"/>
  <c r="Y60"/>
  <c r="Z6"/>
  <c r="Y42"/>
  <c r="AA14"/>
  <c r="AA50" s="1"/>
  <c r="Z50"/>
  <c r="AA16"/>
  <c r="AA52" s="1"/>
  <c r="Z52"/>
  <c r="Z19"/>
  <c r="Y55"/>
  <c r="Z12"/>
  <c r="Y48"/>
  <c r="AA10"/>
  <c r="AA46" s="1"/>
  <c r="Z46"/>
  <c r="Z28"/>
  <c r="Y64"/>
  <c r="Z22"/>
  <c r="Y58"/>
  <c r="AA25"/>
  <c r="AA61" s="1"/>
  <c r="Z61"/>
  <c r="Z11"/>
  <c r="Y47"/>
  <c r="AA30"/>
  <c r="AA66" s="1"/>
  <c r="Z66"/>
  <c r="Y4"/>
  <c r="Y40" s="1"/>
  <c r="X31"/>
  <c r="X67" s="1"/>
  <c r="T81" s="1"/>
  <c r="AA28" l="1"/>
  <c r="AA64" s="1"/>
  <c r="Z64"/>
  <c r="AA12"/>
  <c r="AA48" s="1"/>
  <c r="Z48"/>
  <c r="AA6"/>
  <c r="AA42" s="1"/>
  <c r="Z42"/>
  <c r="AA9"/>
  <c r="AA45" s="1"/>
  <c r="Z45"/>
  <c r="AA11"/>
  <c r="AA47" s="1"/>
  <c r="Z47"/>
  <c r="AA22"/>
  <c r="AA58" s="1"/>
  <c r="Z58"/>
  <c r="AA19"/>
  <c r="AA55" s="1"/>
  <c r="Z55"/>
  <c r="AA24"/>
  <c r="AA60" s="1"/>
  <c r="Z60"/>
  <c r="AA18"/>
  <c r="AA54" s="1"/>
  <c r="Z54"/>
  <c r="AA5"/>
  <c r="AA41" s="1"/>
  <c r="Z41"/>
  <c r="Z4"/>
  <c r="Z40" s="1"/>
  <c r="Y31"/>
  <c r="Y67" s="1"/>
  <c r="U81" s="1"/>
  <c r="AA4" l="1"/>
  <c r="Z31"/>
  <c r="Z67" s="1"/>
  <c r="V81" s="1"/>
  <c r="AA31" l="1"/>
  <c r="AA67" s="1"/>
  <c r="W81" s="1"/>
  <c r="AA40"/>
</calcChain>
</file>

<file path=xl/sharedStrings.xml><?xml version="1.0" encoding="utf-8"?>
<sst xmlns="http://schemas.openxmlformats.org/spreadsheetml/2006/main" count="151" uniqueCount="78">
  <si>
    <t>No.</t>
  </si>
  <si>
    <t>Kota /</t>
  </si>
  <si>
    <t>Pertum-buhan</t>
  </si>
  <si>
    <t>Penduduk (%)</t>
  </si>
  <si>
    <t>Tahun</t>
  </si>
  <si>
    <t>Kabupaten</t>
  </si>
  <si>
    <t>KABUPATEN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</si>
  <si>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</si>
  <si>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</si>
  <si>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</si>
  <si>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</si>
  <si>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</si>
  <si>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</si>
  <si>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</si>
  <si>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</si>
  <si>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</si>
  <si>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</si>
  <si>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</si>
  <si>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</si>
  <si>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</si>
  <si>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</si>
  <si>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</si>
  <si>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</si>
  <si>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</si>
  <si>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KOTA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</si>
  <si>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</si>
  <si>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</si>
  <si>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</si>
  <si>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</si>
  <si>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</si>
  <si>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</si>
  <si>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</si>
  <si>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</si>
  <si>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</si>
  <si>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Barat</t>
  </si>
  <si>
    <t>TAHUN</t>
  </si>
  <si>
    <t>Penduduk</t>
  </si>
  <si>
    <t>(jiwa)</t>
  </si>
  <si>
    <t>Timbulan</t>
  </si>
  <si>
    <t>(kg/jiwa/hr)</t>
  </si>
  <si>
    <t>Timbulan Sampah (kg/hari)</t>
  </si>
  <si>
    <t>Rata2 timbulan provinsi</t>
  </si>
  <si>
    <t xml:space="preserve">kg/jiwa/hari untuk kota besar, (b) </t>
  </si>
  <si>
    <t xml:space="preserve">kg/jiwa/hari untuk kota sedang dan (c) </t>
  </si>
  <si>
    <t>kg/jiwa/hari untuk kota kecil/kabupaten</t>
  </si>
  <si>
    <t>100.000-500.000 JIWA</t>
  </si>
  <si>
    <t>KURANG DARI 100.000 JIWA</t>
  </si>
  <si>
    <t>diatas 500.000 JIWA</t>
  </si>
  <si>
    <t xml:space="preserve">Timbulan sampah Ribu ton </t>
  </si>
  <si>
    <t xml:space="preserve">Timbulan
sampah (kg /kapita/hari)
</t>
  </si>
  <si>
    <t>Sampah</t>
  </si>
  <si>
    <t>Sampah Tdk Terangkut (%)</t>
  </si>
  <si>
    <t>Terangkut ke TPA</t>
  </si>
  <si>
    <t>Terolah DI KOMPOS</t>
  </si>
  <si>
    <t>Terhampar Sembarangan</t>
  </si>
  <si>
    <t>PEMBAKARAN TERBUKA</t>
  </si>
  <si>
    <t>Komponen</t>
  </si>
  <si>
    <t>Total Sampah</t>
  </si>
  <si>
    <t>Open dumping</t>
  </si>
  <si>
    <t>Terolah</t>
  </si>
  <si>
    <t>% Pengelolaan</t>
  </si>
  <si>
    <t>Jumlah Sampah (Ribu ton)</t>
  </si>
  <si>
    <t>Komponen Sampah</t>
  </si>
  <si>
    <t>Komposisi sampah</t>
  </si>
  <si>
    <t>Dry Matter Content</t>
  </si>
  <si>
    <t>(% Berat Basah)</t>
  </si>
  <si>
    <t>(%)</t>
  </si>
  <si>
    <t>Sisa Makanan</t>
  </si>
  <si>
    <t>Kertas, Karton dan Nappies</t>
  </si>
  <si>
    <t>Kayu dan Sampah Taman</t>
  </si>
  <si>
    <t>Kain dan Produk Tekstil</t>
  </si>
  <si>
    <t>Karet dan Kulit</t>
  </si>
  <si>
    <t>Plastik</t>
  </si>
  <si>
    <t>Logam</t>
  </si>
  <si>
    <t>Gelas</t>
  </si>
  <si>
    <t>Lain - lain</t>
  </si>
  <si>
    <t>Total</t>
  </si>
  <si>
    <t>-</t>
  </si>
</sst>
</file>

<file path=xl/styles.xml><?xml version="1.0" encoding="utf-8"?>
<styleSheet xmlns="http://schemas.openxmlformats.org/spreadsheetml/2006/main">
  <numFmts count="1">
    <numFmt numFmtId="164" formatCode="0.0%"/>
  </numFmts>
  <fonts count="13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mbria"/>
      <family val="1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0" fontId="0" fillId="0" borderId="0" xfId="0" applyNumberFormat="1"/>
    <xf numFmtId="0" fontId="1" fillId="0" borderId="3" xfId="0" applyFont="1" applyBorder="1"/>
    <xf numFmtId="0" fontId="1" fillId="0" borderId="6" xfId="0" applyFont="1" applyBorder="1"/>
    <xf numFmtId="10" fontId="2" fillId="0" borderId="0" xfId="0" applyNumberFormat="1" applyFont="1"/>
    <xf numFmtId="0" fontId="8" fillId="2" borderId="9" xfId="0" applyFont="1" applyFill="1" applyBorder="1" applyAlignment="1">
      <alignment horizontal="center" vertical="top"/>
    </xf>
    <xf numFmtId="10" fontId="8" fillId="2" borderId="9" xfId="0" applyNumberFormat="1" applyFont="1" applyFill="1" applyBorder="1" applyAlignment="1">
      <alignment horizontal="center" vertical="top"/>
    </xf>
    <xf numFmtId="0" fontId="0" fillId="2" borderId="9" xfId="0" applyFill="1" applyBorder="1"/>
    <xf numFmtId="3" fontId="7" fillId="2" borderId="9" xfId="0" applyNumberFormat="1" applyFont="1" applyFill="1" applyBorder="1" applyAlignment="1">
      <alignment horizontal="justify"/>
    </xf>
    <xf numFmtId="3" fontId="2" fillId="2" borderId="9" xfId="0" applyNumberFormat="1" applyFont="1" applyFill="1" applyBorder="1"/>
    <xf numFmtId="10" fontId="2" fillId="2" borderId="9" xfId="0" applyNumberFormat="1" applyFont="1" applyFill="1" applyBorder="1"/>
    <xf numFmtId="3" fontId="0" fillId="2" borderId="9" xfId="0" applyNumberFormat="1" applyFill="1" applyBorder="1"/>
    <xf numFmtId="0" fontId="4" fillId="3" borderId="9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justify"/>
    </xf>
    <xf numFmtId="10" fontId="7" fillId="3" borderId="9" xfId="0" applyNumberFormat="1" applyFont="1" applyFill="1" applyBorder="1" applyAlignment="1">
      <alignment horizontal="justify"/>
    </xf>
    <xf numFmtId="3" fontId="7" fillId="3" borderId="9" xfId="0" applyNumberFormat="1" applyFont="1" applyFill="1" applyBorder="1" applyAlignment="1">
      <alignment horizontal="justify"/>
    </xf>
    <xf numFmtId="0" fontId="1" fillId="3" borderId="9" xfId="0" applyFont="1" applyFill="1" applyBorder="1"/>
    <xf numFmtId="0" fontId="6" fillId="3" borderId="9" xfId="0" applyFont="1" applyFill="1" applyBorder="1" applyAlignment="1">
      <alignment horizontal="justify"/>
    </xf>
    <xf numFmtId="3" fontId="6" fillId="3" borderId="9" xfId="0" applyNumberFormat="1" applyFont="1" applyFill="1" applyBorder="1" applyAlignment="1">
      <alignment horizontal="justify"/>
    </xf>
    <xf numFmtId="3" fontId="0" fillId="3" borderId="9" xfId="0" applyNumberFormat="1" applyFill="1" applyBorder="1"/>
    <xf numFmtId="0" fontId="3" fillId="2" borderId="9" xfId="0" applyFont="1" applyFill="1" applyBorder="1"/>
    <xf numFmtId="0" fontId="4" fillId="4" borderId="5" xfId="0" applyFont="1" applyFill="1" applyBorder="1" applyAlignment="1">
      <alignment horizontal="justify"/>
    </xf>
    <xf numFmtId="0" fontId="4" fillId="4" borderId="6" xfId="0" applyFont="1" applyFill="1" applyBorder="1" applyAlignment="1">
      <alignment horizontal="justify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3" fontId="10" fillId="5" borderId="9" xfId="0" applyNumberFormat="1" applyFont="1" applyFill="1" applyBorder="1" applyAlignment="1">
      <alignment horizontal="justify"/>
    </xf>
    <xf numFmtId="0" fontId="11" fillId="3" borderId="9" xfId="0" applyFont="1" applyFill="1" applyBorder="1" applyAlignment="1">
      <alignment horizontal="justify"/>
    </xf>
    <xf numFmtId="0" fontId="12" fillId="0" borderId="6" xfId="0" applyFont="1" applyBorder="1" applyAlignment="1">
      <alignment horizontal="center"/>
    </xf>
    <xf numFmtId="0" fontId="5" fillId="3" borderId="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justify"/>
    </xf>
    <xf numFmtId="0" fontId="4" fillId="4" borderId="7" xfId="0" applyFont="1" applyFill="1" applyBorder="1" applyAlignment="1">
      <alignment horizontal="justify"/>
    </xf>
    <xf numFmtId="0" fontId="4" fillId="4" borderId="8" xfId="0" applyFont="1" applyFill="1" applyBorder="1" applyAlignment="1">
      <alignment horizontal="justify"/>
    </xf>
    <xf numFmtId="0" fontId="4" fillId="4" borderId="3" xfId="0" applyFont="1" applyFill="1" applyBorder="1" applyAlignment="1">
      <alignment horizontal="justify"/>
    </xf>
    <xf numFmtId="0" fontId="4" fillId="4" borderId="6" xfId="0" applyFont="1" applyFill="1" applyBorder="1" applyAlignment="1">
      <alignment horizontal="justify" wrapText="1"/>
    </xf>
    <xf numFmtId="10" fontId="8" fillId="0" borderId="3" xfId="0" applyNumberFormat="1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0" fontId="4" fillId="4" borderId="4" xfId="0" applyFont="1" applyFill="1" applyBorder="1" applyAlignment="1">
      <alignment horizontal="justify"/>
    </xf>
    <xf numFmtId="0" fontId="4" fillId="4" borderId="9" xfId="0" applyFont="1" applyFill="1" applyBorder="1" applyAlignment="1">
      <alignment horizontal="justify"/>
    </xf>
    <xf numFmtId="0" fontId="8" fillId="0" borderId="9" xfId="0" applyFont="1" applyBorder="1" applyAlignment="1">
      <alignment horizontal="justify"/>
    </xf>
    <xf numFmtId="0" fontId="4" fillId="0" borderId="9" xfId="0" applyFont="1" applyBorder="1" applyAlignment="1">
      <alignment horizontal="justify"/>
    </xf>
    <xf numFmtId="3" fontId="8" fillId="0" borderId="9" xfId="0" applyNumberFormat="1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4" borderId="3" xfId="0" applyFont="1" applyFill="1" applyBorder="1"/>
    <xf numFmtId="0" fontId="1" fillId="4" borderId="6" xfId="0" applyFont="1" applyFill="1" applyBorder="1"/>
    <xf numFmtId="0" fontId="4" fillId="4" borderId="6" xfId="0" applyFont="1" applyFill="1" applyBorder="1" applyAlignment="1">
      <alignment horizontal="center"/>
    </xf>
    <xf numFmtId="9" fontId="8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justify"/>
    </xf>
    <xf numFmtId="0" fontId="4" fillId="4" borderId="3" xfId="0" applyFont="1" applyFill="1" applyBorder="1" applyAlignment="1">
      <alignment horizontal="justify"/>
    </xf>
    <xf numFmtId="0" fontId="8" fillId="0" borderId="8" xfId="0" applyFont="1" applyBorder="1" applyAlignment="1">
      <alignment horizontal="justify"/>
    </xf>
    <xf numFmtId="0" fontId="8" fillId="0" borderId="7" xfId="0" applyFont="1" applyBorder="1" applyAlignment="1">
      <alignment horizontal="justify"/>
    </xf>
    <xf numFmtId="0" fontId="8" fillId="0" borderId="4" xfId="0" applyFont="1" applyBorder="1" applyAlignment="1">
      <alignment horizontal="justify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9" fillId="0" borderId="0" xfId="0" applyNumberFormat="1" applyFont="1" applyAlignment="1">
      <alignment horizontal="left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3" borderId="9" xfId="0" applyFont="1" applyFill="1" applyBorder="1" applyAlignment="1">
      <alignment horizontal="center" vertical="top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04"/>
  <sheetViews>
    <sheetView tabSelected="1" topLeftCell="T70" workbookViewId="0">
      <selection activeCell="C83" sqref="C83"/>
    </sheetView>
  </sheetViews>
  <sheetFormatPr defaultRowHeight="15"/>
  <cols>
    <col min="1" max="1" width="4" customWidth="1"/>
    <col min="2" max="2" width="29.140625" customWidth="1"/>
    <col min="4" max="4" width="9.42578125" bestFit="1" customWidth="1"/>
    <col min="14" max="14" width="9.42578125" customWidth="1"/>
    <col min="15" max="15" width="8.85546875" style="1" customWidth="1"/>
    <col min="16" max="16" width="10.28515625" style="1" customWidth="1"/>
    <col min="17" max="17" width="9.7109375" style="5" customWidth="1"/>
    <col min="18" max="18" width="11.140625" customWidth="1"/>
    <col min="19" max="19" width="9.85546875" customWidth="1"/>
    <col min="20" max="20" width="10.140625" customWidth="1"/>
    <col min="21" max="23" width="9.28515625" customWidth="1"/>
    <col min="24" max="27" width="11.140625" customWidth="1"/>
    <col min="29" max="29" width="11.7109375" customWidth="1"/>
    <col min="32" max="32" width="12.7109375" customWidth="1"/>
  </cols>
  <sheetData>
    <row r="1" spans="1:43" ht="16.5" thickBot="1">
      <c r="A1" s="73" t="s">
        <v>0</v>
      </c>
      <c r="B1" s="13" t="s">
        <v>1</v>
      </c>
      <c r="C1" s="14" t="s">
        <v>2</v>
      </c>
      <c r="D1" s="73" t="s">
        <v>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6" t="str">
        <f>A1</f>
        <v>No.</v>
      </c>
      <c r="P1" s="6" t="str">
        <f t="shared" ref="P1:Q1" si="0">B1</f>
        <v>Kota /</v>
      </c>
      <c r="Q1" s="7" t="str">
        <f t="shared" si="0"/>
        <v>Pertum-buhan</v>
      </c>
      <c r="R1" s="70" t="s">
        <v>35</v>
      </c>
      <c r="S1" s="71"/>
      <c r="T1" s="71"/>
      <c r="U1" s="71"/>
      <c r="V1" s="71"/>
      <c r="W1" s="71"/>
      <c r="X1" s="71"/>
      <c r="Y1" s="71"/>
      <c r="Z1" s="71"/>
      <c r="AA1" s="72"/>
    </row>
    <row r="2" spans="1:43" ht="31.5">
      <c r="A2" s="73"/>
      <c r="B2" s="13" t="s">
        <v>5</v>
      </c>
      <c r="C2" s="14" t="s">
        <v>3</v>
      </c>
      <c r="D2" s="13">
        <v>2010</v>
      </c>
      <c r="E2" s="13">
        <v>2011</v>
      </c>
      <c r="F2" s="13">
        <v>2012</v>
      </c>
      <c r="G2" s="13">
        <v>2013</v>
      </c>
      <c r="H2" s="13">
        <v>2014</v>
      </c>
      <c r="I2" s="13">
        <v>2015</v>
      </c>
      <c r="J2" s="13">
        <v>2016</v>
      </c>
      <c r="K2" s="13">
        <v>2017</v>
      </c>
      <c r="L2" s="13">
        <v>2018</v>
      </c>
      <c r="M2" s="13">
        <v>2019</v>
      </c>
      <c r="N2" s="13">
        <v>2020</v>
      </c>
      <c r="O2" s="6">
        <f t="shared" ref="O2:O30" si="1">A2</f>
        <v>0</v>
      </c>
      <c r="P2" s="6" t="str">
        <f t="shared" ref="P2:P30" si="2">B2</f>
        <v>Kabupaten</v>
      </c>
      <c r="Q2" s="7" t="str">
        <f t="shared" ref="Q2:Q30" si="3">C2</f>
        <v>Penduduk (%)</v>
      </c>
      <c r="R2" s="22">
        <f>+N2+1</f>
        <v>2021</v>
      </c>
      <c r="S2" s="22">
        <f t="shared" ref="S2:AA2" si="4">+R2+1</f>
        <v>2022</v>
      </c>
      <c r="T2" s="22">
        <f t="shared" si="4"/>
        <v>2023</v>
      </c>
      <c r="U2" s="22">
        <f t="shared" si="4"/>
        <v>2024</v>
      </c>
      <c r="V2" s="22">
        <f t="shared" si="4"/>
        <v>2025</v>
      </c>
      <c r="W2" s="22">
        <f t="shared" si="4"/>
        <v>2026</v>
      </c>
      <c r="X2" s="22">
        <f t="shared" si="4"/>
        <v>2027</v>
      </c>
      <c r="Y2" s="22">
        <f t="shared" si="4"/>
        <v>2028</v>
      </c>
      <c r="Z2" s="22">
        <f t="shared" si="4"/>
        <v>2029</v>
      </c>
      <c r="AA2" s="22">
        <f t="shared" si="4"/>
        <v>2030</v>
      </c>
      <c r="AD2" s="59" t="s">
        <v>0</v>
      </c>
      <c r="AE2" s="23" t="s">
        <v>1</v>
      </c>
      <c r="AF2" s="23" t="s">
        <v>36</v>
      </c>
      <c r="AG2" s="23" t="s">
        <v>38</v>
      </c>
      <c r="AH2" s="59" t="s">
        <v>40</v>
      </c>
      <c r="AJ2" s="29">
        <v>0.6</v>
      </c>
      <c r="AK2" t="s">
        <v>42</v>
      </c>
      <c r="AO2" s="69" t="s">
        <v>47</v>
      </c>
      <c r="AP2" s="69"/>
      <c r="AQ2" s="69"/>
    </row>
    <row r="3" spans="1:43" ht="32.25" thickBot="1">
      <c r="A3" s="15"/>
      <c r="B3" s="15" t="s">
        <v>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6">
        <f t="shared" si="1"/>
        <v>0</v>
      </c>
      <c r="P3" s="6" t="str">
        <f t="shared" si="2"/>
        <v>KABUPATEN</v>
      </c>
      <c r="Q3" s="7">
        <f t="shared" si="3"/>
        <v>0</v>
      </c>
      <c r="R3" s="8"/>
      <c r="S3" s="8"/>
      <c r="T3" s="8"/>
      <c r="U3" s="8"/>
      <c r="V3" s="8"/>
      <c r="W3" s="8"/>
      <c r="X3" s="8"/>
      <c r="Y3" s="8"/>
      <c r="Z3" s="8"/>
      <c r="AA3" s="8"/>
      <c r="AD3" s="60"/>
      <c r="AE3" s="24" t="s">
        <v>5</v>
      </c>
      <c r="AF3" s="24" t="s">
        <v>37</v>
      </c>
      <c r="AG3" s="24" t="s">
        <v>39</v>
      </c>
      <c r="AH3" s="60"/>
      <c r="AJ3">
        <v>0.5</v>
      </c>
      <c r="AK3" t="s">
        <v>43</v>
      </c>
      <c r="AO3" s="30" t="s">
        <v>45</v>
      </c>
      <c r="AP3" s="30"/>
      <c r="AQ3" s="30"/>
    </row>
    <row r="4" spans="1:43" ht="16.5" thickBot="1">
      <c r="A4" s="15">
        <v>1</v>
      </c>
      <c r="B4" s="15" t="s">
        <v>7</v>
      </c>
      <c r="C4" s="16">
        <v>3.1300000000000001E-2</v>
      </c>
      <c r="D4" s="17">
        <v>4763629</v>
      </c>
      <c r="E4" s="17">
        <f>+(D4*$C$4)+D4</f>
        <v>4912730.5877</v>
      </c>
      <c r="F4" s="17">
        <f t="shared" ref="F4:AA4" si="5">+(E4*$C$4)+E4</f>
        <v>5066499.0550950104</v>
      </c>
      <c r="G4" s="17">
        <f t="shared" si="5"/>
        <v>5225080.4755194839</v>
      </c>
      <c r="H4" s="17">
        <f t="shared" si="5"/>
        <v>5388625.494403244</v>
      </c>
      <c r="I4" s="17">
        <f t="shared" si="5"/>
        <v>5557289.4723780658</v>
      </c>
      <c r="J4" s="17">
        <f t="shared" si="5"/>
        <v>5731232.6328634992</v>
      </c>
      <c r="K4" s="17">
        <f t="shared" si="5"/>
        <v>5910620.2142721266</v>
      </c>
      <c r="L4" s="17">
        <f t="shared" si="5"/>
        <v>6095622.6269788444</v>
      </c>
      <c r="M4" s="17">
        <f t="shared" si="5"/>
        <v>6286415.6152032819</v>
      </c>
      <c r="N4" s="17">
        <f t="shared" si="5"/>
        <v>6483180.4239591444</v>
      </c>
      <c r="O4" s="6">
        <f t="shared" si="1"/>
        <v>1</v>
      </c>
      <c r="P4" s="6" t="str">
        <f t="shared" si="2"/>
        <v>Bogor</v>
      </c>
      <c r="Q4" s="7">
        <f t="shared" si="3"/>
        <v>3.1300000000000001E-2</v>
      </c>
      <c r="R4" s="9">
        <f>+(N4*$C$4)+N4</f>
        <v>6686103.9712290652</v>
      </c>
      <c r="S4" s="9">
        <f t="shared" si="5"/>
        <v>6895379.0255285352</v>
      </c>
      <c r="T4" s="9">
        <f t="shared" si="5"/>
        <v>7111204.3890275788</v>
      </c>
      <c r="U4" s="9">
        <f t="shared" si="5"/>
        <v>7333785.086404142</v>
      </c>
      <c r="V4" s="9">
        <f t="shared" si="5"/>
        <v>7563332.5596085917</v>
      </c>
      <c r="W4" s="9">
        <f t="shared" si="5"/>
        <v>7800064.8687243406</v>
      </c>
      <c r="X4" s="9">
        <f t="shared" si="5"/>
        <v>8044206.8991154125</v>
      </c>
      <c r="Y4" s="9">
        <f t="shared" si="5"/>
        <v>8295990.5750577245</v>
      </c>
      <c r="Z4" s="9">
        <f t="shared" si="5"/>
        <v>8555655.0800570305</v>
      </c>
      <c r="AA4" s="9">
        <f t="shared" si="5"/>
        <v>8823447.0840628147</v>
      </c>
      <c r="AD4" s="61" t="s">
        <v>6</v>
      </c>
      <c r="AE4" s="62"/>
      <c r="AF4" s="62"/>
      <c r="AG4" s="62"/>
      <c r="AH4" s="63"/>
      <c r="AJ4">
        <v>0.4</v>
      </c>
      <c r="AK4" t="s">
        <v>44</v>
      </c>
      <c r="AO4" s="30" t="s">
        <v>46</v>
      </c>
      <c r="AP4" s="30"/>
      <c r="AQ4" s="30"/>
    </row>
    <row r="5" spans="1:43" ht="16.5" thickBot="1">
      <c r="A5" s="15">
        <v>2</v>
      </c>
      <c r="B5" s="15" t="s">
        <v>8</v>
      </c>
      <c r="C5" s="16">
        <v>1.2200000000000001E-2</v>
      </c>
      <c r="D5" s="17">
        <v>2339348</v>
      </c>
      <c r="E5" s="17">
        <v>2367888</v>
      </c>
      <c r="F5" s="17">
        <v>2396776</v>
      </c>
      <c r="G5" s="17">
        <v>2426017</v>
      </c>
      <c r="H5" s="17">
        <v>2455614</v>
      </c>
      <c r="I5" s="17">
        <v>2485573</v>
      </c>
      <c r="J5" s="17">
        <v>2515897</v>
      </c>
      <c r="K5" s="17">
        <v>2546591</v>
      </c>
      <c r="L5" s="17">
        <v>2577659</v>
      </c>
      <c r="M5" s="17">
        <v>2609107</v>
      </c>
      <c r="N5" s="17">
        <v>2640938</v>
      </c>
      <c r="O5" s="6">
        <f t="shared" si="1"/>
        <v>2</v>
      </c>
      <c r="P5" s="6" t="str">
        <f t="shared" si="2"/>
        <v>Sukabumi</v>
      </c>
      <c r="Q5" s="7">
        <f t="shared" si="3"/>
        <v>1.2200000000000001E-2</v>
      </c>
      <c r="R5" s="9">
        <f>+(N5*$C$5)+N5</f>
        <v>2673157.4435999999</v>
      </c>
      <c r="S5" s="9">
        <f t="shared" ref="S5:AA5" si="6">+(R5*$C$5)+R5</f>
        <v>2705769.9644119199</v>
      </c>
      <c r="T5" s="9">
        <f t="shared" si="6"/>
        <v>2738780.3579777456</v>
      </c>
      <c r="U5" s="9">
        <f t="shared" si="6"/>
        <v>2772193.4783450742</v>
      </c>
      <c r="V5" s="9">
        <f t="shared" si="6"/>
        <v>2806014.2387808841</v>
      </c>
      <c r="W5" s="9">
        <f t="shared" si="6"/>
        <v>2840247.6124940109</v>
      </c>
      <c r="X5" s="9">
        <f t="shared" si="6"/>
        <v>2874898.6333664381</v>
      </c>
      <c r="Y5" s="9">
        <f t="shared" si="6"/>
        <v>2909972.3966935086</v>
      </c>
      <c r="Z5" s="9">
        <f t="shared" si="6"/>
        <v>2945474.0599331693</v>
      </c>
      <c r="AA5" s="9">
        <f t="shared" si="6"/>
        <v>2981408.8434643541</v>
      </c>
      <c r="AC5" s="74" t="s">
        <v>6</v>
      </c>
      <c r="AD5" s="25">
        <v>1</v>
      </c>
      <c r="AE5" s="26" t="s">
        <v>7</v>
      </c>
      <c r="AF5" s="27">
        <v>4763629</v>
      </c>
      <c r="AG5" s="28">
        <v>0.4</v>
      </c>
      <c r="AH5" s="27">
        <v>1905452</v>
      </c>
    </row>
    <row r="6" spans="1:43" ht="16.5" thickBot="1">
      <c r="A6" s="15">
        <v>3</v>
      </c>
      <c r="B6" s="15" t="s">
        <v>9</v>
      </c>
      <c r="C6" s="16">
        <v>1.0999999999999999E-2</v>
      </c>
      <c r="D6" s="17">
        <v>2168514</v>
      </c>
      <c r="E6" s="17">
        <v>2192368</v>
      </c>
      <c r="F6" s="17">
        <v>2216484</v>
      </c>
      <c r="G6" s="17">
        <v>2240865</v>
      </c>
      <c r="H6" s="17">
        <v>2265515</v>
      </c>
      <c r="I6" s="17">
        <v>2290435</v>
      </c>
      <c r="J6" s="17">
        <v>2315630</v>
      </c>
      <c r="K6" s="17">
        <v>2341102</v>
      </c>
      <c r="L6" s="17">
        <v>2366854</v>
      </c>
      <c r="M6" s="17">
        <v>2392889</v>
      </c>
      <c r="N6" s="17">
        <v>2419211</v>
      </c>
      <c r="O6" s="6">
        <f t="shared" si="1"/>
        <v>3</v>
      </c>
      <c r="P6" s="6" t="str">
        <f t="shared" si="2"/>
        <v>Cianjur</v>
      </c>
      <c r="Q6" s="7">
        <f t="shared" si="3"/>
        <v>1.0999999999999999E-2</v>
      </c>
      <c r="R6" s="9">
        <f>+(N6*$C$6)+N6</f>
        <v>2445822.321</v>
      </c>
      <c r="S6" s="9">
        <f t="shared" ref="S6:AA6" si="7">+(R6*$C$6)+R6</f>
        <v>2472726.366531</v>
      </c>
      <c r="T6" s="9">
        <f t="shared" si="7"/>
        <v>2499926.3565628412</v>
      </c>
      <c r="U6" s="9">
        <f t="shared" si="7"/>
        <v>2527425.5464850324</v>
      </c>
      <c r="V6" s="9">
        <f t="shared" si="7"/>
        <v>2555227.2274963679</v>
      </c>
      <c r="W6" s="9">
        <f t="shared" si="7"/>
        <v>2583334.7269988279</v>
      </c>
      <c r="X6" s="9">
        <f t="shared" si="7"/>
        <v>2611751.4089958151</v>
      </c>
      <c r="Y6" s="9">
        <f t="shared" si="7"/>
        <v>2640480.674494769</v>
      </c>
      <c r="Z6" s="9">
        <f t="shared" si="7"/>
        <v>2669525.9619142115</v>
      </c>
      <c r="AA6" s="9">
        <f t="shared" si="7"/>
        <v>2698890.747495268</v>
      </c>
      <c r="AC6" s="74"/>
      <c r="AD6" s="25">
        <v>2</v>
      </c>
      <c r="AE6" s="26" t="s">
        <v>8</v>
      </c>
      <c r="AF6" s="27">
        <v>2339348</v>
      </c>
      <c r="AG6" s="28">
        <v>0.4</v>
      </c>
      <c r="AH6" s="27">
        <v>935739</v>
      </c>
    </row>
    <row r="7" spans="1:43" ht="16.5" thickBot="1">
      <c r="A7" s="15">
        <v>4</v>
      </c>
      <c r="B7" s="15" t="s">
        <v>10</v>
      </c>
      <c r="C7" s="16">
        <v>2.5600000000000001E-2</v>
      </c>
      <c r="D7" s="17">
        <v>3174499</v>
      </c>
      <c r="E7" s="17">
        <v>3255766</v>
      </c>
      <c r="F7" s="17">
        <v>3339114</v>
      </c>
      <c r="G7" s="17">
        <v>3424595</v>
      </c>
      <c r="H7" s="17">
        <v>3512265</v>
      </c>
      <c r="I7" s="17">
        <v>3602179</v>
      </c>
      <c r="J7" s="17">
        <v>3694394</v>
      </c>
      <c r="K7" s="17">
        <v>3788971</v>
      </c>
      <c r="L7" s="17">
        <v>3885969</v>
      </c>
      <c r="M7" s="17">
        <v>3985449</v>
      </c>
      <c r="N7" s="17">
        <v>4087477</v>
      </c>
      <c r="O7" s="6">
        <f t="shared" si="1"/>
        <v>4</v>
      </c>
      <c r="P7" s="6" t="str">
        <f t="shared" si="2"/>
        <v>Bandung</v>
      </c>
      <c r="Q7" s="7">
        <f t="shared" si="3"/>
        <v>2.5600000000000001E-2</v>
      </c>
      <c r="R7" s="9">
        <f>+(N7*$C$7)+N7</f>
        <v>4192116.4112</v>
      </c>
      <c r="S7" s="9">
        <f t="shared" ref="S7:AA7" si="8">+(R7*$C$7)+R7</f>
        <v>4299434.5913267201</v>
      </c>
      <c r="T7" s="9">
        <f t="shared" si="8"/>
        <v>4409500.116864684</v>
      </c>
      <c r="U7" s="9">
        <f t="shared" si="8"/>
        <v>4522383.3198564202</v>
      </c>
      <c r="V7" s="9">
        <f t="shared" si="8"/>
        <v>4638156.3328447444</v>
      </c>
      <c r="W7" s="9">
        <f t="shared" si="8"/>
        <v>4756893.1349655697</v>
      </c>
      <c r="X7" s="9">
        <f t="shared" si="8"/>
        <v>4878669.5992206885</v>
      </c>
      <c r="Y7" s="9">
        <f t="shared" si="8"/>
        <v>5003563.5409607384</v>
      </c>
      <c r="Z7" s="9">
        <f t="shared" si="8"/>
        <v>5131654.7676093336</v>
      </c>
      <c r="AA7" s="9">
        <f t="shared" si="8"/>
        <v>5263025.1296601323</v>
      </c>
      <c r="AC7" s="74"/>
      <c r="AD7" s="25">
        <v>3</v>
      </c>
      <c r="AE7" s="26" t="s">
        <v>9</v>
      </c>
      <c r="AF7" s="27">
        <v>2168514</v>
      </c>
      <c r="AG7" s="28">
        <v>0.4</v>
      </c>
      <c r="AH7" s="27">
        <v>867406</v>
      </c>
    </row>
    <row r="8" spans="1:43" ht="16.5" thickBot="1">
      <c r="A8" s="15">
        <v>5</v>
      </c>
      <c r="B8" s="15" t="s">
        <v>11</v>
      </c>
      <c r="C8" s="16">
        <v>1.6400000000000001E-2</v>
      </c>
      <c r="D8" s="17">
        <v>2401248</v>
      </c>
      <c r="E8" s="17">
        <v>2440628</v>
      </c>
      <c r="F8" s="17">
        <v>2480655</v>
      </c>
      <c r="G8" s="17">
        <v>2521338</v>
      </c>
      <c r="H8" s="17">
        <v>2562687</v>
      </c>
      <c r="I8" s="17">
        <v>2604716</v>
      </c>
      <c r="J8" s="17">
        <v>2647433</v>
      </c>
      <c r="K8" s="17">
        <v>2690851</v>
      </c>
      <c r="L8" s="17">
        <v>2734981</v>
      </c>
      <c r="M8" s="17">
        <v>2779834</v>
      </c>
      <c r="N8" s="17">
        <v>2825424</v>
      </c>
      <c r="O8" s="6">
        <f t="shared" si="1"/>
        <v>5</v>
      </c>
      <c r="P8" s="6" t="str">
        <f t="shared" si="2"/>
        <v>Garut</v>
      </c>
      <c r="Q8" s="7">
        <f t="shared" si="3"/>
        <v>1.6400000000000001E-2</v>
      </c>
      <c r="R8" s="9">
        <f>+(N8*$C$8)+N8</f>
        <v>2871760.9536000001</v>
      </c>
      <c r="S8" s="9">
        <f t="shared" ref="S8:AA8" si="9">+(R8*$C$8)+R8</f>
        <v>2918857.8332390403</v>
      </c>
      <c r="T8" s="9">
        <f t="shared" si="9"/>
        <v>2966727.1017041607</v>
      </c>
      <c r="U8" s="9">
        <f t="shared" si="9"/>
        <v>3015381.4261721089</v>
      </c>
      <c r="V8" s="9">
        <f t="shared" si="9"/>
        <v>3064833.6815613313</v>
      </c>
      <c r="W8" s="9">
        <f t="shared" si="9"/>
        <v>3115096.9539389373</v>
      </c>
      <c r="X8" s="9">
        <f t="shared" si="9"/>
        <v>3166184.5439835358</v>
      </c>
      <c r="Y8" s="9">
        <f t="shared" si="9"/>
        <v>3218109.970504866</v>
      </c>
      <c r="Z8" s="9">
        <f t="shared" si="9"/>
        <v>3270886.9740211456</v>
      </c>
      <c r="AA8" s="9">
        <f t="shared" si="9"/>
        <v>3324529.5203950922</v>
      </c>
      <c r="AC8" s="74"/>
      <c r="AD8" s="25">
        <v>4</v>
      </c>
      <c r="AE8" s="26" t="s">
        <v>10</v>
      </c>
      <c r="AF8" s="27">
        <v>3174499</v>
      </c>
      <c r="AG8" s="28">
        <v>0.4</v>
      </c>
      <c r="AH8" s="27">
        <v>1269800</v>
      </c>
    </row>
    <row r="9" spans="1:43" ht="16.5" thickBot="1">
      <c r="A9" s="15">
        <v>6</v>
      </c>
      <c r="B9" s="15" t="s">
        <v>12</v>
      </c>
      <c r="C9" s="16">
        <v>8.8000000000000005E-3</v>
      </c>
      <c r="D9" s="17">
        <v>1675544</v>
      </c>
      <c r="E9" s="17">
        <v>1690289</v>
      </c>
      <c r="F9" s="17">
        <v>1705163</v>
      </c>
      <c r="G9" s="17">
        <v>1720169</v>
      </c>
      <c r="H9" s="17">
        <v>1735306</v>
      </c>
      <c r="I9" s="17">
        <v>1750577</v>
      </c>
      <c r="J9" s="17">
        <v>1765982</v>
      </c>
      <c r="K9" s="17">
        <v>1781523</v>
      </c>
      <c r="L9" s="17">
        <v>1797200</v>
      </c>
      <c r="M9" s="17">
        <v>1813015</v>
      </c>
      <c r="N9" s="17">
        <v>1828970</v>
      </c>
      <c r="O9" s="6">
        <f t="shared" si="1"/>
        <v>6</v>
      </c>
      <c r="P9" s="6" t="str">
        <f t="shared" si="2"/>
        <v>Tasikmalaya</v>
      </c>
      <c r="Q9" s="7">
        <f t="shared" si="3"/>
        <v>8.8000000000000005E-3</v>
      </c>
      <c r="R9" s="9">
        <f>+(N9*$C$9)+N9</f>
        <v>1845064.936</v>
      </c>
      <c r="S9" s="9">
        <f t="shared" ref="S9:AA9" si="10">+(R9*$C$9)+R9</f>
        <v>1861301.5074368</v>
      </c>
      <c r="T9" s="9">
        <f t="shared" si="10"/>
        <v>1877680.960702244</v>
      </c>
      <c r="U9" s="9">
        <f t="shared" si="10"/>
        <v>1894204.5531564236</v>
      </c>
      <c r="V9" s="9">
        <f t="shared" si="10"/>
        <v>1910873.5532242001</v>
      </c>
      <c r="W9" s="9">
        <f t="shared" si="10"/>
        <v>1927689.240492573</v>
      </c>
      <c r="X9" s="9">
        <f t="shared" si="10"/>
        <v>1944652.9058089077</v>
      </c>
      <c r="Y9" s="9">
        <f t="shared" si="10"/>
        <v>1961765.8513800262</v>
      </c>
      <c r="Z9" s="9">
        <f t="shared" si="10"/>
        <v>1979029.3908721705</v>
      </c>
      <c r="AA9" s="9">
        <f t="shared" si="10"/>
        <v>1996444.8495118455</v>
      </c>
      <c r="AC9" s="74"/>
      <c r="AD9" s="25">
        <v>5</v>
      </c>
      <c r="AE9" s="26" t="s">
        <v>11</v>
      </c>
      <c r="AF9" s="27">
        <v>2401248</v>
      </c>
      <c r="AG9" s="28">
        <v>0.4</v>
      </c>
      <c r="AH9" s="27">
        <v>960499</v>
      </c>
    </row>
    <row r="10" spans="1:43" ht="16.5" thickBot="1">
      <c r="A10" s="15">
        <v>7</v>
      </c>
      <c r="B10" s="15" t="s">
        <v>13</v>
      </c>
      <c r="C10" s="16">
        <v>4.7000000000000002E-3</v>
      </c>
      <c r="D10" s="17">
        <v>1531359</v>
      </c>
      <c r="E10" s="17">
        <v>1538556</v>
      </c>
      <c r="F10" s="17">
        <v>1545788</v>
      </c>
      <c r="G10" s="17">
        <v>1553053</v>
      </c>
      <c r="H10" s="17">
        <v>1560352</v>
      </c>
      <c r="I10" s="17">
        <v>1567686</v>
      </c>
      <c r="J10" s="17">
        <v>1575054</v>
      </c>
      <c r="K10" s="17">
        <v>1582457</v>
      </c>
      <c r="L10" s="17">
        <v>1589894</v>
      </c>
      <c r="M10" s="17">
        <v>1597367</v>
      </c>
      <c r="N10" s="17">
        <v>1604874</v>
      </c>
      <c r="O10" s="6">
        <f t="shared" si="1"/>
        <v>7</v>
      </c>
      <c r="P10" s="6" t="str">
        <f t="shared" si="2"/>
        <v>Ciamis</v>
      </c>
      <c r="Q10" s="7">
        <f t="shared" si="3"/>
        <v>4.7000000000000002E-3</v>
      </c>
      <c r="R10" s="9">
        <f>+(N10*$C$10)+N10</f>
        <v>1612416.9077999999</v>
      </c>
      <c r="S10" s="9">
        <f t="shared" ref="S10:AA10" si="11">+(R10*$C$10)+R10</f>
        <v>1619995.26726666</v>
      </c>
      <c r="T10" s="9">
        <f t="shared" si="11"/>
        <v>1627609.2450228133</v>
      </c>
      <c r="U10" s="9">
        <f t="shared" si="11"/>
        <v>1635259.0084744205</v>
      </c>
      <c r="V10" s="9">
        <f t="shared" si="11"/>
        <v>1642944.7258142503</v>
      </c>
      <c r="W10" s="9">
        <f t="shared" si="11"/>
        <v>1650666.5660255773</v>
      </c>
      <c r="X10" s="9">
        <f t="shared" si="11"/>
        <v>1658424.6988858974</v>
      </c>
      <c r="Y10" s="9">
        <f t="shared" si="11"/>
        <v>1666219.2949706612</v>
      </c>
      <c r="Z10" s="9">
        <f t="shared" si="11"/>
        <v>1674050.5256570233</v>
      </c>
      <c r="AA10" s="9">
        <f t="shared" si="11"/>
        <v>1681918.5631276113</v>
      </c>
      <c r="AC10" s="74"/>
      <c r="AD10" s="25">
        <v>6</v>
      </c>
      <c r="AE10" s="26" t="s">
        <v>12</v>
      </c>
      <c r="AF10" s="27">
        <v>1675544</v>
      </c>
      <c r="AG10" s="28">
        <v>0.4</v>
      </c>
      <c r="AH10" s="27">
        <v>670218</v>
      </c>
    </row>
    <row r="11" spans="1:43" ht="16.5" thickBot="1">
      <c r="A11" s="15">
        <v>8</v>
      </c>
      <c r="B11" s="15" t="s">
        <v>14</v>
      </c>
      <c r="C11" s="16">
        <v>5.3E-3</v>
      </c>
      <c r="D11" s="17">
        <v>1037558</v>
      </c>
      <c r="E11" s="17">
        <v>1043057</v>
      </c>
      <c r="F11" s="17">
        <v>1048585</v>
      </c>
      <c r="G11" s="17">
        <v>1054143</v>
      </c>
      <c r="H11" s="17">
        <v>1059730</v>
      </c>
      <c r="I11" s="17">
        <v>1065346</v>
      </c>
      <c r="J11" s="17">
        <v>1070993</v>
      </c>
      <c r="K11" s="17">
        <v>1076669</v>
      </c>
      <c r="L11" s="17">
        <v>1082375</v>
      </c>
      <c r="M11" s="17">
        <v>1088112</v>
      </c>
      <c r="N11" s="17">
        <v>1093879</v>
      </c>
      <c r="O11" s="6">
        <f t="shared" si="1"/>
        <v>8</v>
      </c>
      <c r="P11" s="6" t="str">
        <f t="shared" si="2"/>
        <v>Kuningan</v>
      </c>
      <c r="Q11" s="7">
        <f t="shared" si="3"/>
        <v>5.3E-3</v>
      </c>
      <c r="R11" s="9">
        <f>+(N11*$C$11)+N11</f>
        <v>1099676.5586999999</v>
      </c>
      <c r="S11" s="9">
        <f t="shared" ref="S11:AA11" si="12">+(R11*$C$11)+R11</f>
        <v>1105504.84446111</v>
      </c>
      <c r="T11" s="9">
        <f t="shared" si="12"/>
        <v>1111364.0201367538</v>
      </c>
      <c r="U11" s="9">
        <f t="shared" si="12"/>
        <v>1117254.2494434786</v>
      </c>
      <c r="V11" s="9">
        <f t="shared" si="12"/>
        <v>1123175.6969655291</v>
      </c>
      <c r="W11" s="9">
        <f t="shared" si="12"/>
        <v>1129128.5281594463</v>
      </c>
      <c r="X11" s="9">
        <f t="shared" si="12"/>
        <v>1135112.9093586914</v>
      </c>
      <c r="Y11" s="9">
        <f t="shared" si="12"/>
        <v>1141129.0077782925</v>
      </c>
      <c r="Z11" s="9">
        <f t="shared" si="12"/>
        <v>1147176.9915195175</v>
      </c>
      <c r="AA11" s="9">
        <f t="shared" si="12"/>
        <v>1153257.0295745709</v>
      </c>
      <c r="AC11" s="74"/>
      <c r="AD11" s="25">
        <v>7</v>
      </c>
      <c r="AE11" s="26" t="s">
        <v>13</v>
      </c>
      <c r="AF11" s="27">
        <v>1531359</v>
      </c>
      <c r="AG11" s="28">
        <v>0.4</v>
      </c>
      <c r="AH11" s="27">
        <v>612544</v>
      </c>
    </row>
    <row r="12" spans="1:43" ht="16.5" thickBot="1">
      <c r="A12" s="15">
        <v>9</v>
      </c>
      <c r="B12" s="15" t="s">
        <v>15</v>
      </c>
      <c r="C12" s="16">
        <v>6.7999999999999996E-3</v>
      </c>
      <c r="D12" s="17">
        <v>2065142</v>
      </c>
      <c r="E12" s="17">
        <v>2079185</v>
      </c>
      <c r="F12" s="17">
        <v>2093323</v>
      </c>
      <c r="G12" s="17">
        <v>2107558</v>
      </c>
      <c r="H12" s="17">
        <v>2121889</v>
      </c>
      <c r="I12" s="17">
        <v>2136318</v>
      </c>
      <c r="J12" s="17">
        <v>2150845</v>
      </c>
      <c r="K12" s="17">
        <v>2165471</v>
      </c>
      <c r="L12" s="17">
        <v>2180196</v>
      </c>
      <c r="M12" s="17">
        <v>2195022</v>
      </c>
      <c r="N12" s="17">
        <v>2209948</v>
      </c>
      <c r="O12" s="6">
        <f t="shared" si="1"/>
        <v>9</v>
      </c>
      <c r="P12" s="6" t="str">
        <f t="shared" si="2"/>
        <v>Cirebon</v>
      </c>
      <c r="Q12" s="7">
        <f t="shared" si="3"/>
        <v>6.7999999999999996E-3</v>
      </c>
      <c r="R12" s="9">
        <f>+(N12*$C$12)+N12</f>
        <v>2224975.6464</v>
      </c>
      <c r="S12" s="9">
        <f t="shared" ref="S12:AA12" si="13">+(R12*$C$12)+R12</f>
        <v>2240105.4807955199</v>
      </c>
      <c r="T12" s="9">
        <f t="shared" si="13"/>
        <v>2255338.1980649293</v>
      </c>
      <c r="U12" s="9">
        <f t="shared" si="13"/>
        <v>2270674.497811771</v>
      </c>
      <c r="V12" s="9">
        <f t="shared" si="13"/>
        <v>2286115.0843968908</v>
      </c>
      <c r="W12" s="9">
        <f t="shared" si="13"/>
        <v>2301660.6669707899</v>
      </c>
      <c r="X12" s="9">
        <f t="shared" si="13"/>
        <v>2317311.9595061913</v>
      </c>
      <c r="Y12" s="9">
        <f t="shared" si="13"/>
        <v>2333069.6808308335</v>
      </c>
      <c r="Z12" s="9">
        <f t="shared" si="13"/>
        <v>2348934.5546604833</v>
      </c>
      <c r="AA12" s="9">
        <f t="shared" si="13"/>
        <v>2364907.3096321747</v>
      </c>
      <c r="AC12" s="74"/>
      <c r="AD12" s="25">
        <v>8</v>
      </c>
      <c r="AE12" s="26" t="s">
        <v>14</v>
      </c>
      <c r="AF12" s="27">
        <v>1037558</v>
      </c>
      <c r="AG12" s="28">
        <v>0.4</v>
      </c>
      <c r="AH12" s="27">
        <v>415023</v>
      </c>
    </row>
    <row r="13" spans="1:43" ht="16.5" thickBot="1">
      <c r="A13" s="15">
        <v>10</v>
      </c>
      <c r="B13" s="15" t="s">
        <v>16</v>
      </c>
      <c r="C13" s="16">
        <v>4.0000000000000001E-3</v>
      </c>
      <c r="D13" s="17">
        <v>1166733</v>
      </c>
      <c r="E13" s="17">
        <v>1171400</v>
      </c>
      <c r="F13" s="17">
        <v>1176086</v>
      </c>
      <c r="G13" s="17">
        <v>1180790</v>
      </c>
      <c r="H13" s="17">
        <v>1185513</v>
      </c>
      <c r="I13" s="17">
        <v>1190255</v>
      </c>
      <c r="J13" s="17">
        <v>1195016</v>
      </c>
      <c r="K13" s="17">
        <v>1199796</v>
      </c>
      <c r="L13" s="17">
        <v>1204595</v>
      </c>
      <c r="M13" s="17">
        <v>1209414</v>
      </c>
      <c r="N13" s="17">
        <v>1214251</v>
      </c>
      <c r="O13" s="6">
        <f t="shared" si="1"/>
        <v>10</v>
      </c>
      <c r="P13" s="6" t="str">
        <f t="shared" si="2"/>
        <v>Majalengka</v>
      </c>
      <c r="Q13" s="7">
        <f t="shared" si="3"/>
        <v>4.0000000000000001E-3</v>
      </c>
      <c r="R13" s="9">
        <f>+(N13*$C$13)+N13</f>
        <v>1219108.004</v>
      </c>
      <c r="S13" s="9">
        <f t="shared" ref="S13:AA13" si="14">+(R13*$C$13)+R13</f>
        <v>1223984.4360159999</v>
      </c>
      <c r="T13" s="9">
        <f t="shared" si="14"/>
        <v>1228880.3737600639</v>
      </c>
      <c r="U13" s="9">
        <f t="shared" si="14"/>
        <v>1233795.8952551042</v>
      </c>
      <c r="V13" s="9">
        <f t="shared" si="14"/>
        <v>1238731.0788361246</v>
      </c>
      <c r="W13" s="9">
        <f t="shared" si="14"/>
        <v>1243686.0031514692</v>
      </c>
      <c r="X13" s="9">
        <f t="shared" si="14"/>
        <v>1248660.747164075</v>
      </c>
      <c r="Y13" s="9">
        <f t="shared" si="14"/>
        <v>1253655.3901527314</v>
      </c>
      <c r="Z13" s="9">
        <f t="shared" si="14"/>
        <v>1258670.0117133423</v>
      </c>
      <c r="AA13" s="9">
        <f t="shared" si="14"/>
        <v>1263704.6917601957</v>
      </c>
      <c r="AC13" s="74"/>
      <c r="AD13" s="25">
        <v>9</v>
      </c>
      <c r="AE13" s="26" t="s">
        <v>15</v>
      </c>
      <c r="AF13" s="27">
        <v>2065142</v>
      </c>
      <c r="AG13" s="28">
        <v>0.4</v>
      </c>
      <c r="AH13" s="27">
        <v>826057</v>
      </c>
    </row>
    <row r="14" spans="1:43" ht="16.5" thickBot="1">
      <c r="A14" s="15">
        <v>11</v>
      </c>
      <c r="B14" s="15" t="s">
        <v>17</v>
      </c>
      <c r="C14" s="16">
        <v>1.21E-2</v>
      </c>
      <c r="D14" s="17">
        <v>1091323</v>
      </c>
      <c r="E14" s="17">
        <v>1104528</v>
      </c>
      <c r="F14" s="17">
        <v>1117893</v>
      </c>
      <c r="G14" s="17">
        <v>1131419</v>
      </c>
      <c r="H14" s="17">
        <v>1145109</v>
      </c>
      <c r="I14" s="17">
        <v>1158965</v>
      </c>
      <c r="J14" s="17">
        <v>1172989</v>
      </c>
      <c r="K14" s="17">
        <v>1187182</v>
      </c>
      <c r="L14" s="17">
        <v>1201547</v>
      </c>
      <c r="M14" s="17">
        <v>1216086</v>
      </c>
      <c r="N14" s="17">
        <v>1230800</v>
      </c>
      <c r="O14" s="6">
        <f t="shared" si="1"/>
        <v>11</v>
      </c>
      <c r="P14" s="6" t="str">
        <f t="shared" si="2"/>
        <v>Sumedang</v>
      </c>
      <c r="Q14" s="7">
        <f t="shared" si="3"/>
        <v>1.21E-2</v>
      </c>
      <c r="R14" s="9">
        <f>+(N14*$C$14)+N14</f>
        <v>1245692.68</v>
      </c>
      <c r="S14" s="9">
        <f t="shared" ref="S14:AA14" si="15">+(R14*$C$14)+R14</f>
        <v>1260765.561428</v>
      </c>
      <c r="T14" s="9">
        <f t="shared" si="15"/>
        <v>1276020.8247212789</v>
      </c>
      <c r="U14" s="9">
        <f t="shared" si="15"/>
        <v>1291460.6767004062</v>
      </c>
      <c r="V14" s="9">
        <f t="shared" si="15"/>
        <v>1307087.3508884811</v>
      </c>
      <c r="W14" s="9">
        <f t="shared" si="15"/>
        <v>1322903.1078342318</v>
      </c>
      <c r="X14" s="9">
        <f t="shared" si="15"/>
        <v>1338910.235439026</v>
      </c>
      <c r="Y14" s="9">
        <f t="shared" si="15"/>
        <v>1355111.0492878382</v>
      </c>
      <c r="Z14" s="9">
        <f t="shared" si="15"/>
        <v>1371507.892984221</v>
      </c>
      <c r="AA14" s="9">
        <f t="shared" si="15"/>
        <v>1388103.13848933</v>
      </c>
      <c r="AC14" s="74"/>
      <c r="AD14" s="25">
        <v>10</v>
      </c>
      <c r="AE14" s="26" t="s">
        <v>16</v>
      </c>
      <c r="AF14" s="27">
        <v>1166733</v>
      </c>
      <c r="AG14" s="28">
        <v>0.4</v>
      </c>
      <c r="AH14" s="27">
        <v>466693</v>
      </c>
    </row>
    <row r="15" spans="1:43" ht="16.5" thickBot="1">
      <c r="A15" s="15">
        <v>12</v>
      </c>
      <c r="B15" s="15" t="s">
        <v>18</v>
      </c>
      <c r="C15" s="16">
        <v>4.5999999999999999E-3</v>
      </c>
      <c r="D15" s="17">
        <v>1663516</v>
      </c>
      <c r="E15" s="17">
        <v>1671168</v>
      </c>
      <c r="F15" s="17">
        <v>1678856</v>
      </c>
      <c r="G15" s="17">
        <v>1686578</v>
      </c>
      <c r="H15" s="17">
        <v>1694337</v>
      </c>
      <c r="I15" s="17">
        <v>1702130</v>
      </c>
      <c r="J15" s="17">
        <v>1709960</v>
      </c>
      <c r="K15" s="17">
        <v>1717826</v>
      </c>
      <c r="L15" s="17">
        <v>1725728</v>
      </c>
      <c r="M15" s="17">
        <v>1733666</v>
      </c>
      <c r="N15" s="17">
        <v>1741641</v>
      </c>
      <c r="O15" s="6">
        <f t="shared" si="1"/>
        <v>12</v>
      </c>
      <c r="P15" s="6" t="str">
        <f t="shared" si="2"/>
        <v>Indramayu</v>
      </c>
      <c r="Q15" s="7">
        <f t="shared" si="3"/>
        <v>4.5999999999999999E-3</v>
      </c>
      <c r="R15" s="9">
        <f>+(N15*$C$15)+N15</f>
        <v>1749652.5486000001</v>
      </c>
      <c r="S15" s="9">
        <f t="shared" ref="S15:AA15" si="16">+(R15*$C$15)+R15</f>
        <v>1757700.95032356</v>
      </c>
      <c r="T15" s="9">
        <f t="shared" si="16"/>
        <v>1765786.3746950484</v>
      </c>
      <c r="U15" s="9">
        <f t="shared" si="16"/>
        <v>1773908.9920186456</v>
      </c>
      <c r="V15" s="9">
        <f t="shared" si="16"/>
        <v>1782068.9733819314</v>
      </c>
      <c r="W15" s="9">
        <f t="shared" si="16"/>
        <v>1790266.4906594884</v>
      </c>
      <c r="X15" s="9">
        <f t="shared" si="16"/>
        <v>1798501.716516522</v>
      </c>
      <c r="Y15" s="9">
        <f t="shared" si="16"/>
        <v>1806774.8244124979</v>
      </c>
      <c r="Z15" s="9">
        <f t="shared" si="16"/>
        <v>1815085.9886047954</v>
      </c>
      <c r="AA15" s="9">
        <f t="shared" si="16"/>
        <v>1823435.3841523775</v>
      </c>
      <c r="AC15" s="74"/>
      <c r="AD15" s="25">
        <v>11</v>
      </c>
      <c r="AE15" s="26" t="s">
        <v>17</v>
      </c>
      <c r="AF15" s="27">
        <v>1091323</v>
      </c>
      <c r="AG15" s="28">
        <v>0.4</v>
      </c>
      <c r="AH15" s="27">
        <v>436529</v>
      </c>
    </row>
    <row r="16" spans="1:43" ht="16.5" thickBot="1">
      <c r="A16" s="15">
        <v>13</v>
      </c>
      <c r="B16" s="15" t="s">
        <v>19</v>
      </c>
      <c r="C16" s="16">
        <v>9.5999999999999992E-3</v>
      </c>
      <c r="D16" s="17">
        <v>1462356</v>
      </c>
      <c r="E16" s="17">
        <v>1476395</v>
      </c>
      <c r="F16" s="17">
        <v>1490568</v>
      </c>
      <c r="G16" s="17">
        <v>1504877</v>
      </c>
      <c r="H16" s="17">
        <v>1519324</v>
      </c>
      <c r="I16" s="17">
        <v>1533910</v>
      </c>
      <c r="J16" s="17">
        <v>1548635</v>
      </c>
      <c r="K16" s="17">
        <v>1563502</v>
      </c>
      <c r="L16" s="17">
        <v>1578512</v>
      </c>
      <c r="M16" s="17">
        <v>1593666</v>
      </c>
      <c r="N16" s="17">
        <v>1608965</v>
      </c>
      <c r="O16" s="6">
        <f t="shared" si="1"/>
        <v>13</v>
      </c>
      <c r="P16" s="6" t="str">
        <f t="shared" si="2"/>
        <v>Subang</v>
      </c>
      <c r="Q16" s="7">
        <f t="shared" si="3"/>
        <v>9.5999999999999992E-3</v>
      </c>
      <c r="R16" s="9">
        <f>+(N16*$C$16)+N16</f>
        <v>1624411.064</v>
      </c>
      <c r="S16" s="9">
        <f t="shared" ref="S16:AA16" si="17">+(R16*$C$16)+R16</f>
        <v>1640005.4102143999</v>
      </c>
      <c r="T16" s="9">
        <f t="shared" si="17"/>
        <v>1655749.4621524583</v>
      </c>
      <c r="U16" s="9">
        <f t="shared" si="17"/>
        <v>1671644.6569891218</v>
      </c>
      <c r="V16" s="9">
        <f t="shared" si="17"/>
        <v>1687692.4456962175</v>
      </c>
      <c r="W16" s="9">
        <f t="shared" si="17"/>
        <v>1703894.293174901</v>
      </c>
      <c r="X16" s="9">
        <f t="shared" si="17"/>
        <v>1720251.67838938</v>
      </c>
      <c r="Y16" s="9">
        <f t="shared" si="17"/>
        <v>1736766.0945019179</v>
      </c>
      <c r="Z16" s="9">
        <f t="shared" si="17"/>
        <v>1753439.0490091364</v>
      </c>
      <c r="AA16" s="9">
        <f t="shared" si="17"/>
        <v>1770272.063879624</v>
      </c>
      <c r="AC16" s="74"/>
      <c r="AD16" s="25">
        <v>12</v>
      </c>
      <c r="AE16" s="26" t="s">
        <v>18</v>
      </c>
      <c r="AF16" s="27">
        <v>1663516</v>
      </c>
      <c r="AG16" s="28">
        <v>0.4</v>
      </c>
      <c r="AH16" s="27">
        <v>665406</v>
      </c>
    </row>
    <row r="17" spans="1:34" ht="16.5" thickBot="1">
      <c r="A17" s="15">
        <v>14</v>
      </c>
      <c r="B17" s="15" t="s">
        <v>20</v>
      </c>
      <c r="C17" s="16">
        <v>1.9900000000000001E-2</v>
      </c>
      <c r="D17" s="17">
        <v>851566</v>
      </c>
      <c r="E17" s="17">
        <v>868512</v>
      </c>
      <c r="F17" s="17">
        <v>885796</v>
      </c>
      <c r="G17" s="17">
        <v>903423</v>
      </c>
      <c r="H17" s="17">
        <v>921401</v>
      </c>
      <c r="I17" s="17">
        <v>939737</v>
      </c>
      <c r="J17" s="17">
        <v>958438</v>
      </c>
      <c r="K17" s="17">
        <v>977511</v>
      </c>
      <c r="L17" s="17">
        <v>996963</v>
      </c>
      <c r="M17" s="17">
        <v>1016803</v>
      </c>
      <c r="N17" s="17">
        <v>1037037</v>
      </c>
      <c r="O17" s="6">
        <f t="shared" si="1"/>
        <v>14</v>
      </c>
      <c r="P17" s="6" t="str">
        <f t="shared" si="2"/>
        <v>Purwakarta</v>
      </c>
      <c r="Q17" s="7">
        <f t="shared" si="3"/>
        <v>1.9900000000000001E-2</v>
      </c>
      <c r="R17" s="9">
        <f>+(N17*$C$17)+N17</f>
        <v>1057674.0363</v>
      </c>
      <c r="S17" s="9">
        <f t="shared" ref="S17:AA17" si="18">+(R17*$C$17)+R17</f>
        <v>1078721.7496223701</v>
      </c>
      <c r="T17" s="9">
        <f t="shared" si="18"/>
        <v>1100188.3124398552</v>
      </c>
      <c r="U17" s="9">
        <f t="shared" si="18"/>
        <v>1122082.0598574083</v>
      </c>
      <c r="V17" s="9">
        <f t="shared" si="18"/>
        <v>1144411.4928485707</v>
      </c>
      <c r="W17" s="9">
        <f t="shared" si="18"/>
        <v>1167185.2815562573</v>
      </c>
      <c r="X17" s="9">
        <f t="shared" si="18"/>
        <v>1190412.2686592268</v>
      </c>
      <c r="Y17" s="9">
        <f t="shared" si="18"/>
        <v>1214101.4728055454</v>
      </c>
      <c r="Z17" s="9">
        <f t="shared" si="18"/>
        <v>1238262.0921143759</v>
      </c>
      <c r="AA17" s="9">
        <f t="shared" si="18"/>
        <v>1262903.507747452</v>
      </c>
      <c r="AC17" s="74"/>
      <c r="AD17" s="25">
        <v>13</v>
      </c>
      <c r="AE17" s="26" t="s">
        <v>19</v>
      </c>
      <c r="AF17" s="27">
        <v>1462356</v>
      </c>
      <c r="AG17" s="28">
        <v>0.4</v>
      </c>
      <c r="AH17" s="27">
        <v>584942</v>
      </c>
    </row>
    <row r="18" spans="1:34" ht="16.5" thickBot="1">
      <c r="A18" s="15">
        <v>15</v>
      </c>
      <c r="B18" s="15" t="s">
        <v>21</v>
      </c>
      <c r="C18" s="16">
        <v>1.78E-2</v>
      </c>
      <c r="D18" s="17">
        <v>2125234</v>
      </c>
      <c r="E18" s="17">
        <v>2163063</v>
      </c>
      <c r="F18" s="17">
        <v>2201566</v>
      </c>
      <c r="G18" s="17">
        <v>2240754</v>
      </c>
      <c r="H18" s="17">
        <v>2280639</v>
      </c>
      <c r="I18" s="17">
        <v>2321234</v>
      </c>
      <c r="J18" s="17">
        <v>2362552</v>
      </c>
      <c r="K18" s="17">
        <v>2404606</v>
      </c>
      <c r="L18" s="17">
        <v>2447408</v>
      </c>
      <c r="M18" s="17">
        <v>2490972</v>
      </c>
      <c r="N18" s="17">
        <v>2535311</v>
      </c>
      <c r="O18" s="6">
        <f t="shared" si="1"/>
        <v>15</v>
      </c>
      <c r="P18" s="6" t="str">
        <f t="shared" si="2"/>
        <v>Karawang</v>
      </c>
      <c r="Q18" s="7">
        <f t="shared" si="3"/>
        <v>1.78E-2</v>
      </c>
      <c r="R18" s="9">
        <f>+(N18*$C$18)+N18</f>
        <v>2580439.5358000002</v>
      </c>
      <c r="S18" s="9">
        <f t="shared" ref="S18:AA18" si="19">+(R18*$C$18)+R18</f>
        <v>2626371.3595372401</v>
      </c>
      <c r="T18" s="9">
        <f t="shared" si="19"/>
        <v>2673120.7697370029</v>
      </c>
      <c r="U18" s="9">
        <f t="shared" si="19"/>
        <v>2720702.3194383215</v>
      </c>
      <c r="V18" s="9">
        <f t="shared" si="19"/>
        <v>2769130.8207243239</v>
      </c>
      <c r="W18" s="9">
        <f t="shared" si="19"/>
        <v>2818421.3493332169</v>
      </c>
      <c r="X18" s="9">
        <f t="shared" si="19"/>
        <v>2868589.2493513483</v>
      </c>
      <c r="Y18" s="9">
        <f t="shared" si="19"/>
        <v>2919650.1379898023</v>
      </c>
      <c r="Z18" s="9">
        <f t="shared" si="19"/>
        <v>2971619.9104460208</v>
      </c>
      <c r="AA18" s="9">
        <f t="shared" si="19"/>
        <v>3024514.7448519599</v>
      </c>
      <c r="AC18" s="74"/>
      <c r="AD18" s="25">
        <v>14</v>
      </c>
      <c r="AE18" s="26" t="s">
        <v>20</v>
      </c>
      <c r="AF18" s="27">
        <v>851566</v>
      </c>
      <c r="AG18" s="28">
        <v>0.4</v>
      </c>
      <c r="AH18" s="27">
        <v>340626</v>
      </c>
    </row>
    <row r="19" spans="1:34" ht="16.5" thickBot="1">
      <c r="A19" s="15">
        <v>16</v>
      </c>
      <c r="B19" s="15" t="s">
        <v>22</v>
      </c>
      <c r="C19" s="16">
        <v>4.6899999999999997E-2</v>
      </c>
      <c r="D19" s="17">
        <v>2629551</v>
      </c>
      <c r="E19" s="17">
        <v>2752877</v>
      </c>
      <c r="F19" s="17">
        <v>2881987</v>
      </c>
      <c r="G19" s="17">
        <v>3017152</v>
      </c>
      <c r="H19" s="17">
        <v>3158656</v>
      </c>
      <c r="I19" s="17">
        <v>3306797</v>
      </c>
      <c r="J19" s="17">
        <v>3461886</v>
      </c>
      <c r="K19" s="17">
        <v>3624249</v>
      </c>
      <c r="L19" s="17">
        <v>3794226</v>
      </c>
      <c r="M19" s="17">
        <v>3972175</v>
      </c>
      <c r="N19" s="17">
        <v>4158470</v>
      </c>
      <c r="O19" s="6">
        <f t="shared" si="1"/>
        <v>16</v>
      </c>
      <c r="P19" s="6" t="str">
        <f t="shared" si="2"/>
        <v>Bekasi</v>
      </c>
      <c r="Q19" s="7">
        <f t="shared" si="3"/>
        <v>4.6899999999999997E-2</v>
      </c>
      <c r="R19" s="9">
        <f>+(N19*$C$19)+N19</f>
        <v>4353502.2429999998</v>
      </c>
      <c r="S19" s="9">
        <f t="shared" ref="S19:AA19" si="20">+(R19*$C$19)+R19</f>
        <v>4557681.4981966997</v>
      </c>
      <c r="T19" s="9">
        <f t="shared" si="20"/>
        <v>4771436.7604621248</v>
      </c>
      <c r="U19" s="9">
        <f t="shared" si="20"/>
        <v>4995217.1445277985</v>
      </c>
      <c r="V19" s="9">
        <f t="shared" si="20"/>
        <v>5229492.828606152</v>
      </c>
      <c r="W19" s="9">
        <f t="shared" si="20"/>
        <v>5474756.0422677808</v>
      </c>
      <c r="X19" s="9">
        <f t="shared" si="20"/>
        <v>5731522.1006501401</v>
      </c>
      <c r="Y19" s="9">
        <f t="shared" si="20"/>
        <v>6000330.487170632</v>
      </c>
      <c r="Z19" s="9">
        <f t="shared" si="20"/>
        <v>6281745.9870189345</v>
      </c>
      <c r="AA19" s="9">
        <f t="shared" si="20"/>
        <v>6576359.8738101227</v>
      </c>
      <c r="AC19" s="74"/>
      <c r="AD19" s="25">
        <v>15</v>
      </c>
      <c r="AE19" s="26" t="s">
        <v>21</v>
      </c>
      <c r="AF19" s="27">
        <v>2125234</v>
      </c>
      <c r="AG19" s="28">
        <v>0.4</v>
      </c>
      <c r="AH19" s="27">
        <v>850094</v>
      </c>
    </row>
    <row r="20" spans="1:34" ht="16.5" thickBot="1">
      <c r="A20" s="15">
        <v>17</v>
      </c>
      <c r="B20" s="15" t="s">
        <v>23</v>
      </c>
      <c r="C20" s="16">
        <v>1.9900000000000001E-2</v>
      </c>
      <c r="D20" s="17">
        <v>1513634</v>
      </c>
      <c r="E20" s="17">
        <v>1543755</v>
      </c>
      <c r="F20" s="17">
        <v>1574476</v>
      </c>
      <c r="G20" s="17">
        <v>1605808</v>
      </c>
      <c r="H20" s="17">
        <v>1637764</v>
      </c>
      <c r="I20" s="17">
        <v>1670355</v>
      </c>
      <c r="J20" s="17">
        <v>1703595</v>
      </c>
      <c r="K20" s="17">
        <v>1737497</v>
      </c>
      <c r="L20" s="17">
        <v>1772073</v>
      </c>
      <c r="M20" s="17">
        <v>1807337</v>
      </c>
      <c r="N20" s="17">
        <v>1843303</v>
      </c>
      <c r="O20" s="6">
        <f t="shared" si="1"/>
        <v>17</v>
      </c>
      <c r="P20" s="6" t="str">
        <f t="shared" si="2"/>
        <v>Bandung Barat</v>
      </c>
      <c r="Q20" s="7">
        <f t="shared" si="3"/>
        <v>1.9900000000000001E-2</v>
      </c>
      <c r="R20" s="9">
        <f>+(N20*$C$20)+N20</f>
        <v>1879984.7297</v>
      </c>
      <c r="S20" s="9">
        <f t="shared" ref="S20:AA20" si="21">+(R20*$C$20)+R20</f>
        <v>1917396.42582103</v>
      </c>
      <c r="T20" s="9">
        <f t="shared" si="21"/>
        <v>1955552.6146948684</v>
      </c>
      <c r="U20" s="9">
        <f t="shared" si="21"/>
        <v>1994468.1117272964</v>
      </c>
      <c r="V20" s="9">
        <f t="shared" si="21"/>
        <v>2034158.0271506696</v>
      </c>
      <c r="W20" s="9">
        <f t="shared" si="21"/>
        <v>2074637.7718909679</v>
      </c>
      <c r="X20" s="9">
        <f t="shared" si="21"/>
        <v>2115923.0635515982</v>
      </c>
      <c r="Y20" s="9">
        <f t="shared" si="21"/>
        <v>2158029.932516275</v>
      </c>
      <c r="Z20" s="9">
        <f t="shared" si="21"/>
        <v>2200974.7281733491</v>
      </c>
      <c r="AA20" s="9">
        <f t="shared" si="21"/>
        <v>2244774.1252639988</v>
      </c>
      <c r="AC20" s="74"/>
      <c r="AD20" s="25">
        <v>16</v>
      </c>
      <c r="AE20" s="26" t="s">
        <v>22</v>
      </c>
      <c r="AF20" s="27">
        <v>2629551</v>
      </c>
      <c r="AG20" s="28">
        <v>0.4</v>
      </c>
      <c r="AH20" s="27">
        <v>1051820</v>
      </c>
    </row>
    <row r="21" spans="1:34" ht="16.5" thickBot="1">
      <c r="A21" s="15"/>
      <c r="B21" s="15" t="s">
        <v>24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>
        <f t="shared" si="1"/>
        <v>0</v>
      </c>
      <c r="P21" s="6" t="str">
        <f t="shared" si="2"/>
        <v>KOTA</v>
      </c>
      <c r="Q21" s="7">
        <f t="shared" si="3"/>
        <v>0</v>
      </c>
      <c r="R21" s="9">
        <f>+(N21*$C$21)+N21</f>
        <v>0</v>
      </c>
      <c r="S21" s="9">
        <f t="shared" ref="S21:AA21" si="22">+(R21*$C$21)+R21</f>
        <v>0</v>
      </c>
      <c r="T21" s="9">
        <f t="shared" si="22"/>
        <v>0</v>
      </c>
      <c r="U21" s="9">
        <f t="shared" si="22"/>
        <v>0</v>
      </c>
      <c r="V21" s="9">
        <f t="shared" si="22"/>
        <v>0</v>
      </c>
      <c r="W21" s="9">
        <f t="shared" si="22"/>
        <v>0</v>
      </c>
      <c r="X21" s="9">
        <f t="shared" si="22"/>
        <v>0</v>
      </c>
      <c r="Y21" s="9">
        <f t="shared" si="22"/>
        <v>0</v>
      </c>
      <c r="Z21" s="9">
        <f t="shared" si="22"/>
        <v>0</v>
      </c>
      <c r="AA21" s="9">
        <f t="shared" si="22"/>
        <v>0</v>
      </c>
      <c r="AC21" s="74"/>
      <c r="AD21" s="25">
        <v>17</v>
      </c>
      <c r="AE21" s="26" t="s">
        <v>23</v>
      </c>
      <c r="AF21" s="27">
        <v>1513634</v>
      </c>
      <c r="AG21" s="28">
        <v>0.4</v>
      </c>
      <c r="AH21" s="27">
        <v>605454</v>
      </c>
    </row>
    <row r="22" spans="1:34" ht="16.5" thickBot="1">
      <c r="A22" s="15">
        <v>18</v>
      </c>
      <c r="B22" s="15" t="s">
        <v>25</v>
      </c>
      <c r="C22" s="16">
        <v>2.3900000000000001E-2</v>
      </c>
      <c r="D22" s="17">
        <v>949066</v>
      </c>
      <c r="E22" s="17">
        <v>971749</v>
      </c>
      <c r="F22" s="17">
        <v>994973</v>
      </c>
      <c r="G22" s="17">
        <v>1018753</v>
      </c>
      <c r="H22" s="17">
        <v>1043102</v>
      </c>
      <c r="I22" s="17">
        <v>1068032</v>
      </c>
      <c r="J22" s="17">
        <v>1093558</v>
      </c>
      <c r="K22" s="17">
        <v>1119694</v>
      </c>
      <c r="L22" s="17">
        <v>1146454</v>
      </c>
      <c r="M22" s="17">
        <v>1173855</v>
      </c>
      <c r="N22" s="17">
        <v>1201910</v>
      </c>
      <c r="O22" s="6">
        <f t="shared" si="1"/>
        <v>18</v>
      </c>
      <c r="P22" s="6" t="str">
        <f t="shared" si="2"/>
        <v>Kota Bogor</v>
      </c>
      <c r="Q22" s="7">
        <f t="shared" si="3"/>
        <v>2.3900000000000001E-2</v>
      </c>
      <c r="R22" s="9">
        <f>+(N22*$C$22)+N22</f>
        <v>1230635.649</v>
      </c>
      <c r="S22" s="9">
        <f t="shared" ref="S22:AA22" si="23">+(R22*$C$22)+R22</f>
        <v>1260047.8410111</v>
      </c>
      <c r="T22" s="9">
        <f t="shared" si="23"/>
        <v>1290162.9844112652</v>
      </c>
      <c r="U22" s="9">
        <f t="shared" si="23"/>
        <v>1320997.8797386945</v>
      </c>
      <c r="V22" s="9">
        <f t="shared" si="23"/>
        <v>1352569.7290644494</v>
      </c>
      <c r="W22" s="9">
        <f t="shared" si="23"/>
        <v>1384896.1455890897</v>
      </c>
      <c r="X22" s="9">
        <f t="shared" si="23"/>
        <v>1417995.1634686689</v>
      </c>
      <c r="Y22" s="9">
        <f t="shared" si="23"/>
        <v>1451885.2478755701</v>
      </c>
      <c r="Z22" s="9">
        <f t="shared" si="23"/>
        <v>1486585.3052997962</v>
      </c>
      <c r="AA22" s="9">
        <f t="shared" si="23"/>
        <v>1522114.6940964614</v>
      </c>
      <c r="AC22" s="74" t="s">
        <v>24</v>
      </c>
      <c r="AD22" s="25">
        <v>18</v>
      </c>
      <c r="AE22" s="26" t="s">
        <v>25</v>
      </c>
      <c r="AF22" s="27">
        <v>949066</v>
      </c>
      <c r="AG22" s="28">
        <v>0.5</v>
      </c>
      <c r="AH22" s="27">
        <v>474533</v>
      </c>
    </row>
    <row r="23" spans="1:34" ht="16.5" thickBot="1">
      <c r="A23" s="15">
        <v>19</v>
      </c>
      <c r="B23" s="15" t="s">
        <v>26</v>
      </c>
      <c r="C23" s="16">
        <v>1.7299999999999999E-2</v>
      </c>
      <c r="D23" s="17">
        <v>299247</v>
      </c>
      <c r="E23" s="17">
        <v>304424</v>
      </c>
      <c r="F23" s="17">
        <v>309691</v>
      </c>
      <c r="G23" s="17">
        <v>315048</v>
      </c>
      <c r="H23" s="17">
        <v>320498</v>
      </c>
      <c r="I23" s="17">
        <v>326043</v>
      </c>
      <c r="J23" s="17">
        <v>331684</v>
      </c>
      <c r="K23" s="17">
        <v>337422</v>
      </c>
      <c r="L23" s="17">
        <v>343259</v>
      </c>
      <c r="M23" s="17">
        <v>349198</v>
      </c>
      <c r="N23" s="17">
        <v>355239</v>
      </c>
      <c r="O23" s="6">
        <f t="shared" si="1"/>
        <v>19</v>
      </c>
      <c r="P23" s="6" t="str">
        <f t="shared" si="2"/>
        <v>Kota Sukabumi</v>
      </c>
      <c r="Q23" s="7">
        <f t="shared" si="3"/>
        <v>1.7299999999999999E-2</v>
      </c>
      <c r="R23" s="9">
        <f>+(N23*$C$23)+N23</f>
        <v>361384.6347</v>
      </c>
      <c r="S23" s="9">
        <f t="shared" ref="S23:AA23" si="24">+(R23*$C$23)+R23</f>
        <v>367636.58888031001</v>
      </c>
      <c r="T23" s="9">
        <f t="shared" si="24"/>
        <v>373996.70186793938</v>
      </c>
      <c r="U23" s="9">
        <f t="shared" si="24"/>
        <v>380466.84481025476</v>
      </c>
      <c r="V23" s="9">
        <f t="shared" si="24"/>
        <v>387048.92122547218</v>
      </c>
      <c r="W23" s="9">
        <f t="shared" si="24"/>
        <v>393744.86756267282</v>
      </c>
      <c r="X23" s="9">
        <f t="shared" si="24"/>
        <v>400556.65377150709</v>
      </c>
      <c r="Y23" s="9">
        <f t="shared" si="24"/>
        <v>407486.28388175415</v>
      </c>
      <c r="Z23" s="9">
        <f t="shared" si="24"/>
        <v>414535.7965929085</v>
      </c>
      <c r="AA23" s="9">
        <f t="shared" si="24"/>
        <v>421707.26587396581</v>
      </c>
      <c r="AC23" s="74"/>
      <c r="AD23" s="25">
        <v>19</v>
      </c>
      <c r="AE23" s="26" t="s">
        <v>26</v>
      </c>
      <c r="AF23" s="27">
        <v>299247</v>
      </c>
      <c r="AG23" s="28">
        <v>0.5</v>
      </c>
      <c r="AH23" s="27">
        <v>149624</v>
      </c>
    </row>
    <row r="24" spans="1:34" ht="16.5" thickBot="1">
      <c r="A24" s="15">
        <v>20</v>
      </c>
      <c r="B24" s="15" t="s">
        <v>27</v>
      </c>
      <c r="C24" s="16">
        <v>1.15E-2</v>
      </c>
      <c r="D24" s="17">
        <v>2393633</v>
      </c>
      <c r="E24" s="17">
        <v>2421160</v>
      </c>
      <c r="F24" s="17">
        <v>2449003</v>
      </c>
      <c r="G24" s="17">
        <v>2477167</v>
      </c>
      <c r="H24" s="17">
        <v>2505654</v>
      </c>
      <c r="I24" s="17">
        <v>2534469</v>
      </c>
      <c r="J24" s="17">
        <v>2563615</v>
      </c>
      <c r="K24" s="17">
        <v>2593097</v>
      </c>
      <c r="L24" s="17">
        <v>2622918</v>
      </c>
      <c r="M24" s="17">
        <v>2653081</v>
      </c>
      <c r="N24" s="17">
        <v>2683592</v>
      </c>
      <c r="O24" s="6">
        <f t="shared" si="1"/>
        <v>20</v>
      </c>
      <c r="P24" s="6" t="str">
        <f t="shared" si="2"/>
        <v>Kota Bandung</v>
      </c>
      <c r="Q24" s="7">
        <f t="shared" si="3"/>
        <v>1.15E-2</v>
      </c>
      <c r="R24" s="9">
        <f>+(N24*$C$24)+N24</f>
        <v>2714453.3080000002</v>
      </c>
      <c r="S24" s="9">
        <f t="shared" ref="S24:AA24" si="25">+(R24*$C$24)+R24</f>
        <v>2745669.521042</v>
      </c>
      <c r="T24" s="9">
        <f t="shared" si="25"/>
        <v>2777244.7205339829</v>
      </c>
      <c r="U24" s="9">
        <f t="shared" si="25"/>
        <v>2809183.0348201236</v>
      </c>
      <c r="V24" s="9">
        <f t="shared" si="25"/>
        <v>2841488.6397205549</v>
      </c>
      <c r="W24" s="9">
        <f t="shared" si="25"/>
        <v>2874165.7590773413</v>
      </c>
      <c r="X24" s="9">
        <f t="shared" si="25"/>
        <v>2907218.6653067307</v>
      </c>
      <c r="Y24" s="9">
        <f t="shared" si="25"/>
        <v>2940651.6799577582</v>
      </c>
      <c r="Z24" s="9">
        <f t="shared" si="25"/>
        <v>2974469.1742772725</v>
      </c>
      <c r="AA24" s="9">
        <f t="shared" si="25"/>
        <v>3008675.5697814613</v>
      </c>
      <c r="AC24" s="74"/>
      <c r="AD24" s="25">
        <v>20</v>
      </c>
      <c r="AE24" s="26" t="s">
        <v>27</v>
      </c>
      <c r="AF24" s="27">
        <v>2393633</v>
      </c>
      <c r="AG24" s="28">
        <v>0.6</v>
      </c>
      <c r="AH24" s="27">
        <v>1436180</v>
      </c>
    </row>
    <row r="25" spans="1:34" ht="16.5" thickBot="1">
      <c r="A25" s="15">
        <v>21</v>
      </c>
      <c r="B25" s="15" t="s">
        <v>28</v>
      </c>
      <c r="C25" s="16">
        <v>8.3999999999999995E-3</v>
      </c>
      <c r="D25" s="31">
        <v>295764</v>
      </c>
      <c r="E25" s="31">
        <v>298248</v>
      </c>
      <c r="F25" s="31">
        <v>300754</v>
      </c>
      <c r="G25" s="31">
        <v>303280</v>
      </c>
      <c r="H25" s="31">
        <v>305828</v>
      </c>
      <c r="I25" s="31">
        <v>308397</v>
      </c>
      <c r="J25" s="31">
        <v>310987</v>
      </c>
      <c r="K25" s="31">
        <v>313599</v>
      </c>
      <c r="L25" s="31">
        <v>316234</v>
      </c>
      <c r="M25" s="31">
        <v>318890</v>
      </c>
      <c r="N25" s="31">
        <v>321569</v>
      </c>
      <c r="O25" s="6">
        <f t="shared" si="1"/>
        <v>21</v>
      </c>
      <c r="P25" s="6" t="str">
        <f t="shared" si="2"/>
        <v>Kota Cirebon</v>
      </c>
      <c r="Q25" s="7">
        <f t="shared" si="3"/>
        <v>8.3999999999999995E-3</v>
      </c>
      <c r="R25" s="31">
        <f>+(N25*$C$25)+N25</f>
        <v>324270.17959999997</v>
      </c>
      <c r="S25" s="31">
        <f t="shared" ref="S25:AA25" si="26">+(R25*$C$25)+R25</f>
        <v>326994.04910864</v>
      </c>
      <c r="T25" s="31">
        <f t="shared" si="26"/>
        <v>329740.79912115255</v>
      </c>
      <c r="U25" s="31">
        <f t="shared" si="26"/>
        <v>332510.62183377024</v>
      </c>
      <c r="V25" s="31">
        <f t="shared" si="26"/>
        <v>335303.7110571739</v>
      </c>
      <c r="W25" s="31">
        <f t="shared" si="26"/>
        <v>338120.26223005418</v>
      </c>
      <c r="X25" s="31">
        <f t="shared" si="26"/>
        <v>340960.47243278666</v>
      </c>
      <c r="Y25" s="31">
        <f t="shared" si="26"/>
        <v>343824.54040122207</v>
      </c>
      <c r="Z25" s="31">
        <f t="shared" si="26"/>
        <v>346712.66654059233</v>
      </c>
      <c r="AA25" s="31">
        <f t="shared" si="26"/>
        <v>349625.05293953331</v>
      </c>
      <c r="AC25" s="74"/>
      <c r="AD25" s="25">
        <v>21</v>
      </c>
      <c r="AE25" s="26" t="s">
        <v>28</v>
      </c>
      <c r="AF25" s="27">
        <v>295764</v>
      </c>
      <c r="AG25" s="28">
        <v>0.5</v>
      </c>
      <c r="AH25" s="27">
        <v>147882</v>
      </c>
    </row>
    <row r="26" spans="1:34" ht="16.5" thickBot="1">
      <c r="A26" s="15">
        <v>22</v>
      </c>
      <c r="B26" s="15" t="s">
        <v>29</v>
      </c>
      <c r="C26" s="16">
        <v>3.4799999999999998E-2</v>
      </c>
      <c r="D26" s="17">
        <v>2336489</v>
      </c>
      <c r="E26" s="17">
        <v>2417799</v>
      </c>
      <c r="F26" s="17">
        <v>2501938</v>
      </c>
      <c r="G26" s="17">
        <v>2589006</v>
      </c>
      <c r="H26" s="17">
        <v>2679103</v>
      </c>
      <c r="I26" s="17">
        <v>2772336</v>
      </c>
      <c r="J26" s="17">
        <v>2868813</v>
      </c>
      <c r="K26" s="17">
        <v>2968648</v>
      </c>
      <c r="L26" s="17">
        <v>3071957</v>
      </c>
      <c r="M26" s="17">
        <v>3178861</v>
      </c>
      <c r="N26" s="17">
        <v>3289485</v>
      </c>
      <c r="O26" s="6">
        <f t="shared" si="1"/>
        <v>22</v>
      </c>
      <c r="P26" s="6" t="str">
        <f t="shared" si="2"/>
        <v>Kota Bekasi</v>
      </c>
      <c r="Q26" s="7">
        <f t="shared" si="3"/>
        <v>3.4799999999999998E-2</v>
      </c>
      <c r="R26" s="9">
        <f>+(N26*$C$26)+N26</f>
        <v>3403959.0780000002</v>
      </c>
      <c r="S26" s="9">
        <f t="shared" ref="S26:AA26" si="27">+(R26*$C$26)+R26</f>
        <v>3522416.8539144001</v>
      </c>
      <c r="T26" s="9">
        <f t="shared" si="27"/>
        <v>3644996.9604306212</v>
      </c>
      <c r="U26" s="9">
        <f t="shared" si="27"/>
        <v>3771842.8546536067</v>
      </c>
      <c r="V26" s="9">
        <f t="shared" si="27"/>
        <v>3903102.985995552</v>
      </c>
      <c r="W26" s="9">
        <f t="shared" si="27"/>
        <v>4038930.9699081974</v>
      </c>
      <c r="X26" s="9">
        <f t="shared" si="27"/>
        <v>4179485.7676610025</v>
      </c>
      <c r="Y26" s="9">
        <f t="shared" si="27"/>
        <v>4324931.8723756056</v>
      </c>
      <c r="Z26" s="9">
        <f t="shared" si="27"/>
        <v>4475439.5015342766</v>
      </c>
      <c r="AA26" s="9">
        <f t="shared" si="27"/>
        <v>4631184.796187669</v>
      </c>
      <c r="AC26" s="74"/>
      <c r="AD26" s="25">
        <v>22</v>
      </c>
      <c r="AE26" s="26" t="s">
        <v>29</v>
      </c>
      <c r="AF26" s="27">
        <v>2336489</v>
      </c>
      <c r="AG26" s="28">
        <v>0.6</v>
      </c>
      <c r="AH26" s="27">
        <v>1401893</v>
      </c>
    </row>
    <row r="27" spans="1:34" ht="16.5" thickBot="1">
      <c r="A27" s="15">
        <v>23</v>
      </c>
      <c r="B27" s="15" t="s">
        <v>30</v>
      </c>
      <c r="C27" s="16">
        <v>4.2999999999999997E-2</v>
      </c>
      <c r="D27" s="17">
        <v>1736565</v>
      </c>
      <c r="E27" s="17">
        <v>1811237</v>
      </c>
      <c r="F27" s="17">
        <v>1889120</v>
      </c>
      <c r="G27" s="17">
        <v>1970353</v>
      </c>
      <c r="H27" s="17">
        <v>2055078</v>
      </c>
      <c r="I27" s="17">
        <v>2143446</v>
      </c>
      <c r="J27" s="17">
        <v>2235614</v>
      </c>
      <c r="K27" s="17">
        <v>2331746</v>
      </c>
      <c r="L27" s="17">
        <v>2432011</v>
      </c>
      <c r="M27" s="17">
        <v>2536587</v>
      </c>
      <c r="N27" s="17">
        <v>2645661</v>
      </c>
      <c r="O27" s="6">
        <f t="shared" si="1"/>
        <v>23</v>
      </c>
      <c r="P27" s="6" t="str">
        <f t="shared" si="2"/>
        <v>Kota Depok</v>
      </c>
      <c r="Q27" s="7">
        <f t="shared" si="3"/>
        <v>4.2999999999999997E-2</v>
      </c>
      <c r="R27" s="9">
        <f>+(N27*$C$27)+N27</f>
        <v>2759424.423</v>
      </c>
      <c r="S27" s="9">
        <f t="shared" ref="S27:AA27" si="28">+(R27*$C$27)+R27</f>
        <v>2878079.6731889998</v>
      </c>
      <c r="T27" s="9">
        <f t="shared" si="28"/>
        <v>3001837.0991361267</v>
      </c>
      <c r="U27" s="9">
        <f t="shared" si="28"/>
        <v>3130916.09439898</v>
      </c>
      <c r="V27" s="9">
        <f t="shared" si="28"/>
        <v>3265545.4864581362</v>
      </c>
      <c r="W27" s="9">
        <f t="shared" si="28"/>
        <v>3405963.942375836</v>
      </c>
      <c r="X27" s="9">
        <f t="shared" si="28"/>
        <v>3552420.3918979969</v>
      </c>
      <c r="Y27" s="9">
        <f t="shared" si="28"/>
        <v>3705174.4687496107</v>
      </c>
      <c r="Z27" s="9">
        <f t="shared" si="28"/>
        <v>3864496.9709058441</v>
      </c>
      <c r="AA27" s="9">
        <f t="shared" si="28"/>
        <v>4030670.3406547955</v>
      </c>
      <c r="AC27" s="74"/>
      <c r="AD27" s="25">
        <v>23</v>
      </c>
      <c r="AE27" s="26" t="s">
        <v>30</v>
      </c>
      <c r="AF27" s="27">
        <v>1736565</v>
      </c>
      <c r="AG27" s="28">
        <v>0.6</v>
      </c>
      <c r="AH27" s="27">
        <v>1041939</v>
      </c>
    </row>
    <row r="28" spans="1:34" ht="16.5" thickBot="1">
      <c r="A28" s="15">
        <v>24</v>
      </c>
      <c r="B28" s="15" t="s">
        <v>31</v>
      </c>
      <c r="C28" s="16">
        <v>2.06E-2</v>
      </c>
      <c r="D28" s="17">
        <v>541139</v>
      </c>
      <c r="E28" s="17">
        <v>552286</v>
      </c>
      <c r="F28" s="17">
        <v>563664</v>
      </c>
      <c r="G28" s="17">
        <v>575275</v>
      </c>
      <c r="H28" s="17">
        <v>587126</v>
      </c>
      <c r="I28" s="17">
        <v>599220</v>
      </c>
      <c r="J28" s="17">
        <v>611564</v>
      </c>
      <c r="K28" s="17">
        <v>624163</v>
      </c>
      <c r="L28" s="17">
        <v>637020</v>
      </c>
      <c r="M28" s="17">
        <v>650143</v>
      </c>
      <c r="N28" s="17">
        <v>663536</v>
      </c>
      <c r="O28" s="6">
        <f t="shared" si="1"/>
        <v>24</v>
      </c>
      <c r="P28" s="6" t="str">
        <f t="shared" si="2"/>
        <v>Kota Cimahi</v>
      </c>
      <c r="Q28" s="7">
        <f t="shared" si="3"/>
        <v>2.06E-2</v>
      </c>
      <c r="R28" s="9">
        <f>+(N28*$C$28)+N28</f>
        <v>677204.84160000004</v>
      </c>
      <c r="S28" s="9">
        <f t="shared" ref="S28:AA28" si="29">+(R28*$C$28)+R28</f>
        <v>691155.26133696001</v>
      </c>
      <c r="T28" s="9">
        <f t="shared" si="29"/>
        <v>705393.05972050142</v>
      </c>
      <c r="U28" s="9">
        <f t="shared" si="29"/>
        <v>719924.15675074374</v>
      </c>
      <c r="V28" s="9">
        <f t="shared" si="29"/>
        <v>734754.5943798091</v>
      </c>
      <c r="W28" s="9">
        <f t="shared" si="29"/>
        <v>749890.53902403312</v>
      </c>
      <c r="X28" s="9">
        <f t="shared" si="29"/>
        <v>765338.2841279282</v>
      </c>
      <c r="Y28" s="9">
        <f t="shared" si="29"/>
        <v>781104.25278096355</v>
      </c>
      <c r="Z28" s="9">
        <f t="shared" si="29"/>
        <v>797195.00038825138</v>
      </c>
      <c r="AA28" s="9">
        <f t="shared" si="29"/>
        <v>813617.21739624941</v>
      </c>
      <c r="AC28" s="74"/>
      <c r="AD28" s="25">
        <v>24</v>
      </c>
      <c r="AE28" s="26" t="s">
        <v>31</v>
      </c>
      <c r="AF28" s="27">
        <v>541139</v>
      </c>
      <c r="AG28" s="28">
        <v>0.5</v>
      </c>
      <c r="AH28" s="27">
        <v>270570</v>
      </c>
    </row>
    <row r="29" spans="1:34" ht="16.5" thickBot="1">
      <c r="A29" s="15">
        <v>25</v>
      </c>
      <c r="B29" s="15" t="s">
        <v>32</v>
      </c>
      <c r="C29" s="16">
        <v>1.8599999999999998E-2</v>
      </c>
      <c r="D29" s="17">
        <v>634424</v>
      </c>
      <c r="E29" s="17">
        <v>646224</v>
      </c>
      <c r="F29" s="17">
        <v>658244</v>
      </c>
      <c r="G29" s="17">
        <v>670487</v>
      </c>
      <c r="H29" s="17">
        <v>682958</v>
      </c>
      <c r="I29" s="17">
        <v>695661</v>
      </c>
      <c r="J29" s="17">
        <v>708601</v>
      </c>
      <c r="K29" s="17">
        <v>721781</v>
      </c>
      <c r="L29" s="17">
        <v>735206</v>
      </c>
      <c r="M29" s="17">
        <v>748881</v>
      </c>
      <c r="N29" s="17">
        <v>762810</v>
      </c>
      <c r="O29" s="6">
        <f t="shared" si="1"/>
        <v>25</v>
      </c>
      <c r="P29" s="6" t="str">
        <f t="shared" si="2"/>
        <v>Kota Tasikmalaya</v>
      </c>
      <c r="Q29" s="7">
        <f t="shared" si="3"/>
        <v>1.8599999999999998E-2</v>
      </c>
      <c r="R29" s="9">
        <f>+(N29*$C$29)+N29</f>
        <v>776998.26599999995</v>
      </c>
      <c r="S29" s="9">
        <f t="shared" ref="S29:AA29" si="30">+(R29*$C$29)+R29</f>
        <v>791450.43374759995</v>
      </c>
      <c r="T29" s="9">
        <f t="shared" si="30"/>
        <v>806171.41181530536</v>
      </c>
      <c r="U29" s="9">
        <f t="shared" si="30"/>
        <v>821166.20007507002</v>
      </c>
      <c r="V29" s="9">
        <f t="shared" si="30"/>
        <v>836439.89139646629</v>
      </c>
      <c r="W29" s="9">
        <f t="shared" si="30"/>
        <v>851997.67337644054</v>
      </c>
      <c r="X29" s="9">
        <f t="shared" si="30"/>
        <v>867844.83010124229</v>
      </c>
      <c r="Y29" s="9">
        <f t="shared" si="30"/>
        <v>883986.74394112534</v>
      </c>
      <c r="Z29" s="9">
        <f t="shared" si="30"/>
        <v>900428.89737843024</v>
      </c>
      <c r="AA29" s="9">
        <f t="shared" si="30"/>
        <v>917176.87486966909</v>
      </c>
      <c r="AC29" s="74"/>
      <c r="AD29" s="25">
        <v>25</v>
      </c>
      <c r="AE29" s="26" t="s">
        <v>32</v>
      </c>
      <c r="AF29" s="27">
        <v>634424</v>
      </c>
      <c r="AG29" s="28">
        <v>0.5</v>
      </c>
      <c r="AH29" s="27">
        <v>317212</v>
      </c>
    </row>
    <row r="30" spans="1:34" ht="16.5" thickBot="1">
      <c r="A30" s="15">
        <v>26</v>
      </c>
      <c r="B30" s="15" t="s">
        <v>33</v>
      </c>
      <c r="C30" s="16">
        <v>1.14E-2</v>
      </c>
      <c r="D30" s="31">
        <v>175165</v>
      </c>
      <c r="E30" s="31">
        <v>177162</v>
      </c>
      <c r="F30" s="31">
        <v>179182</v>
      </c>
      <c r="G30" s="31">
        <v>181224</v>
      </c>
      <c r="H30" s="31">
        <v>183290</v>
      </c>
      <c r="I30" s="31">
        <v>185380</v>
      </c>
      <c r="J30" s="31">
        <v>187493</v>
      </c>
      <c r="K30" s="31">
        <v>189630</v>
      </c>
      <c r="L30" s="31">
        <v>191792</v>
      </c>
      <c r="M30" s="31">
        <v>193979</v>
      </c>
      <c r="N30" s="17">
        <v>196190</v>
      </c>
      <c r="O30" s="6">
        <f t="shared" si="1"/>
        <v>26</v>
      </c>
      <c r="P30" s="6" t="str">
        <f t="shared" si="2"/>
        <v>Kota Banjar</v>
      </c>
      <c r="Q30" s="7">
        <f t="shared" si="3"/>
        <v>1.14E-2</v>
      </c>
      <c r="R30" s="31">
        <f>+(N30*$C$30)+N30</f>
        <v>198426.56599999999</v>
      </c>
      <c r="S30" s="31">
        <f t="shared" ref="S30:AA30" si="31">+(R30*$C$30)+R30</f>
        <v>200688.6288524</v>
      </c>
      <c r="T30" s="31">
        <f t="shared" si="31"/>
        <v>202976.47922131736</v>
      </c>
      <c r="U30" s="31">
        <f t="shared" si="31"/>
        <v>205290.41108444039</v>
      </c>
      <c r="V30" s="31">
        <f t="shared" si="31"/>
        <v>207630.72177080301</v>
      </c>
      <c r="W30" s="31">
        <f t="shared" si="31"/>
        <v>209997.71199899015</v>
      </c>
      <c r="X30" s="31">
        <f t="shared" si="31"/>
        <v>212391.68591577865</v>
      </c>
      <c r="Y30" s="31">
        <f t="shared" si="31"/>
        <v>214812.95113521852</v>
      </c>
      <c r="Z30" s="31">
        <f t="shared" si="31"/>
        <v>217261.81877816</v>
      </c>
      <c r="AA30" s="31">
        <f t="shared" si="31"/>
        <v>219738.60351223103</v>
      </c>
      <c r="AC30" s="74"/>
      <c r="AD30" s="25">
        <v>26</v>
      </c>
      <c r="AE30" s="26" t="s">
        <v>33</v>
      </c>
      <c r="AF30" s="27">
        <v>175165</v>
      </c>
      <c r="AG30" s="28">
        <v>0.5</v>
      </c>
      <c r="AH30" s="27">
        <v>87583</v>
      </c>
    </row>
    <row r="31" spans="1:34" ht="16.5" thickBot="1">
      <c r="A31" s="18"/>
      <c r="B31" s="19" t="s">
        <v>34</v>
      </c>
      <c r="C31" s="18"/>
      <c r="D31" s="20">
        <v>43022246</v>
      </c>
      <c r="E31" s="20">
        <v>43872456</v>
      </c>
      <c r="F31" s="20">
        <v>44746182</v>
      </c>
      <c r="G31" s="20">
        <v>45644212</v>
      </c>
      <c r="H31" s="20">
        <v>46567365</v>
      </c>
      <c r="I31" s="20">
        <v>47516488</v>
      </c>
      <c r="J31" s="20">
        <v>48492462</v>
      </c>
      <c r="K31" s="20">
        <v>49496201</v>
      </c>
      <c r="L31" s="20">
        <v>50528654</v>
      </c>
      <c r="M31" s="20">
        <v>51590803</v>
      </c>
      <c r="N31" s="21">
        <f>SUM(N4:N30)</f>
        <v>52683671.423959143</v>
      </c>
      <c r="O31" s="10"/>
      <c r="P31" s="10"/>
      <c r="Q31" s="11"/>
      <c r="R31" s="12">
        <f t="shared" ref="R31:AA31" si="32">SUM(R4:R30)</f>
        <v>53808316.936829068</v>
      </c>
      <c r="S31" s="12">
        <f t="shared" si="32"/>
        <v>54965841.123239003</v>
      </c>
      <c r="T31" s="12">
        <f t="shared" si="32"/>
        <v>56157386.454984672</v>
      </c>
      <c r="U31" s="12">
        <f t="shared" si="32"/>
        <v>57384139.120828666</v>
      </c>
      <c r="V31" s="12">
        <f t="shared" si="32"/>
        <v>58647330.79989367</v>
      </c>
      <c r="W31" s="12">
        <f t="shared" si="32"/>
        <v>59948240.509781055</v>
      </c>
      <c r="X31" s="12">
        <f t="shared" si="32"/>
        <v>61288196.532646529</v>
      </c>
      <c r="Y31" s="12">
        <f t="shared" si="32"/>
        <v>62668578.422607489</v>
      </c>
      <c r="Z31" s="12">
        <f t="shared" si="32"/>
        <v>64090819.098003775</v>
      </c>
      <c r="AA31" s="12">
        <f t="shared" si="32"/>
        <v>65556407.022190951</v>
      </c>
      <c r="AD31" s="3"/>
      <c r="AE31" s="4"/>
      <c r="AF31" s="27">
        <v>43022246</v>
      </c>
      <c r="AG31" s="4"/>
      <c r="AH31" s="27">
        <v>18791716</v>
      </c>
    </row>
    <row r="32" spans="1:34" ht="16.5" thickBot="1">
      <c r="AD32" s="3"/>
      <c r="AE32" s="67" t="s">
        <v>41</v>
      </c>
      <c r="AF32" s="68"/>
      <c r="AG32" s="28">
        <f>AVERAGE(AG5:AG30)</f>
        <v>0.44615384615384623</v>
      </c>
      <c r="AH32" s="4"/>
    </row>
    <row r="34" spans="1:34" ht="15.75" thickBot="1"/>
    <row r="35" spans="1:34" ht="16.5" thickBot="1">
      <c r="AD35" s="64" t="s">
        <v>24</v>
      </c>
      <c r="AE35" s="65"/>
      <c r="AF35" s="65"/>
      <c r="AG35" s="65"/>
      <c r="AH35" s="66"/>
    </row>
    <row r="36" spans="1:34" ht="18" customHeight="1"/>
    <row r="37" spans="1:34" ht="76.5" customHeight="1">
      <c r="A37" s="73" t="s">
        <v>0</v>
      </c>
      <c r="B37" s="13" t="s">
        <v>1</v>
      </c>
      <c r="C37" s="34" t="s">
        <v>49</v>
      </c>
      <c r="D37" s="73" t="s">
        <v>48</v>
      </c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6" t="str">
        <f>A37</f>
        <v>No.</v>
      </c>
      <c r="P37" s="6" t="str">
        <f t="shared" ref="P37:P66" si="33">B37</f>
        <v>Kota /</v>
      </c>
      <c r="Q37" s="34" t="s">
        <v>49</v>
      </c>
      <c r="R37" s="70" t="s">
        <v>48</v>
      </c>
      <c r="S37" s="71"/>
      <c r="T37" s="71"/>
      <c r="U37" s="71"/>
      <c r="V37" s="71"/>
      <c r="W37" s="71"/>
      <c r="X37" s="71"/>
      <c r="Y37" s="71"/>
      <c r="Z37" s="71"/>
      <c r="AA37" s="72"/>
    </row>
    <row r="38" spans="1:34" ht="15.75">
      <c r="A38" s="73"/>
      <c r="B38" s="13" t="s">
        <v>5</v>
      </c>
      <c r="C38" s="14"/>
      <c r="D38" s="13">
        <v>2010</v>
      </c>
      <c r="E38" s="13">
        <v>2011</v>
      </c>
      <c r="F38" s="13">
        <v>2012</v>
      </c>
      <c r="G38" s="13">
        <v>2013</v>
      </c>
      <c r="H38" s="13">
        <v>2014</v>
      </c>
      <c r="I38" s="13">
        <v>2015</v>
      </c>
      <c r="J38" s="13">
        <v>2016</v>
      </c>
      <c r="K38" s="13">
        <v>2017</v>
      </c>
      <c r="L38" s="13">
        <v>2018</v>
      </c>
      <c r="M38" s="13">
        <v>2019</v>
      </c>
      <c r="N38" s="13">
        <v>2020</v>
      </c>
      <c r="O38" s="6">
        <f t="shared" ref="O38:O66" si="34">A38</f>
        <v>0</v>
      </c>
      <c r="P38" s="6" t="str">
        <f t="shared" si="33"/>
        <v>Kabupaten</v>
      </c>
      <c r="Q38" s="14"/>
      <c r="R38" s="22">
        <f>+N38+1</f>
        <v>2021</v>
      </c>
      <c r="S38" s="22">
        <f t="shared" ref="S38:AA38" si="35">+R38+1</f>
        <v>2022</v>
      </c>
      <c r="T38" s="22">
        <f t="shared" si="35"/>
        <v>2023</v>
      </c>
      <c r="U38" s="22">
        <f t="shared" si="35"/>
        <v>2024</v>
      </c>
      <c r="V38" s="22">
        <f t="shared" si="35"/>
        <v>2025</v>
      </c>
      <c r="W38" s="22">
        <f t="shared" si="35"/>
        <v>2026</v>
      </c>
      <c r="X38" s="22">
        <f t="shared" si="35"/>
        <v>2027</v>
      </c>
      <c r="Y38" s="22">
        <f t="shared" si="35"/>
        <v>2028</v>
      </c>
      <c r="Z38" s="22">
        <f t="shared" si="35"/>
        <v>2029</v>
      </c>
      <c r="AA38" s="22">
        <f t="shared" si="35"/>
        <v>2030</v>
      </c>
    </row>
    <row r="39" spans="1:34" ht="15.75">
      <c r="A39" s="15"/>
      <c r="B39" s="15" t="s">
        <v>6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>
        <f t="shared" si="34"/>
        <v>0</v>
      </c>
      <c r="P39" s="6" t="str">
        <f t="shared" si="33"/>
        <v>KABUPATEN</v>
      </c>
      <c r="Q39" s="15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34" ht="16.5" thickBot="1">
      <c r="A40" s="15">
        <v>1</v>
      </c>
      <c r="B40" s="15" t="s">
        <v>7</v>
      </c>
      <c r="C40" s="33">
        <v>0.4</v>
      </c>
      <c r="D40" s="17">
        <f>D4*0.4*365/1000000</f>
        <v>695.48983399999997</v>
      </c>
      <c r="E40" s="17">
        <f t="shared" ref="E40:N40" si="36">E4*0.4*365/1000000</f>
        <v>717.25866580420006</v>
      </c>
      <c r="F40" s="17">
        <f t="shared" si="36"/>
        <v>739.70886204387148</v>
      </c>
      <c r="G40" s="17">
        <f t="shared" si="36"/>
        <v>762.86174942584466</v>
      </c>
      <c r="H40" s="17">
        <f t="shared" si="36"/>
        <v>786.73932218287359</v>
      </c>
      <c r="I40" s="17">
        <f t="shared" si="36"/>
        <v>811.36426296719765</v>
      </c>
      <c r="J40" s="17">
        <f t="shared" si="36"/>
        <v>836.75996439807091</v>
      </c>
      <c r="K40" s="17">
        <f t="shared" si="36"/>
        <v>862.95055128373042</v>
      </c>
      <c r="L40" s="17">
        <f t="shared" si="36"/>
        <v>889.96090353891134</v>
      </c>
      <c r="M40" s="17">
        <f t="shared" si="36"/>
        <v>917.81667981967928</v>
      </c>
      <c r="N40" s="17">
        <f t="shared" si="36"/>
        <v>946.5443418980351</v>
      </c>
      <c r="O40" s="6">
        <f t="shared" si="34"/>
        <v>1</v>
      </c>
      <c r="P40" s="6" t="str">
        <f t="shared" si="33"/>
        <v>Bogor</v>
      </c>
      <c r="Q40" s="33">
        <v>0.4</v>
      </c>
      <c r="R40" s="17">
        <f>R4*0.4*365/1000000</f>
        <v>976.17117979944351</v>
      </c>
      <c r="S40" s="17">
        <f t="shared" ref="S40:AA40" si="37">S4*0.4*365/1000000</f>
        <v>1006.7253377271662</v>
      </c>
      <c r="T40" s="17">
        <f t="shared" si="37"/>
        <v>1038.2358407980266</v>
      </c>
      <c r="U40" s="17">
        <f t="shared" si="37"/>
        <v>1070.7326226150049</v>
      </c>
      <c r="V40" s="17">
        <f t="shared" si="37"/>
        <v>1104.2465537028545</v>
      </c>
      <c r="W40" s="17">
        <f t="shared" si="37"/>
        <v>1138.8094708337537</v>
      </c>
      <c r="X40" s="17">
        <f t="shared" si="37"/>
        <v>1174.4542072708502</v>
      </c>
      <c r="Y40" s="17">
        <f t="shared" si="37"/>
        <v>1211.2146239584276</v>
      </c>
      <c r="Z40" s="17">
        <f t="shared" si="37"/>
        <v>1249.1256416883266</v>
      </c>
      <c r="AA40" s="17">
        <f t="shared" si="37"/>
        <v>1288.223274273171</v>
      </c>
    </row>
    <row r="41" spans="1:34" ht="16.5" thickBot="1">
      <c r="A41" s="15">
        <v>2</v>
      </c>
      <c r="B41" s="15" t="s">
        <v>8</v>
      </c>
      <c r="C41" s="33">
        <v>0.4</v>
      </c>
      <c r="D41" s="17">
        <f t="shared" ref="D41:N41" si="38">D5*0.4*365/1000000</f>
        <v>341.54480799999999</v>
      </c>
      <c r="E41" s="17">
        <f t="shared" si="38"/>
        <v>345.71164800000003</v>
      </c>
      <c r="F41" s="17">
        <f t="shared" si="38"/>
        <v>349.92929600000002</v>
      </c>
      <c r="G41" s="17">
        <f t="shared" si="38"/>
        <v>354.19848200000001</v>
      </c>
      <c r="H41" s="17">
        <f t="shared" si="38"/>
        <v>358.51964400000008</v>
      </c>
      <c r="I41" s="17">
        <f t="shared" si="38"/>
        <v>362.89365800000002</v>
      </c>
      <c r="J41" s="17">
        <f t="shared" si="38"/>
        <v>367.32096200000001</v>
      </c>
      <c r="K41" s="17">
        <f t="shared" si="38"/>
        <v>371.80228599999998</v>
      </c>
      <c r="L41" s="17">
        <f t="shared" si="38"/>
        <v>376.33821400000005</v>
      </c>
      <c r="M41" s="17">
        <f t="shared" si="38"/>
        <v>380.92962199999999</v>
      </c>
      <c r="N41" s="17">
        <f t="shared" si="38"/>
        <v>385.57694800000002</v>
      </c>
      <c r="O41" s="6">
        <f t="shared" si="34"/>
        <v>2</v>
      </c>
      <c r="P41" s="6" t="str">
        <f t="shared" si="33"/>
        <v>Sukabumi</v>
      </c>
      <c r="Q41" s="33">
        <v>0.4</v>
      </c>
      <c r="R41" s="17">
        <f t="shared" ref="R41:AA41" si="39">R5*0.4*365/1000000</f>
        <v>390.28098676560001</v>
      </c>
      <c r="S41" s="17">
        <f t="shared" si="39"/>
        <v>395.04241480414032</v>
      </c>
      <c r="T41" s="17">
        <f t="shared" si="39"/>
        <v>399.86193226475086</v>
      </c>
      <c r="U41" s="17">
        <f t="shared" si="39"/>
        <v>404.74024783838081</v>
      </c>
      <c r="V41" s="17">
        <f t="shared" si="39"/>
        <v>409.6780788620091</v>
      </c>
      <c r="W41" s="17">
        <f t="shared" si="39"/>
        <v>414.67615142412558</v>
      </c>
      <c r="X41" s="17">
        <f t="shared" si="39"/>
        <v>419.73520047150004</v>
      </c>
      <c r="Y41" s="17">
        <f t="shared" si="39"/>
        <v>424.85596991725225</v>
      </c>
      <c r="Z41" s="17">
        <f t="shared" si="39"/>
        <v>430.03921275024277</v>
      </c>
      <c r="AA41" s="17">
        <f t="shared" si="39"/>
        <v>435.28569114579568</v>
      </c>
    </row>
    <row r="42" spans="1:34" ht="16.5" thickBot="1">
      <c r="A42" s="15">
        <v>3</v>
      </c>
      <c r="B42" s="15" t="s">
        <v>9</v>
      </c>
      <c r="C42" s="33">
        <v>0.4</v>
      </c>
      <c r="D42" s="17">
        <f t="shared" ref="D42:N42" si="40">D6*0.4*365/1000000</f>
        <v>316.60304400000007</v>
      </c>
      <c r="E42" s="17">
        <f t="shared" si="40"/>
        <v>320.08572800000002</v>
      </c>
      <c r="F42" s="17">
        <f t="shared" si="40"/>
        <v>323.60666400000008</v>
      </c>
      <c r="G42" s="17">
        <f t="shared" si="40"/>
        <v>327.16629</v>
      </c>
      <c r="H42" s="17">
        <f t="shared" si="40"/>
        <v>330.76519000000002</v>
      </c>
      <c r="I42" s="17">
        <f t="shared" si="40"/>
        <v>334.40350999999998</v>
      </c>
      <c r="J42" s="17">
        <f t="shared" si="40"/>
        <v>338.08197999999999</v>
      </c>
      <c r="K42" s="17">
        <f t="shared" si="40"/>
        <v>341.80089199999998</v>
      </c>
      <c r="L42" s="17">
        <f t="shared" si="40"/>
        <v>345.56068400000004</v>
      </c>
      <c r="M42" s="17">
        <f t="shared" si="40"/>
        <v>349.36179400000003</v>
      </c>
      <c r="N42" s="17">
        <f t="shared" si="40"/>
        <v>353.20480600000002</v>
      </c>
      <c r="O42" s="6">
        <f t="shared" si="34"/>
        <v>3</v>
      </c>
      <c r="P42" s="6" t="str">
        <f t="shared" si="33"/>
        <v>Cianjur</v>
      </c>
      <c r="Q42" s="33">
        <v>0.4</v>
      </c>
      <c r="R42" s="17">
        <f t="shared" ref="R42:AA42" si="41">R6*0.4*365/1000000</f>
        <v>357.09005886600005</v>
      </c>
      <c r="S42" s="17">
        <f t="shared" si="41"/>
        <v>361.01804951352602</v>
      </c>
      <c r="T42" s="17">
        <f t="shared" si="41"/>
        <v>364.98924805817484</v>
      </c>
      <c r="U42" s="17">
        <f t="shared" si="41"/>
        <v>369.00412978681476</v>
      </c>
      <c r="V42" s="17">
        <f t="shared" si="41"/>
        <v>373.06317521446971</v>
      </c>
      <c r="W42" s="17">
        <f t="shared" si="41"/>
        <v>377.16687014182889</v>
      </c>
      <c r="X42" s="17">
        <f t="shared" si="41"/>
        <v>381.31570571338904</v>
      </c>
      <c r="Y42" s="17">
        <f t="shared" si="41"/>
        <v>385.51017847623626</v>
      </c>
      <c r="Z42" s="17">
        <f t="shared" si="41"/>
        <v>389.75079043947488</v>
      </c>
      <c r="AA42" s="17">
        <f t="shared" si="41"/>
        <v>394.03804913430912</v>
      </c>
    </row>
    <row r="43" spans="1:34" ht="16.5" thickBot="1">
      <c r="A43" s="15">
        <v>4</v>
      </c>
      <c r="B43" s="15" t="s">
        <v>10</v>
      </c>
      <c r="C43" s="33">
        <v>0.4</v>
      </c>
      <c r="D43" s="17">
        <f t="shared" ref="D43:N43" si="42">D7*0.4*365/1000000</f>
        <v>463.47685400000006</v>
      </c>
      <c r="E43" s="17">
        <f t="shared" si="42"/>
        <v>475.34183600000006</v>
      </c>
      <c r="F43" s="17">
        <f t="shared" si="42"/>
        <v>487.51064400000007</v>
      </c>
      <c r="G43" s="17">
        <f t="shared" si="42"/>
        <v>499.99086999999997</v>
      </c>
      <c r="H43" s="17">
        <f t="shared" si="42"/>
        <v>512.79069000000004</v>
      </c>
      <c r="I43" s="17">
        <f t="shared" si="42"/>
        <v>525.91813400000001</v>
      </c>
      <c r="J43" s="17">
        <f t="shared" si="42"/>
        <v>539.38152400000001</v>
      </c>
      <c r="K43" s="17">
        <f t="shared" si="42"/>
        <v>553.18976599999996</v>
      </c>
      <c r="L43" s="17">
        <f t="shared" si="42"/>
        <v>567.35147400000005</v>
      </c>
      <c r="M43" s="17">
        <f t="shared" si="42"/>
        <v>581.87555399999997</v>
      </c>
      <c r="N43" s="17">
        <f t="shared" si="42"/>
        <v>596.77164200000004</v>
      </c>
      <c r="O43" s="6">
        <f t="shared" si="34"/>
        <v>4</v>
      </c>
      <c r="P43" s="6" t="str">
        <f t="shared" si="33"/>
        <v>Bandung</v>
      </c>
      <c r="Q43" s="33">
        <v>0.4</v>
      </c>
      <c r="R43" s="17">
        <f t="shared" ref="R43:AA43" si="43">R7*0.4*365/1000000</f>
        <v>612.04899603520016</v>
      </c>
      <c r="S43" s="17">
        <f t="shared" si="43"/>
        <v>627.71745033370121</v>
      </c>
      <c r="T43" s="17">
        <f t="shared" si="43"/>
        <v>643.78701706224399</v>
      </c>
      <c r="U43" s="17">
        <f t="shared" si="43"/>
        <v>660.26796469903729</v>
      </c>
      <c r="V43" s="17">
        <f t="shared" si="43"/>
        <v>677.17082459533276</v>
      </c>
      <c r="W43" s="17">
        <f t="shared" si="43"/>
        <v>694.50639770497321</v>
      </c>
      <c r="X43" s="17">
        <f t="shared" si="43"/>
        <v>712.28576148622062</v>
      </c>
      <c r="Y43" s="17">
        <f t="shared" si="43"/>
        <v>730.52027698026791</v>
      </c>
      <c r="Z43" s="17">
        <f t="shared" si="43"/>
        <v>749.22159607096273</v>
      </c>
      <c r="AA43" s="17">
        <f t="shared" si="43"/>
        <v>768.4016689303794</v>
      </c>
    </row>
    <row r="44" spans="1:34" ht="16.5" thickBot="1">
      <c r="A44" s="15">
        <v>5</v>
      </c>
      <c r="B44" s="15" t="s">
        <v>11</v>
      </c>
      <c r="C44" s="33">
        <v>0.4</v>
      </c>
      <c r="D44" s="17">
        <f t="shared" ref="D44:N44" si="44">D8*0.4*365/1000000</f>
        <v>350.58220799999998</v>
      </c>
      <c r="E44" s="17">
        <f t="shared" si="44"/>
        <v>356.33168799999999</v>
      </c>
      <c r="F44" s="17">
        <f t="shared" si="44"/>
        <v>362.17563000000001</v>
      </c>
      <c r="G44" s="17">
        <f t="shared" si="44"/>
        <v>368.11534799999998</v>
      </c>
      <c r="H44" s="17">
        <f t="shared" si="44"/>
        <v>374.15230200000002</v>
      </c>
      <c r="I44" s="17">
        <f t="shared" si="44"/>
        <v>380.28853600000002</v>
      </c>
      <c r="J44" s="17">
        <f t="shared" si="44"/>
        <v>386.525218</v>
      </c>
      <c r="K44" s="17">
        <f t="shared" si="44"/>
        <v>392.86424600000004</v>
      </c>
      <c r="L44" s="17">
        <f t="shared" si="44"/>
        <v>399.30722600000007</v>
      </c>
      <c r="M44" s="17">
        <f t="shared" si="44"/>
        <v>405.85576400000008</v>
      </c>
      <c r="N44" s="17">
        <f t="shared" si="44"/>
        <v>412.51190400000007</v>
      </c>
      <c r="O44" s="6">
        <f t="shared" si="34"/>
        <v>5</v>
      </c>
      <c r="P44" s="6" t="str">
        <f t="shared" si="33"/>
        <v>Garut</v>
      </c>
      <c r="Q44" s="33">
        <v>0.4</v>
      </c>
      <c r="R44" s="17">
        <f t="shared" ref="R44:AA44" si="45">R8*0.4*365/1000000</f>
        <v>419.27709922560007</v>
      </c>
      <c r="S44" s="17">
        <f t="shared" si="45"/>
        <v>426.15324365289985</v>
      </c>
      <c r="T44" s="17">
        <f t="shared" si="45"/>
        <v>433.14215684880753</v>
      </c>
      <c r="U44" s="17">
        <f t="shared" si="45"/>
        <v>440.24568822112792</v>
      </c>
      <c r="V44" s="17">
        <f t="shared" si="45"/>
        <v>447.46571750795442</v>
      </c>
      <c r="W44" s="17">
        <f t="shared" si="45"/>
        <v>454.80415527508484</v>
      </c>
      <c r="X44" s="17">
        <f t="shared" si="45"/>
        <v>462.26294342159622</v>
      </c>
      <c r="Y44" s="17">
        <f t="shared" si="45"/>
        <v>469.84405569371046</v>
      </c>
      <c r="Z44" s="17">
        <f t="shared" si="45"/>
        <v>477.54949820708725</v>
      </c>
      <c r="AA44" s="17">
        <f t="shared" si="45"/>
        <v>485.38130997768349</v>
      </c>
    </row>
    <row r="45" spans="1:34" ht="16.5" thickBot="1">
      <c r="A45" s="15">
        <v>6</v>
      </c>
      <c r="B45" s="15" t="s">
        <v>12</v>
      </c>
      <c r="C45" s="33">
        <v>0.4</v>
      </c>
      <c r="D45" s="17">
        <f t="shared" ref="D45:N45" si="46">D9*0.4*365/1000000</f>
        <v>244.62942400000003</v>
      </c>
      <c r="E45" s="17">
        <f t="shared" si="46"/>
        <v>246.78219400000003</v>
      </c>
      <c r="F45" s="17">
        <f t="shared" si="46"/>
        <v>248.95379800000003</v>
      </c>
      <c r="G45" s="17">
        <f t="shared" si="46"/>
        <v>251.14467400000004</v>
      </c>
      <c r="H45" s="17">
        <f t="shared" si="46"/>
        <v>253.35467600000001</v>
      </c>
      <c r="I45" s="17">
        <f t="shared" si="46"/>
        <v>255.58424200000002</v>
      </c>
      <c r="J45" s="17">
        <f t="shared" si="46"/>
        <v>257.83337200000005</v>
      </c>
      <c r="K45" s="17">
        <f t="shared" si="46"/>
        <v>260.10235800000004</v>
      </c>
      <c r="L45" s="17">
        <f t="shared" si="46"/>
        <v>262.39120000000003</v>
      </c>
      <c r="M45" s="17">
        <f t="shared" si="46"/>
        <v>264.70019000000002</v>
      </c>
      <c r="N45" s="17">
        <f t="shared" si="46"/>
        <v>267.02962000000002</v>
      </c>
      <c r="O45" s="6">
        <f t="shared" si="34"/>
        <v>6</v>
      </c>
      <c r="P45" s="6" t="str">
        <f t="shared" si="33"/>
        <v>Tasikmalaya</v>
      </c>
      <c r="Q45" s="33">
        <v>0.4</v>
      </c>
      <c r="R45" s="17">
        <f t="shared" ref="R45:AA45" si="47">R9*0.4*365/1000000</f>
        <v>269.379480656</v>
      </c>
      <c r="S45" s="17">
        <f t="shared" si="47"/>
        <v>271.7500200857728</v>
      </c>
      <c r="T45" s="17">
        <f t="shared" si="47"/>
        <v>274.14142026252762</v>
      </c>
      <c r="U45" s="17">
        <f t="shared" si="47"/>
        <v>276.55386476083783</v>
      </c>
      <c r="V45" s="17">
        <f t="shared" si="47"/>
        <v>278.98753877073324</v>
      </c>
      <c r="W45" s="17">
        <f t="shared" si="47"/>
        <v>281.44262911191566</v>
      </c>
      <c r="X45" s="17">
        <f t="shared" si="47"/>
        <v>283.91932424810051</v>
      </c>
      <c r="Y45" s="17">
        <f t="shared" si="47"/>
        <v>286.41781430148387</v>
      </c>
      <c r="Z45" s="17">
        <f t="shared" si="47"/>
        <v>288.93829106733693</v>
      </c>
      <c r="AA45" s="17">
        <f t="shared" si="47"/>
        <v>291.48094802872947</v>
      </c>
    </row>
    <row r="46" spans="1:34" ht="16.5" thickBot="1">
      <c r="A46" s="15">
        <v>7</v>
      </c>
      <c r="B46" s="15" t="s">
        <v>13</v>
      </c>
      <c r="C46" s="33">
        <v>0.4</v>
      </c>
      <c r="D46" s="17">
        <f t="shared" ref="D46:N46" si="48">D10*0.4*365/1000000</f>
        <v>223.57841400000001</v>
      </c>
      <c r="E46" s="17">
        <f t="shared" si="48"/>
        <v>224.629176</v>
      </c>
      <c r="F46" s="17">
        <f t="shared" si="48"/>
        <v>225.68504800000002</v>
      </c>
      <c r="G46" s="17">
        <f t="shared" si="48"/>
        <v>226.74573800000002</v>
      </c>
      <c r="H46" s="17">
        <f t="shared" si="48"/>
        <v>227.81139200000004</v>
      </c>
      <c r="I46" s="17">
        <f t="shared" si="48"/>
        <v>228.88215600000001</v>
      </c>
      <c r="J46" s="17">
        <f t="shared" si="48"/>
        <v>229.95788400000004</v>
      </c>
      <c r="K46" s="17">
        <f t="shared" si="48"/>
        <v>231.03872200000004</v>
      </c>
      <c r="L46" s="17">
        <f t="shared" si="48"/>
        <v>232.12452400000004</v>
      </c>
      <c r="M46" s="17">
        <f t="shared" si="48"/>
        <v>233.21558200000004</v>
      </c>
      <c r="N46" s="17">
        <f t="shared" si="48"/>
        <v>234.31160400000002</v>
      </c>
      <c r="O46" s="6">
        <f t="shared" si="34"/>
        <v>7</v>
      </c>
      <c r="P46" s="6" t="str">
        <f t="shared" si="33"/>
        <v>Ciamis</v>
      </c>
      <c r="Q46" s="33">
        <v>0.4</v>
      </c>
      <c r="R46" s="17">
        <f t="shared" ref="R46:AA46" si="49">R10*0.4*365/1000000</f>
        <v>235.41286853880001</v>
      </c>
      <c r="S46" s="17">
        <f t="shared" si="49"/>
        <v>236.51930902093241</v>
      </c>
      <c r="T46" s="17">
        <f t="shared" si="49"/>
        <v>237.63094977333077</v>
      </c>
      <c r="U46" s="17">
        <f t="shared" si="49"/>
        <v>238.7478152372654</v>
      </c>
      <c r="V46" s="17">
        <f t="shared" si="49"/>
        <v>239.86992996888057</v>
      </c>
      <c r="W46" s="17">
        <f t="shared" si="49"/>
        <v>240.99731863973432</v>
      </c>
      <c r="X46" s="17">
        <f t="shared" si="49"/>
        <v>242.13000603734102</v>
      </c>
      <c r="Y46" s="17">
        <f t="shared" si="49"/>
        <v>243.26801706571655</v>
      </c>
      <c r="Z46" s="17">
        <f t="shared" si="49"/>
        <v>244.41137674592542</v>
      </c>
      <c r="AA46" s="17">
        <f t="shared" si="49"/>
        <v>245.56011021663127</v>
      </c>
    </row>
    <row r="47" spans="1:34" ht="16.5" thickBot="1">
      <c r="A47" s="15">
        <v>8</v>
      </c>
      <c r="B47" s="15" t="s">
        <v>14</v>
      </c>
      <c r="C47" s="33">
        <v>0.4</v>
      </c>
      <c r="D47" s="17">
        <f t="shared" ref="D47:N47" si="50">D11*0.4*365/1000000</f>
        <v>151.48346799999999</v>
      </c>
      <c r="E47" s="17">
        <f t="shared" si="50"/>
        <v>152.28632200000004</v>
      </c>
      <c r="F47" s="17">
        <f t="shared" si="50"/>
        <v>153.09341000000001</v>
      </c>
      <c r="G47" s="17">
        <f t="shared" si="50"/>
        <v>153.904878</v>
      </c>
      <c r="H47" s="17">
        <f t="shared" si="50"/>
        <v>154.72058000000001</v>
      </c>
      <c r="I47" s="17">
        <f t="shared" si="50"/>
        <v>155.540516</v>
      </c>
      <c r="J47" s="17">
        <f t="shared" si="50"/>
        <v>156.36497800000001</v>
      </c>
      <c r="K47" s="17">
        <f t="shared" si="50"/>
        <v>157.19367399999999</v>
      </c>
      <c r="L47" s="17">
        <f t="shared" si="50"/>
        <v>158.02674999999999</v>
      </c>
      <c r="M47" s="17">
        <f t="shared" si="50"/>
        <v>158.86435200000003</v>
      </c>
      <c r="N47" s="17">
        <f t="shared" si="50"/>
        <v>159.706334</v>
      </c>
      <c r="O47" s="6">
        <f t="shared" si="34"/>
        <v>8</v>
      </c>
      <c r="P47" s="6" t="str">
        <f t="shared" si="33"/>
        <v>Kuningan</v>
      </c>
      <c r="Q47" s="33">
        <v>0.4</v>
      </c>
      <c r="R47" s="17">
        <f t="shared" ref="R47:AA47" si="51">R11*0.4*365/1000000</f>
        <v>160.55277757019999</v>
      </c>
      <c r="S47" s="17">
        <f t="shared" si="51"/>
        <v>161.40370729132206</v>
      </c>
      <c r="T47" s="17">
        <f t="shared" si="51"/>
        <v>162.25914693996606</v>
      </c>
      <c r="U47" s="17">
        <f t="shared" si="51"/>
        <v>163.11912041874791</v>
      </c>
      <c r="V47" s="17">
        <f t="shared" si="51"/>
        <v>163.98365175696728</v>
      </c>
      <c r="W47" s="17">
        <f t="shared" si="51"/>
        <v>164.85276511127918</v>
      </c>
      <c r="X47" s="17">
        <f t="shared" si="51"/>
        <v>165.72648476636897</v>
      </c>
      <c r="Y47" s="17">
        <f t="shared" si="51"/>
        <v>166.60483513563074</v>
      </c>
      <c r="Z47" s="17">
        <f t="shared" si="51"/>
        <v>167.48784076184958</v>
      </c>
      <c r="AA47" s="17">
        <f t="shared" si="51"/>
        <v>168.37552631788736</v>
      </c>
    </row>
    <row r="48" spans="1:34" ht="16.5" thickBot="1">
      <c r="A48" s="15">
        <v>9</v>
      </c>
      <c r="B48" s="15" t="s">
        <v>15</v>
      </c>
      <c r="C48" s="33">
        <v>0.4</v>
      </c>
      <c r="D48" s="17">
        <f t="shared" ref="D48:N48" si="52">D12*0.4*365/1000000</f>
        <v>301.51073200000002</v>
      </c>
      <c r="E48" s="17">
        <f t="shared" si="52"/>
        <v>303.56101000000001</v>
      </c>
      <c r="F48" s="17">
        <f t="shared" si="52"/>
        <v>305.625158</v>
      </c>
      <c r="G48" s="17">
        <f t="shared" si="52"/>
        <v>307.70346799999999</v>
      </c>
      <c r="H48" s="17">
        <f t="shared" si="52"/>
        <v>309.79579400000006</v>
      </c>
      <c r="I48" s="17">
        <f t="shared" si="52"/>
        <v>311.90242799999999</v>
      </c>
      <c r="J48" s="17">
        <f t="shared" si="52"/>
        <v>314.02337</v>
      </c>
      <c r="K48" s="17">
        <f t="shared" si="52"/>
        <v>316.15876600000001</v>
      </c>
      <c r="L48" s="17">
        <f t="shared" si="52"/>
        <v>318.30861599999997</v>
      </c>
      <c r="M48" s="17">
        <f t="shared" si="52"/>
        <v>320.47321199999999</v>
      </c>
      <c r="N48" s="17">
        <f t="shared" si="52"/>
        <v>322.65240799999998</v>
      </c>
      <c r="O48" s="6">
        <f t="shared" si="34"/>
        <v>9</v>
      </c>
      <c r="P48" s="6" t="str">
        <f t="shared" si="33"/>
        <v>Cirebon</v>
      </c>
      <c r="Q48" s="33">
        <v>0.4</v>
      </c>
      <c r="R48" s="17">
        <f t="shared" ref="R48:AA48" si="53">R12*0.4*365/1000000</f>
        <v>324.84644437439999</v>
      </c>
      <c r="S48" s="17">
        <f t="shared" si="53"/>
        <v>327.05540019614597</v>
      </c>
      <c r="T48" s="17">
        <f t="shared" si="53"/>
        <v>329.27937691747968</v>
      </c>
      <c r="U48" s="17">
        <f t="shared" si="53"/>
        <v>331.51847668051857</v>
      </c>
      <c r="V48" s="17">
        <f t="shared" si="53"/>
        <v>333.77280232194607</v>
      </c>
      <c r="W48" s="17">
        <f t="shared" si="53"/>
        <v>336.04245737773533</v>
      </c>
      <c r="X48" s="17">
        <f t="shared" si="53"/>
        <v>338.32754608790395</v>
      </c>
      <c r="Y48" s="17">
        <f t="shared" si="53"/>
        <v>340.62817340130175</v>
      </c>
      <c r="Z48" s="17">
        <f t="shared" si="53"/>
        <v>342.94444498043055</v>
      </c>
      <c r="AA48" s="17">
        <f t="shared" si="53"/>
        <v>345.27646720629753</v>
      </c>
    </row>
    <row r="49" spans="1:27" ht="16.5" thickBot="1">
      <c r="A49" s="15">
        <v>10</v>
      </c>
      <c r="B49" s="15" t="s">
        <v>16</v>
      </c>
      <c r="C49" s="33">
        <v>0.4</v>
      </c>
      <c r="D49" s="17">
        <f t="shared" ref="D49:N49" si="54">D13*0.4*365/1000000</f>
        <v>170.343018</v>
      </c>
      <c r="E49" s="17">
        <f t="shared" si="54"/>
        <v>171.02440000000001</v>
      </c>
      <c r="F49" s="17">
        <f t="shared" si="54"/>
        <v>171.70855599999999</v>
      </c>
      <c r="G49" s="17">
        <f t="shared" si="54"/>
        <v>172.39534</v>
      </c>
      <c r="H49" s="17">
        <f t="shared" si="54"/>
        <v>173.08489800000001</v>
      </c>
      <c r="I49" s="17">
        <f t="shared" si="54"/>
        <v>173.77723</v>
      </c>
      <c r="J49" s="17">
        <f t="shared" si="54"/>
        <v>174.47233600000001</v>
      </c>
      <c r="K49" s="17">
        <f t="shared" si="54"/>
        <v>175.17021600000001</v>
      </c>
      <c r="L49" s="17">
        <f t="shared" si="54"/>
        <v>175.87087</v>
      </c>
      <c r="M49" s="17">
        <f t="shared" si="54"/>
        <v>176.574444</v>
      </c>
      <c r="N49" s="17">
        <f t="shared" si="54"/>
        <v>177.28064599999999</v>
      </c>
      <c r="O49" s="6">
        <f t="shared" si="34"/>
        <v>10</v>
      </c>
      <c r="P49" s="6" t="str">
        <f t="shared" si="33"/>
        <v>Majalengka</v>
      </c>
      <c r="Q49" s="33">
        <v>0.4</v>
      </c>
      <c r="R49" s="17">
        <f t="shared" ref="R49:AA49" si="55">R13*0.4*365/1000000</f>
        <v>177.98976858400002</v>
      </c>
      <c r="S49" s="17">
        <f t="shared" si="55"/>
        <v>178.70172765833598</v>
      </c>
      <c r="T49" s="17">
        <f t="shared" si="55"/>
        <v>179.41653456896933</v>
      </c>
      <c r="U49" s="17">
        <f t="shared" si="55"/>
        <v>180.13420070724524</v>
      </c>
      <c r="V49" s="17">
        <f t="shared" si="55"/>
        <v>180.85473751007419</v>
      </c>
      <c r="W49" s="17">
        <f t="shared" si="55"/>
        <v>181.57815646011451</v>
      </c>
      <c r="X49" s="17">
        <f t="shared" si="55"/>
        <v>182.30446908595496</v>
      </c>
      <c r="Y49" s="17">
        <f t="shared" si="55"/>
        <v>183.03368696229882</v>
      </c>
      <c r="Z49" s="17">
        <f t="shared" si="55"/>
        <v>183.76582171014797</v>
      </c>
      <c r="AA49" s="17">
        <f t="shared" si="55"/>
        <v>184.50088499698856</v>
      </c>
    </row>
    <row r="50" spans="1:27" ht="15.75" customHeight="1" thickBot="1">
      <c r="A50" s="15">
        <v>11</v>
      </c>
      <c r="B50" s="15" t="s">
        <v>17</v>
      </c>
      <c r="C50" s="33">
        <v>0.4</v>
      </c>
      <c r="D50" s="17">
        <f t="shared" ref="D50:N50" si="56">D14*0.4*365/1000000</f>
        <v>159.333158</v>
      </c>
      <c r="E50" s="17">
        <f t="shared" si="56"/>
        <v>161.261088</v>
      </c>
      <c r="F50" s="17">
        <f t="shared" si="56"/>
        <v>163.212378</v>
      </c>
      <c r="G50" s="17">
        <f t="shared" si="56"/>
        <v>165.187174</v>
      </c>
      <c r="H50" s="17">
        <f t="shared" si="56"/>
        <v>167.185914</v>
      </c>
      <c r="I50" s="17">
        <f t="shared" si="56"/>
        <v>169.20889</v>
      </c>
      <c r="J50" s="17">
        <f t="shared" si="56"/>
        <v>171.256394</v>
      </c>
      <c r="K50" s="17">
        <f t="shared" si="56"/>
        <v>173.32857200000004</v>
      </c>
      <c r="L50" s="17">
        <f t="shared" si="56"/>
        <v>175.42586200000002</v>
      </c>
      <c r="M50" s="17">
        <f t="shared" si="56"/>
        <v>177.54855599999999</v>
      </c>
      <c r="N50" s="17">
        <f t="shared" si="56"/>
        <v>179.6968</v>
      </c>
      <c r="O50" s="6">
        <f t="shared" si="34"/>
        <v>11</v>
      </c>
      <c r="P50" s="6" t="str">
        <f t="shared" si="33"/>
        <v>Sumedang</v>
      </c>
      <c r="Q50" s="33">
        <v>0.4</v>
      </c>
      <c r="R50" s="17">
        <f t="shared" ref="R50:AA50" si="57">R14*0.4*365/1000000</f>
        <v>181.87113128000001</v>
      </c>
      <c r="S50" s="17">
        <f t="shared" si="57"/>
        <v>184.07177196848801</v>
      </c>
      <c r="T50" s="17">
        <f t="shared" si="57"/>
        <v>186.29904040930674</v>
      </c>
      <c r="U50" s="17">
        <f t="shared" si="57"/>
        <v>188.55325879825932</v>
      </c>
      <c r="V50" s="17">
        <f t="shared" si="57"/>
        <v>190.83475322971825</v>
      </c>
      <c r="W50" s="17">
        <f t="shared" si="57"/>
        <v>193.14385374379788</v>
      </c>
      <c r="X50" s="17">
        <f t="shared" si="57"/>
        <v>195.48089437409783</v>
      </c>
      <c r="Y50" s="17">
        <f t="shared" si="57"/>
        <v>197.84621319602437</v>
      </c>
      <c r="Z50" s="17">
        <f t="shared" si="57"/>
        <v>200.24015237569628</v>
      </c>
      <c r="AA50" s="17">
        <f t="shared" si="57"/>
        <v>202.66305821944218</v>
      </c>
    </row>
    <row r="51" spans="1:27" ht="16.5" thickBot="1">
      <c r="A51" s="15">
        <v>12</v>
      </c>
      <c r="B51" s="15" t="s">
        <v>18</v>
      </c>
      <c r="C51" s="33">
        <v>0.4</v>
      </c>
      <c r="D51" s="17">
        <f t="shared" ref="D51:N51" si="58">D15*0.4*365/1000000</f>
        <v>242.87333599999999</v>
      </c>
      <c r="E51" s="17">
        <f t="shared" si="58"/>
        <v>243.99052800000004</v>
      </c>
      <c r="F51" s="17">
        <f t="shared" si="58"/>
        <v>245.112976</v>
      </c>
      <c r="G51" s="17">
        <f t="shared" si="58"/>
        <v>246.24038800000002</v>
      </c>
      <c r="H51" s="17">
        <f t="shared" si="58"/>
        <v>247.37320200000002</v>
      </c>
      <c r="I51" s="17">
        <f t="shared" si="58"/>
        <v>248.51097999999999</v>
      </c>
      <c r="J51" s="17">
        <f t="shared" si="58"/>
        <v>249.65415999999999</v>
      </c>
      <c r="K51" s="17">
        <f t="shared" si="58"/>
        <v>250.80259599999999</v>
      </c>
      <c r="L51" s="17">
        <f t="shared" si="58"/>
        <v>251.95628800000003</v>
      </c>
      <c r="M51" s="17">
        <f t="shared" si="58"/>
        <v>253.11523600000001</v>
      </c>
      <c r="N51" s="17">
        <f t="shared" si="58"/>
        <v>254.27958599999999</v>
      </c>
      <c r="O51" s="6">
        <f t="shared" si="34"/>
        <v>12</v>
      </c>
      <c r="P51" s="6" t="str">
        <f t="shared" si="33"/>
        <v>Indramayu</v>
      </c>
      <c r="Q51" s="33">
        <v>0.4</v>
      </c>
      <c r="R51" s="17">
        <f t="shared" ref="R51:AA51" si="59">R15*0.4*365/1000000</f>
        <v>255.44927209560001</v>
      </c>
      <c r="S51" s="17">
        <f t="shared" si="59"/>
        <v>256.62433874723979</v>
      </c>
      <c r="T51" s="17">
        <f t="shared" si="59"/>
        <v>257.80481070547705</v>
      </c>
      <c r="U51" s="17">
        <f t="shared" si="59"/>
        <v>258.99071283472227</v>
      </c>
      <c r="V51" s="17">
        <f t="shared" si="59"/>
        <v>260.18207011376199</v>
      </c>
      <c r="W51" s="17">
        <f t="shared" si="59"/>
        <v>261.37890763628531</v>
      </c>
      <c r="X51" s="17">
        <f t="shared" si="59"/>
        <v>262.5812506114122</v>
      </c>
      <c r="Y51" s="17">
        <f t="shared" si="59"/>
        <v>263.78912436422468</v>
      </c>
      <c r="Z51" s="17">
        <f t="shared" si="59"/>
        <v>265.00255433630014</v>
      </c>
      <c r="AA51" s="17">
        <f t="shared" si="59"/>
        <v>266.22156608624715</v>
      </c>
    </row>
    <row r="52" spans="1:27" ht="16.5" thickBot="1">
      <c r="A52" s="15">
        <v>13</v>
      </c>
      <c r="B52" s="15" t="s">
        <v>19</v>
      </c>
      <c r="C52" s="33">
        <v>0.4</v>
      </c>
      <c r="D52" s="17">
        <f t="shared" ref="D52:N52" si="60">D16*0.4*365/1000000</f>
        <v>213.50397599999999</v>
      </c>
      <c r="E52" s="17">
        <f t="shared" si="60"/>
        <v>215.55367000000001</v>
      </c>
      <c r="F52" s="17">
        <f t="shared" si="60"/>
        <v>217.62292800000003</v>
      </c>
      <c r="G52" s="17">
        <f t="shared" si="60"/>
        <v>219.71204200000003</v>
      </c>
      <c r="H52" s="17">
        <f t="shared" si="60"/>
        <v>221.821304</v>
      </c>
      <c r="I52" s="17">
        <f t="shared" si="60"/>
        <v>223.95086000000001</v>
      </c>
      <c r="J52" s="17">
        <f t="shared" si="60"/>
        <v>226.10070999999999</v>
      </c>
      <c r="K52" s="17">
        <f t="shared" si="60"/>
        <v>228.27129200000002</v>
      </c>
      <c r="L52" s="17">
        <f t="shared" si="60"/>
        <v>230.46275200000002</v>
      </c>
      <c r="M52" s="17">
        <f t="shared" si="60"/>
        <v>232.67523600000001</v>
      </c>
      <c r="N52" s="17">
        <f t="shared" si="60"/>
        <v>234.90889000000001</v>
      </c>
      <c r="O52" s="6">
        <f t="shared" si="34"/>
        <v>13</v>
      </c>
      <c r="P52" s="6" t="str">
        <f t="shared" si="33"/>
        <v>Subang</v>
      </c>
      <c r="Q52" s="33">
        <v>0.4</v>
      </c>
      <c r="R52" s="17">
        <f t="shared" ref="R52:AA52" si="61">R16*0.4*365/1000000</f>
        <v>237.16401534400003</v>
      </c>
      <c r="S52" s="17">
        <f t="shared" si="61"/>
        <v>239.44078989130242</v>
      </c>
      <c r="T52" s="17">
        <f t="shared" si="61"/>
        <v>241.73942147425893</v>
      </c>
      <c r="U52" s="17">
        <f t="shared" si="61"/>
        <v>244.06011992041181</v>
      </c>
      <c r="V52" s="17">
        <f t="shared" si="61"/>
        <v>246.40309707164775</v>
      </c>
      <c r="W52" s="17">
        <f t="shared" si="61"/>
        <v>248.76856680353555</v>
      </c>
      <c r="X52" s="17">
        <f t="shared" si="61"/>
        <v>251.15674504484949</v>
      </c>
      <c r="Y52" s="17">
        <f t="shared" si="61"/>
        <v>253.56784979728005</v>
      </c>
      <c r="Z52" s="17">
        <f t="shared" si="61"/>
        <v>256.00210115533395</v>
      </c>
      <c r="AA52" s="17">
        <f t="shared" si="61"/>
        <v>258.45972132642515</v>
      </c>
    </row>
    <row r="53" spans="1:27" ht="16.5" thickBot="1">
      <c r="A53" s="15">
        <v>14</v>
      </c>
      <c r="B53" s="15" t="s">
        <v>20</v>
      </c>
      <c r="C53" s="33">
        <v>0.4</v>
      </c>
      <c r="D53" s="17">
        <f t="shared" ref="D53:N53" si="62">D17*0.4*365/1000000</f>
        <v>124.32863600000002</v>
      </c>
      <c r="E53" s="17">
        <f t="shared" si="62"/>
        <v>126.80275200000001</v>
      </c>
      <c r="F53" s="17">
        <f t="shared" si="62"/>
        <v>129.32621600000002</v>
      </c>
      <c r="G53" s="17">
        <f t="shared" si="62"/>
        <v>131.89975799999999</v>
      </c>
      <c r="H53" s="17">
        <f t="shared" si="62"/>
        <v>134.52454599999999</v>
      </c>
      <c r="I53" s="17">
        <f t="shared" si="62"/>
        <v>137.20160200000004</v>
      </c>
      <c r="J53" s="17">
        <f t="shared" si="62"/>
        <v>139.93194800000001</v>
      </c>
      <c r="K53" s="17">
        <f t="shared" si="62"/>
        <v>142.71660600000001</v>
      </c>
      <c r="L53" s="17">
        <f t="shared" si="62"/>
        <v>145.55659800000001</v>
      </c>
      <c r="M53" s="17">
        <f t="shared" si="62"/>
        <v>148.453238</v>
      </c>
      <c r="N53" s="17">
        <f t="shared" si="62"/>
        <v>151.40740200000002</v>
      </c>
      <c r="O53" s="6">
        <f t="shared" si="34"/>
        <v>14</v>
      </c>
      <c r="P53" s="6" t="str">
        <f t="shared" si="33"/>
        <v>Purwakarta</v>
      </c>
      <c r="Q53" s="33">
        <v>0.4</v>
      </c>
      <c r="R53" s="17">
        <f t="shared" ref="R53:AA53" si="63">R17*0.4*365/1000000</f>
        <v>154.42040929980001</v>
      </c>
      <c r="S53" s="17">
        <f t="shared" si="63"/>
        <v>157.49337544486602</v>
      </c>
      <c r="T53" s="17">
        <f t="shared" si="63"/>
        <v>160.62749361621886</v>
      </c>
      <c r="U53" s="17">
        <f t="shared" si="63"/>
        <v>163.82398073918162</v>
      </c>
      <c r="V53" s="17">
        <f t="shared" si="63"/>
        <v>167.08407795589133</v>
      </c>
      <c r="W53" s="17">
        <f t="shared" si="63"/>
        <v>170.4090511072136</v>
      </c>
      <c r="X53" s="17">
        <f t="shared" si="63"/>
        <v>173.80019122424713</v>
      </c>
      <c r="Y53" s="17">
        <f t="shared" si="63"/>
        <v>177.25881502960965</v>
      </c>
      <c r="Z53" s="17">
        <f t="shared" si="63"/>
        <v>180.78626544869891</v>
      </c>
      <c r="AA53" s="17">
        <f t="shared" si="63"/>
        <v>184.383912131128</v>
      </c>
    </row>
    <row r="54" spans="1:27" ht="16.5" thickBot="1">
      <c r="A54" s="15">
        <v>15</v>
      </c>
      <c r="B54" s="15" t="s">
        <v>21</v>
      </c>
      <c r="C54" s="33">
        <v>0.4</v>
      </c>
      <c r="D54" s="17">
        <f t="shared" ref="D54:N54" si="64">D18*0.4*365/1000000</f>
        <v>310.28416400000003</v>
      </c>
      <c r="E54" s="17">
        <f t="shared" si="64"/>
        <v>315.80719800000003</v>
      </c>
      <c r="F54" s="17">
        <f t="shared" si="64"/>
        <v>321.42863599999998</v>
      </c>
      <c r="G54" s="17">
        <f t="shared" si="64"/>
        <v>327.15008400000005</v>
      </c>
      <c r="H54" s="17">
        <f t="shared" si="64"/>
        <v>332.97329400000007</v>
      </c>
      <c r="I54" s="17">
        <f t="shared" si="64"/>
        <v>338.90016400000007</v>
      </c>
      <c r="J54" s="17">
        <f t="shared" si="64"/>
        <v>344.932592</v>
      </c>
      <c r="K54" s="17">
        <f t="shared" si="64"/>
        <v>351.07247599999999</v>
      </c>
      <c r="L54" s="17">
        <f t="shared" si="64"/>
        <v>357.32156800000001</v>
      </c>
      <c r="M54" s="17">
        <f t="shared" si="64"/>
        <v>363.68191200000001</v>
      </c>
      <c r="N54" s="17">
        <f t="shared" si="64"/>
        <v>370.15540600000003</v>
      </c>
      <c r="O54" s="6">
        <f t="shared" si="34"/>
        <v>15</v>
      </c>
      <c r="P54" s="6" t="str">
        <f t="shared" si="33"/>
        <v>Karawang</v>
      </c>
      <c r="Q54" s="33">
        <v>0.4</v>
      </c>
      <c r="R54" s="17">
        <f t="shared" ref="R54:AA54" si="65">R18*0.4*365/1000000</f>
        <v>376.7441722268</v>
      </c>
      <c r="S54" s="17">
        <f t="shared" si="65"/>
        <v>383.45021849243705</v>
      </c>
      <c r="T54" s="17">
        <f t="shared" si="65"/>
        <v>390.27563238160246</v>
      </c>
      <c r="U54" s="17">
        <f t="shared" si="65"/>
        <v>397.222538637995</v>
      </c>
      <c r="V54" s="17">
        <f t="shared" si="65"/>
        <v>404.29309982575131</v>
      </c>
      <c r="W54" s="17">
        <f t="shared" si="65"/>
        <v>411.48951700264968</v>
      </c>
      <c r="X54" s="17">
        <f t="shared" si="65"/>
        <v>418.81403040529688</v>
      </c>
      <c r="Y54" s="17">
        <f t="shared" si="65"/>
        <v>426.26892014651116</v>
      </c>
      <c r="Z54" s="17">
        <f t="shared" si="65"/>
        <v>433.85650692511905</v>
      </c>
      <c r="AA54" s="17">
        <f t="shared" si="65"/>
        <v>441.57915274838615</v>
      </c>
    </row>
    <row r="55" spans="1:27" ht="16.5" thickBot="1">
      <c r="A55" s="15">
        <v>16</v>
      </c>
      <c r="B55" s="15" t="s">
        <v>22</v>
      </c>
      <c r="C55" s="33">
        <v>0.4</v>
      </c>
      <c r="D55" s="17">
        <f t="shared" ref="D55:N55" si="66">D19*0.4*365/1000000</f>
        <v>383.91444600000005</v>
      </c>
      <c r="E55" s="17">
        <f t="shared" si="66"/>
        <v>401.92004200000002</v>
      </c>
      <c r="F55" s="17">
        <f t="shared" si="66"/>
        <v>420.77010200000001</v>
      </c>
      <c r="G55" s="17">
        <f t="shared" si="66"/>
        <v>440.50419199999999</v>
      </c>
      <c r="H55" s="17">
        <f t="shared" si="66"/>
        <v>461.16377600000004</v>
      </c>
      <c r="I55" s="17">
        <f t="shared" si="66"/>
        <v>482.79236200000003</v>
      </c>
      <c r="J55" s="17">
        <f t="shared" si="66"/>
        <v>505.43535600000007</v>
      </c>
      <c r="K55" s="17">
        <f t="shared" si="66"/>
        <v>529.14035400000012</v>
      </c>
      <c r="L55" s="17">
        <f t="shared" si="66"/>
        <v>553.956996</v>
      </c>
      <c r="M55" s="17">
        <f t="shared" si="66"/>
        <v>579.93754999999999</v>
      </c>
      <c r="N55" s="17">
        <f t="shared" si="66"/>
        <v>607.13661999999999</v>
      </c>
      <c r="O55" s="6">
        <f t="shared" si="34"/>
        <v>16</v>
      </c>
      <c r="P55" s="6" t="str">
        <f t="shared" si="33"/>
        <v>Bekasi</v>
      </c>
      <c r="Q55" s="33">
        <v>0.4</v>
      </c>
      <c r="R55" s="17">
        <f t="shared" ref="R55:AA55" si="67">R19*0.4*365/1000000</f>
        <v>635.61132747800002</v>
      </c>
      <c r="S55" s="17">
        <f t="shared" si="67"/>
        <v>665.42149873671815</v>
      </c>
      <c r="T55" s="17">
        <f t="shared" si="67"/>
        <v>696.62976702747028</v>
      </c>
      <c r="U55" s="17">
        <f t="shared" si="67"/>
        <v>729.30170310105859</v>
      </c>
      <c r="V55" s="17">
        <f t="shared" si="67"/>
        <v>763.50595297649829</v>
      </c>
      <c r="W55" s="17">
        <f t="shared" si="67"/>
        <v>799.3143821710961</v>
      </c>
      <c r="X55" s="17">
        <f t="shared" si="67"/>
        <v>836.80222669492059</v>
      </c>
      <c r="Y55" s="17">
        <f t="shared" si="67"/>
        <v>876.04825112691231</v>
      </c>
      <c r="Z55" s="17">
        <f t="shared" si="67"/>
        <v>917.13491410476445</v>
      </c>
      <c r="AA55" s="17">
        <f t="shared" si="67"/>
        <v>960.14854157627792</v>
      </c>
    </row>
    <row r="56" spans="1:27" ht="16.5" thickBot="1">
      <c r="A56" s="15">
        <v>17</v>
      </c>
      <c r="B56" s="15" t="s">
        <v>23</v>
      </c>
      <c r="C56" s="33">
        <v>0.4</v>
      </c>
      <c r="D56" s="17">
        <f t="shared" ref="D56:N56" si="68">D20*0.4*365/1000000</f>
        <v>220.99056400000001</v>
      </c>
      <c r="E56" s="17">
        <f t="shared" si="68"/>
        <v>225.38822999999999</v>
      </c>
      <c r="F56" s="17">
        <f t="shared" si="68"/>
        <v>229.87349599999999</v>
      </c>
      <c r="G56" s="17">
        <f t="shared" si="68"/>
        <v>234.44796800000003</v>
      </c>
      <c r="H56" s="17">
        <f t="shared" si="68"/>
        <v>239.11354400000002</v>
      </c>
      <c r="I56" s="17">
        <f t="shared" si="68"/>
        <v>243.87182999999999</v>
      </c>
      <c r="J56" s="17">
        <f t="shared" si="68"/>
        <v>248.72487000000001</v>
      </c>
      <c r="K56" s="17">
        <f t="shared" si="68"/>
        <v>253.67456200000004</v>
      </c>
      <c r="L56" s="17">
        <f t="shared" si="68"/>
        <v>258.72265800000002</v>
      </c>
      <c r="M56" s="17">
        <f t="shared" si="68"/>
        <v>263.87120200000004</v>
      </c>
      <c r="N56" s="17">
        <f t="shared" si="68"/>
        <v>269.12223799999998</v>
      </c>
      <c r="O56" s="6">
        <f t="shared" si="34"/>
        <v>17</v>
      </c>
      <c r="P56" s="6" t="str">
        <f t="shared" si="33"/>
        <v>Bandung Barat</v>
      </c>
      <c r="Q56" s="33">
        <v>0.4</v>
      </c>
      <c r="R56" s="17">
        <f t="shared" ref="R56:AA56" si="69">R20*0.4*365/1000000</f>
        <v>274.47777053620001</v>
      </c>
      <c r="S56" s="17">
        <f t="shared" si="69"/>
        <v>279.93987816987044</v>
      </c>
      <c r="T56" s="17">
        <f t="shared" si="69"/>
        <v>285.51068174545088</v>
      </c>
      <c r="U56" s="17">
        <f t="shared" si="69"/>
        <v>291.1923443121853</v>
      </c>
      <c r="V56" s="17">
        <f t="shared" si="69"/>
        <v>296.98707196399778</v>
      </c>
      <c r="W56" s="17">
        <f t="shared" si="69"/>
        <v>302.8971146960813</v>
      </c>
      <c r="X56" s="17">
        <f t="shared" si="69"/>
        <v>308.92476727853341</v>
      </c>
      <c r="Y56" s="17">
        <f t="shared" si="69"/>
        <v>315.0723701473762</v>
      </c>
      <c r="Z56" s="17">
        <f t="shared" si="69"/>
        <v>321.34231031330904</v>
      </c>
      <c r="AA56" s="17">
        <f t="shared" si="69"/>
        <v>327.73702228854381</v>
      </c>
    </row>
    <row r="57" spans="1:27" ht="15.75">
      <c r="A57" s="15"/>
      <c r="B57" s="15" t="s">
        <v>24</v>
      </c>
      <c r="D57" s="17">
        <f t="shared" ref="D57:N57" si="70">D21*0.4*365/1000000</f>
        <v>0</v>
      </c>
      <c r="E57" s="17">
        <f t="shared" si="70"/>
        <v>0</v>
      </c>
      <c r="F57" s="17">
        <f t="shared" si="70"/>
        <v>0</v>
      </c>
      <c r="G57" s="17">
        <f t="shared" si="70"/>
        <v>0</v>
      </c>
      <c r="H57" s="17">
        <f t="shared" si="70"/>
        <v>0</v>
      </c>
      <c r="I57" s="17">
        <f t="shared" si="70"/>
        <v>0</v>
      </c>
      <c r="J57" s="17">
        <f t="shared" si="70"/>
        <v>0</v>
      </c>
      <c r="K57" s="17">
        <f t="shared" si="70"/>
        <v>0</v>
      </c>
      <c r="L57" s="17">
        <f t="shared" si="70"/>
        <v>0</v>
      </c>
      <c r="M57" s="17">
        <f t="shared" si="70"/>
        <v>0</v>
      </c>
      <c r="N57" s="17">
        <f t="shared" si="70"/>
        <v>0</v>
      </c>
      <c r="O57" s="6">
        <f t="shared" si="34"/>
        <v>0</v>
      </c>
      <c r="P57" s="6" t="str">
        <f t="shared" si="33"/>
        <v>KOTA</v>
      </c>
      <c r="Q57"/>
      <c r="R57" s="17">
        <f t="shared" ref="R57:AA57" si="71">R21*0.4*365/1000000</f>
        <v>0</v>
      </c>
      <c r="S57" s="17">
        <f t="shared" si="71"/>
        <v>0</v>
      </c>
      <c r="T57" s="17">
        <f t="shared" si="71"/>
        <v>0</v>
      </c>
      <c r="U57" s="17">
        <f t="shared" si="71"/>
        <v>0</v>
      </c>
      <c r="V57" s="17">
        <f t="shared" si="71"/>
        <v>0</v>
      </c>
      <c r="W57" s="17">
        <f t="shared" si="71"/>
        <v>0</v>
      </c>
      <c r="X57" s="17">
        <f t="shared" si="71"/>
        <v>0</v>
      </c>
      <c r="Y57" s="17">
        <f t="shared" si="71"/>
        <v>0</v>
      </c>
      <c r="Z57" s="17">
        <f t="shared" si="71"/>
        <v>0</v>
      </c>
      <c r="AA57" s="17">
        <f t="shared" si="71"/>
        <v>0</v>
      </c>
    </row>
    <row r="58" spans="1:27" ht="16.5" thickBot="1">
      <c r="A58" s="15">
        <v>18</v>
      </c>
      <c r="B58" s="15" t="s">
        <v>25</v>
      </c>
      <c r="C58" s="33">
        <v>0.6</v>
      </c>
      <c r="D58" s="17">
        <f t="shared" ref="D58:N58" si="72">D22*0.4*365/1000000</f>
        <v>138.563636</v>
      </c>
      <c r="E58" s="17">
        <f t="shared" si="72"/>
        <v>141.87535399999999</v>
      </c>
      <c r="F58" s="17">
        <f t="shared" si="72"/>
        <v>145.26605799999999</v>
      </c>
      <c r="G58" s="17">
        <f t="shared" si="72"/>
        <v>148.73793800000001</v>
      </c>
      <c r="H58" s="17">
        <f t="shared" si="72"/>
        <v>152.29289200000002</v>
      </c>
      <c r="I58" s="17">
        <f t="shared" si="72"/>
        <v>155.93267200000003</v>
      </c>
      <c r="J58" s="17">
        <f t="shared" si="72"/>
        <v>159.659468</v>
      </c>
      <c r="K58" s="17">
        <f t="shared" si="72"/>
        <v>163.475324</v>
      </c>
      <c r="L58" s="17">
        <f t="shared" si="72"/>
        <v>167.382284</v>
      </c>
      <c r="M58" s="17">
        <f t="shared" si="72"/>
        <v>171.38283000000001</v>
      </c>
      <c r="N58" s="17">
        <f t="shared" si="72"/>
        <v>175.47886</v>
      </c>
      <c r="O58" s="6">
        <f t="shared" si="34"/>
        <v>18</v>
      </c>
      <c r="P58" s="6" t="str">
        <f t="shared" si="33"/>
        <v>Kota Bogor</v>
      </c>
      <c r="Q58" s="33">
        <v>0.6</v>
      </c>
      <c r="R58" s="17">
        <f t="shared" ref="R58:AA58" si="73">R22*0.4*365/1000000</f>
        <v>179.672804754</v>
      </c>
      <c r="S58" s="17">
        <f t="shared" si="73"/>
        <v>183.96698478762062</v>
      </c>
      <c r="T58" s="17">
        <f t="shared" si="73"/>
        <v>188.36379572404473</v>
      </c>
      <c r="U58" s="17">
        <f t="shared" si="73"/>
        <v>192.86569044184938</v>
      </c>
      <c r="V58" s="17">
        <f t="shared" si="73"/>
        <v>197.47518044340961</v>
      </c>
      <c r="W58" s="17">
        <f t="shared" si="73"/>
        <v>202.1948372560071</v>
      </c>
      <c r="X58" s="17">
        <f t="shared" si="73"/>
        <v>207.02729386642568</v>
      </c>
      <c r="Y58" s="17">
        <f t="shared" si="73"/>
        <v>211.97524618983326</v>
      </c>
      <c r="Z58" s="17">
        <f t="shared" si="73"/>
        <v>217.04145457377024</v>
      </c>
      <c r="AA58" s="17">
        <f t="shared" si="73"/>
        <v>222.2287453380834</v>
      </c>
    </row>
    <row r="59" spans="1:27" ht="16.5" thickBot="1">
      <c r="A59" s="15">
        <v>19</v>
      </c>
      <c r="B59" s="15" t="s">
        <v>26</v>
      </c>
      <c r="C59" s="33">
        <v>0.6</v>
      </c>
      <c r="D59" s="17">
        <f t="shared" ref="D59:N59" si="74">D23*0.4*365/1000000</f>
        <v>43.690061999999998</v>
      </c>
      <c r="E59" s="17">
        <f t="shared" si="74"/>
        <v>44.445903999999999</v>
      </c>
      <c r="F59" s="17">
        <f t="shared" si="74"/>
        <v>45.214886</v>
      </c>
      <c r="G59" s="17">
        <f t="shared" si="74"/>
        <v>45.997008000000008</v>
      </c>
      <c r="H59" s="17">
        <f t="shared" si="74"/>
        <v>46.792708000000005</v>
      </c>
      <c r="I59" s="17">
        <f t="shared" si="74"/>
        <v>47.602278000000005</v>
      </c>
      <c r="J59" s="17">
        <f t="shared" si="74"/>
        <v>48.425863999999997</v>
      </c>
      <c r="K59" s="17">
        <f t="shared" si="74"/>
        <v>49.263612000000009</v>
      </c>
      <c r="L59" s="17">
        <f t="shared" si="74"/>
        <v>50.115814</v>
      </c>
      <c r="M59" s="17">
        <f t="shared" si="74"/>
        <v>50.982908000000009</v>
      </c>
      <c r="N59" s="17">
        <f t="shared" si="74"/>
        <v>51.864894</v>
      </c>
      <c r="O59" s="6">
        <f t="shared" si="34"/>
        <v>19</v>
      </c>
      <c r="P59" s="6" t="str">
        <f t="shared" si="33"/>
        <v>Kota Sukabumi</v>
      </c>
      <c r="Q59" s="33">
        <v>0.6</v>
      </c>
      <c r="R59" s="17">
        <f t="shared" ref="R59:AA59" si="75">R23*0.4*365/1000000</f>
        <v>52.762156666200006</v>
      </c>
      <c r="S59" s="17">
        <f t="shared" si="75"/>
        <v>53.674941976525261</v>
      </c>
      <c r="T59" s="17">
        <f t="shared" si="75"/>
        <v>54.603518472719152</v>
      </c>
      <c r="U59" s="17">
        <f t="shared" si="75"/>
        <v>55.548159342297197</v>
      </c>
      <c r="V59" s="17">
        <f t="shared" si="75"/>
        <v>56.509142498918941</v>
      </c>
      <c r="W59" s="17">
        <f t="shared" si="75"/>
        <v>57.486750664150236</v>
      </c>
      <c r="X59" s="17">
        <f t="shared" si="75"/>
        <v>58.481271450640037</v>
      </c>
      <c r="Y59" s="17">
        <f t="shared" si="75"/>
        <v>59.492997446736112</v>
      </c>
      <c r="Z59" s="17">
        <f t="shared" si="75"/>
        <v>60.52222630256464</v>
      </c>
      <c r="AA59" s="17">
        <f t="shared" si="75"/>
        <v>61.569260817599009</v>
      </c>
    </row>
    <row r="60" spans="1:27" ht="16.5" thickBot="1">
      <c r="A60" s="15">
        <v>20</v>
      </c>
      <c r="B60" s="15" t="s">
        <v>27</v>
      </c>
      <c r="C60" s="33">
        <v>0.6</v>
      </c>
      <c r="D60" s="17">
        <f t="shared" ref="D60:N60" si="76">D24*0.4*365/1000000</f>
        <v>349.470418</v>
      </c>
      <c r="E60" s="17">
        <f t="shared" si="76"/>
        <v>353.48935999999998</v>
      </c>
      <c r="F60" s="17">
        <f t="shared" si="76"/>
        <v>357.554438</v>
      </c>
      <c r="G60" s="17">
        <f t="shared" si="76"/>
        <v>361.666382</v>
      </c>
      <c r="H60" s="17">
        <f t="shared" si="76"/>
        <v>365.82548400000007</v>
      </c>
      <c r="I60" s="17">
        <f t="shared" si="76"/>
        <v>370.03247400000004</v>
      </c>
      <c r="J60" s="17">
        <f t="shared" si="76"/>
        <v>374.28778999999997</v>
      </c>
      <c r="K60" s="17">
        <f t="shared" si="76"/>
        <v>378.59216199999997</v>
      </c>
      <c r="L60" s="17">
        <f t="shared" si="76"/>
        <v>382.94602800000001</v>
      </c>
      <c r="M60" s="17">
        <f t="shared" si="76"/>
        <v>387.34982600000006</v>
      </c>
      <c r="N60" s="17">
        <f t="shared" si="76"/>
        <v>391.80443200000002</v>
      </c>
      <c r="O60" s="6">
        <f t="shared" si="34"/>
        <v>20</v>
      </c>
      <c r="P60" s="6" t="str">
        <f t="shared" si="33"/>
        <v>Kota Bandung</v>
      </c>
      <c r="Q60" s="33">
        <v>0.6</v>
      </c>
      <c r="R60" s="17">
        <f t="shared" ref="R60:AA60" si="77">R24*0.4*365/1000000</f>
        <v>396.31018296800005</v>
      </c>
      <c r="S60" s="17">
        <f t="shared" si="77"/>
        <v>400.86775007213203</v>
      </c>
      <c r="T60" s="17">
        <f t="shared" si="77"/>
        <v>405.47772919796159</v>
      </c>
      <c r="U60" s="17">
        <f t="shared" si="77"/>
        <v>410.14072308373801</v>
      </c>
      <c r="V60" s="17">
        <f t="shared" si="77"/>
        <v>414.85734139920106</v>
      </c>
      <c r="W60" s="17">
        <f t="shared" si="77"/>
        <v>419.62820082529186</v>
      </c>
      <c r="X60" s="17">
        <f t="shared" si="77"/>
        <v>424.45392513478265</v>
      </c>
      <c r="Y60" s="17">
        <f t="shared" si="77"/>
        <v>429.33514527383267</v>
      </c>
      <c r="Z60" s="17">
        <f t="shared" si="77"/>
        <v>434.27249944448181</v>
      </c>
      <c r="AA60" s="17">
        <f t="shared" si="77"/>
        <v>439.26663318809335</v>
      </c>
    </row>
    <row r="61" spans="1:27" ht="16.5" thickBot="1">
      <c r="A61" s="15">
        <v>21</v>
      </c>
      <c r="B61" s="32" t="s">
        <v>28</v>
      </c>
      <c r="C61" s="33">
        <v>0.5</v>
      </c>
      <c r="D61" s="31">
        <f>D25*0.5*365/1000000</f>
        <v>53.976930000000003</v>
      </c>
      <c r="E61" s="31">
        <f t="shared" ref="E61:N61" si="78">E25*0.5*365/1000000</f>
        <v>54.430259999999997</v>
      </c>
      <c r="F61" s="31">
        <f t="shared" si="78"/>
        <v>54.887605000000001</v>
      </c>
      <c r="G61" s="31">
        <f t="shared" si="78"/>
        <v>55.348599999999998</v>
      </c>
      <c r="H61" s="31">
        <f t="shared" si="78"/>
        <v>55.813609999999997</v>
      </c>
      <c r="I61" s="31">
        <f t="shared" si="78"/>
        <v>56.282452499999998</v>
      </c>
      <c r="J61" s="31">
        <f t="shared" si="78"/>
        <v>56.7551275</v>
      </c>
      <c r="K61" s="31">
        <f t="shared" si="78"/>
        <v>57.231817499999998</v>
      </c>
      <c r="L61" s="31">
        <f t="shared" si="78"/>
        <v>57.712705</v>
      </c>
      <c r="M61" s="31">
        <f t="shared" si="78"/>
        <v>58.197425000000003</v>
      </c>
      <c r="N61" s="31">
        <f t="shared" si="78"/>
        <v>58.686342500000002</v>
      </c>
      <c r="O61" s="6">
        <f t="shared" si="34"/>
        <v>21</v>
      </c>
      <c r="P61" s="6" t="str">
        <f t="shared" si="33"/>
        <v>Kota Cirebon</v>
      </c>
      <c r="Q61" s="33">
        <v>0.5</v>
      </c>
      <c r="R61" s="31">
        <f t="shared" ref="R61:AA61" si="79">R25*0.5*365/1000000</f>
        <v>59.179307776999998</v>
      </c>
      <c r="S61" s="31">
        <f t="shared" si="79"/>
        <v>59.676413962326805</v>
      </c>
      <c r="T61" s="31">
        <f t="shared" si="79"/>
        <v>60.177695839610337</v>
      </c>
      <c r="U61" s="31">
        <f t="shared" si="79"/>
        <v>60.68318848466307</v>
      </c>
      <c r="V61" s="31">
        <f t="shared" si="79"/>
        <v>61.192927267934238</v>
      </c>
      <c r="W61" s="31">
        <f t="shared" si="79"/>
        <v>61.70694785698489</v>
      </c>
      <c r="X61" s="31">
        <f t="shared" si="79"/>
        <v>62.22528621898357</v>
      </c>
      <c r="Y61" s="31">
        <f t="shared" si="79"/>
        <v>62.747978623223027</v>
      </c>
      <c r="Z61" s="31">
        <f t="shared" si="79"/>
        <v>63.275061643658098</v>
      </c>
      <c r="AA61" s="31">
        <f t="shared" si="79"/>
        <v>63.806572161464835</v>
      </c>
    </row>
    <row r="62" spans="1:27" ht="16.5" thickBot="1">
      <c r="A62" s="15">
        <v>22</v>
      </c>
      <c r="B62" s="15" t="s">
        <v>29</v>
      </c>
      <c r="C62" s="33">
        <v>0.6</v>
      </c>
      <c r="D62" s="17">
        <f t="shared" ref="D62:N62" si="80">D26*0.6*365/1000000</f>
        <v>511.69109099999991</v>
      </c>
      <c r="E62" s="17">
        <f t="shared" si="80"/>
        <v>529.49798099999998</v>
      </c>
      <c r="F62" s="17">
        <f t="shared" si="80"/>
        <v>547.92442200000005</v>
      </c>
      <c r="G62" s="17">
        <f t="shared" si="80"/>
        <v>566.99231399999996</v>
      </c>
      <c r="H62" s="17">
        <f t="shared" si="80"/>
        <v>586.72355700000003</v>
      </c>
      <c r="I62" s="17">
        <f t="shared" si="80"/>
        <v>607.14158399999997</v>
      </c>
      <c r="J62" s="17">
        <f t="shared" si="80"/>
        <v>628.27004699999998</v>
      </c>
      <c r="K62" s="17">
        <f t="shared" si="80"/>
        <v>650.13391200000001</v>
      </c>
      <c r="L62" s="17">
        <f t="shared" si="80"/>
        <v>672.75858300000004</v>
      </c>
      <c r="M62" s="17">
        <f t="shared" si="80"/>
        <v>696.17055900000003</v>
      </c>
      <c r="N62" s="17">
        <f t="shared" si="80"/>
        <v>720.39721499999996</v>
      </c>
      <c r="O62" s="6">
        <f t="shared" si="34"/>
        <v>22</v>
      </c>
      <c r="P62" s="6" t="str">
        <f t="shared" si="33"/>
        <v>Kota Bekasi</v>
      </c>
      <c r="Q62" s="33">
        <v>0.6</v>
      </c>
      <c r="R62" s="17">
        <f t="shared" ref="R62:AA62" si="81">R26*0.6*365/1000000</f>
        <v>745.46703808200004</v>
      </c>
      <c r="S62" s="17">
        <f t="shared" si="81"/>
        <v>771.4092910072535</v>
      </c>
      <c r="T62" s="17">
        <f t="shared" si="81"/>
        <v>798.25433433430601</v>
      </c>
      <c r="U62" s="17">
        <f t="shared" si="81"/>
        <v>826.03358516913977</v>
      </c>
      <c r="V62" s="17">
        <f t="shared" si="81"/>
        <v>854.7795539330258</v>
      </c>
      <c r="W62" s="17">
        <f t="shared" si="81"/>
        <v>884.52588240989519</v>
      </c>
      <c r="X62" s="17">
        <f t="shared" si="81"/>
        <v>915.30738311775963</v>
      </c>
      <c r="Y62" s="17">
        <f t="shared" si="81"/>
        <v>947.16008005025753</v>
      </c>
      <c r="Z62" s="17">
        <f t="shared" si="81"/>
        <v>980.12125083600665</v>
      </c>
      <c r="AA62" s="17">
        <f t="shared" si="81"/>
        <v>1014.2294703650995</v>
      </c>
    </row>
    <row r="63" spans="1:27" ht="16.5" thickBot="1">
      <c r="A63" s="15">
        <v>23</v>
      </c>
      <c r="B63" s="15" t="s">
        <v>30</v>
      </c>
      <c r="C63" s="33">
        <v>0.6</v>
      </c>
      <c r="D63" s="17">
        <f t="shared" ref="D63:N63" si="82">D27*0.6*365/1000000</f>
        <v>380.30773499999998</v>
      </c>
      <c r="E63" s="17">
        <f t="shared" si="82"/>
        <v>396.66090300000002</v>
      </c>
      <c r="F63" s="17">
        <f t="shared" si="82"/>
        <v>413.71728000000002</v>
      </c>
      <c r="G63" s="17">
        <f t="shared" si="82"/>
        <v>431.50730700000003</v>
      </c>
      <c r="H63" s="17">
        <f t="shared" si="82"/>
        <v>450.06208199999998</v>
      </c>
      <c r="I63" s="17">
        <f t="shared" si="82"/>
        <v>469.41467399999993</v>
      </c>
      <c r="J63" s="17">
        <f t="shared" si="82"/>
        <v>489.59946599999995</v>
      </c>
      <c r="K63" s="17">
        <f t="shared" si="82"/>
        <v>510.65237399999995</v>
      </c>
      <c r="L63" s="17">
        <f t="shared" si="82"/>
        <v>532.61040899999989</v>
      </c>
      <c r="M63" s="17">
        <f t="shared" si="82"/>
        <v>555.51255300000003</v>
      </c>
      <c r="N63" s="17">
        <f t="shared" si="82"/>
        <v>579.39975900000002</v>
      </c>
      <c r="O63" s="6">
        <f t="shared" si="34"/>
        <v>23</v>
      </c>
      <c r="P63" s="6" t="str">
        <f t="shared" si="33"/>
        <v>Kota Depok</v>
      </c>
      <c r="Q63" s="33">
        <v>0.6</v>
      </c>
      <c r="R63" s="17">
        <f t="shared" ref="R63:AA63" si="83">R27*0.6*365/1000000</f>
        <v>604.31394863699995</v>
      </c>
      <c r="S63" s="17">
        <f t="shared" si="83"/>
        <v>630.29944842839097</v>
      </c>
      <c r="T63" s="17">
        <f t="shared" si="83"/>
        <v>657.40232471081174</v>
      </c>
      <c r="U63" s="17">
        <f t="shared" si="83"/>
        <v>685.67062467337666</v>
      </c>
      <c r="V63" s="17">
        <f t="shared" si="83"/>
        <v>715.15446153433174</v>
      </c>
      <c r="W63" s="17">
        <f t="shared" si="83"/>
        <v>745.90610338030808</v>
      </c>
      <c r="X63" s="17">
        <f t="shared" si="83"/>
        <v>777.98006582566131</v>
      </c>
      <c r="Y63" s="17">
        <f t="shared" si="83"/>
        <v>811.43320865616465</v>
      </c>
      <c r="Z63" s="17">
        <f t="shared" si="83"/>
        <v>846.32483662837978</v>
      </c>
      <c r="AA63" s="17">
        <f t="shared" si="83"/>
        <v>882.71680460340019</v>
      </c>
    </row>
    <row r="64" spans="1:27" ht="16.5" thickBot="1">
      <c r="A64" s="15">
        <v>24</v>
      </c>
      <c r="B64" s="15" t="s">
        <v>31</v>
      </c>
      <c r="C64" s="33">
        <v>0.6</v>
      </c>
      <c r="D64" s="17">
        <f t="shared" ref="D64:N64" si="84">D28*0.6*365/1000000</f>
        <v>118.50944099999998</v>
      </c>
      <c r="E64" s="17">
        <f t="shared" si="84"/>
        <v>120.95063399999998</v>
      </c>
      <c r="F64" s="17">
        <f t="shared" si="84"/>
        <v>123.44241599999998</v>
      </c>
      <c r="G64" s="17">
        <f t="shared" si="84"/>
        <v>125.985225</v>
      </c>
      <c r="H64" s="17">
        <f t="shared" si="84"/>
        <v>128.58059399999999</v>
      </c>
      <c r="I64" s="17">
        <f t="shared" si="84"/>
        <v>131.22918000000001</v>
      </c>
      <c r="J64" s="17">
        <f t="shared" si="84"/>
        <v>133.93251599999999</v>
      </c>
      <c r="K64" s="17">
        <f t="shared" si="84"/>
        <v>136.691697</v>
      </c>
      <c r="L64" s="17">
        <f t="shared" si="84"/>
        <v>139.50738000000001</v>
      </c>
      <c r="M64" s="17">
        <f t="shared" si="84"/>
        <v>142.381317</v>
      </c>
      <c r="N64" s="17">
        <f t="shared" si="84"/>
        <v>145.31438399999999</v>
      </c>
      <c r="O64" s="6">
        <f t="shared" si="34"/>
        <v>24</v>
      </c>
      <c r="P64" s="6" t="str">
        <f t="shared" si="33"/>
        <v>Kota Cimahi</v>
      </c>
      <c r="Q64" s="33">
        <v>0.6</v>
      </c>
      <c r="R64" s="17">
        <f t="shared" ref="R64:AA64" si="85">R28*0.6*365/1000000</f>
        <v>148.3078603104</v>
      </c>
      <c r="S64" s="17">
        <f t="shared" si="85"/>
        <v>151.36300223279423</v>
      </c>
      <c r="T64" s="17">
        <f t="shared" si="85"/>
        <v>154.4810800787898</v>
      </c>
      <c r="U64" s="17">
        <f t="shared" si="85"/>
        <v>157.6633903284129</v>
      </c>
      <c r="V64" s="17">
        <f t="shared" si="85"/>
        <v>160.91125616917819</v>
      </c>
      <c r="W64" s="17">
        <f t="shared" si="85"/>
        <v>164.22602804626325</v>
      </c>
      <c r="X64" s="17">
        <f t="shared" si="85"/>
        <v>167.60908422401627</v>
      </c>
      <c r="Y64" s="17">
        <f t="shared" si="85"/>
        <v>171.06183135903103</v>
      </c>
      <c r="Z64" s="17">
        <f t="shared" si="85"/>
        <v>174.58570508502703</v>
      </c>
      <c r="AA64" s="17">
        <f t="shared" si="85"/>
        <v>178.18217060977861</v>
      </c>
    </row>
    <row r="65" spans="1:27" ht="16.5" thickBot="1">
      <c r="A65" s="15">
        <v>25</v>
      </c>
      <c r="B65" s="15" t="s">
        <v>32</v>
      </c>
      <c r="C65" s="33">
        <v>0.6</v>
      </c>
      <c r="D65" s="17">
        <f t="shared" ref="D65:N65" si="86">D29*0.6*365/1000000</f>
        <v>138.93885599999999</v>
      </c>
      <c r="E65" s="17">
        <f t="shared" si="86"/>
        <v>141.523056</v>
      </c>
      <c r="F65" s="17">
        <f t="shared" si="86"/>
        <v>144.15543600000001</v>
      </c>
      <c r="G65" s="17">
        <f t="shared" si="86"/>
        <v>146.83665300000001</v>
      </c>
      <c r="H65" s="17">
        <f t="shared" si="86"/>
        <v>149.567802</v>
      </c>
      <c r="I65" s="17">
        <f t="shared" si="86"/>
        <v>152.34975900000001</v>
      </c>
      <c r="J65" s="17">
        <f t="shared" si="86"/>
        <v>155.18361899999999</v>
      </c>
      <c r="K65" s="17">
        <f t="shared" si="86"/>
        <v>158.07003900000001</v>
      </c>
      <c r="L65" s="17">
        <f t="shared" si="86"/>
        <v>161.01011399999999</v>
      </c>
      <c r="M65" s="17">
        <f t="shared" si="86"/>
        <v>164.00493900000001</v>
      </c>
      <c r="N65" s="17">
        <f t="shared" si="86"/>
        <v>167.05538999999999</v>
      </c>
      <c r="O65" s="6">
        <f t="shared" si="34"/>
        <v>25</v>
      </c>
      <c r="P65" s="6" t="str">
        <f t="shared" si="33"/>
        <v>Kota Tasikmalaya</v>
      </c>
      <c r="Q65" s="33">
        <v>0.6</v>
      </c>
      <c r="R65" s="17">
        <f t="shared" ref="R65:AA65" si="87">R29*0.6*365/1000000</f>
        <v>170.16262025399999</v>
      </c>
      <c r="S65" s="17">
        <f t="shared" si="87"/>
        <v>173.32764499072439</v>
      </c>
      <c r="T65" s="17">
        <f t="shared" si="87"/>
        <v>176.55153918755187</v>
      </c>
      <c r="U65" s="17">
        <f t="shared" si="87"/>
        <v>179.83539781644032</v>
      </c>
      <c r="V65" s="17">
        <f t="shared" si="87"/>
        <v>183.18033621582609</v>
      </c>
      <c r="W65" s="17">
        <f t="shared" si="87"/>
        <v>186.58749046944047</v>
      </c>
      <c r="X65" s="17">
        <f t="shared" si="87"/>
        <v>190.05801779217205</v>
      </c>
      <c r="Y65" s="17">
        <f t="shared" si="87"/>
        <v>193.59309692310643</v>
      </c>
      <c r="Z65" s="17">
        <f t="shared" si="87"/>
        <v>197.1939285258762</v>
      </c>
      <c r="AA65" s="17">
        <f t="shared" si="87"/>
        <v>200.86173559645752</v>
      </c>
    </row>
    <row r="66" spans="1:27" ht="16.5" thickBot="1">
      <c r="A66" s="15">
        <v>26</v>
      </c>
      <c r="B66" s="15" t="s">
        <v>33</v>
      </c>
      <c r="C66" s="33">
        <v>0.5</v>
      </c>
      <c r="D66" s="31">
        <f>D30*0.5*365/1000000</f>
        <v>31.967612500000001</v>
      </c>
      <c r="E66" s="31">
        <f t="shared" ref="E66:N66" si="88">E30*0.5*365/1000000</f>
        <v>32.332065</v>
      </c>
      <c r="F66" s="31">
        <f t="shared" si="88"/>
        <v>32.700715000000002</v>
      </c>
      <c r="G66" s="31">
        <f t="shared" si="88"/>
        <v>33.07338</v>
      </c>
      <c r="H66" s="31">
        <f t="shared" si="88"/>
        <v>33.450425000000003</v>
      </c>
      <c r="I66" s="31">
        <f t="shared" si="88"/>
        <v>33.831850000000003</v>
      </c>
      <c r="J66" s="31">
        <f t="shared" si="88"/>
        <v>34.2174725</v>
      </c>
      <c r="K66" s="31">
        <f t="shared" si="88"/>
        <v>34.607475000000001</v>
      </c>
      <c r="L66" s="31">
        <f t="shared" si="88"/>
        <v>35.002040000000001</v>
      </c>
      <c r="M66" s="31">
        <f t="shared" si="88"/>
        <v>35.4011675</v>
      </c>
      <c r="N66" s="31">
        <f t="shared" si="88"/>
        <v>35.804675000000003</v>
      </c>
      <c r="O66" s="6">
        <f t="shared" si="34"/>
        <v>26</v>
      </c>
      <c r="P66" s="6" t="str">
        <f t="shared" si="33"/>
        <v>Kota Banjar</v>
      </c>
      <c r="Q66" s="33">
        <v>0.5</v>
      </c>
      <c r="R66" s="31">
        <f t="shared" ref="R66:AA66" si="89">R30*0.5*365/1000000</f>
        <v>36.212848295000001</v>
      </c>
      <c r="S66" s="31">
        <f t="shared" si="89"/>
        <v>36.625674765562998</v>
      </c>
      <c r="T66" s="31">
        <f t="shared" si="89"/>
        <v>37.043207457890418</v>
      </c>
      <c r="U66" s="31">
        <f t="shared" si="89"/>
        <v>37.465500022910369</v>
      </c>
      <c r="V66" s="31">
        <f t="shared" si="89"/>
        <v>37.892606723171546</v>
      </c>
      <c r="W66" s="31">
        <f t="shared" si="89"/>
        <v>38.3245824398157</v>
      </c>
      <c r="X66" s="31">
        <f t="shared" si="89"/>
        <v>38.761482679629601</v>
      </c>
      <c r="Y66" s="31">
        <f t="shared" si="89"/>
        <v>39.203363582177381</v>
      </c>
      <c r="Z66" s="31">
        <f t="shared" si="89"/>
        <v>39.650281927014198</v>
      </c>
      <c r="AA66" s="31">
        <f t="shared" si="89"/>
        <v>40.102295140982164</v>
      </c>
    </row>
    <row r="67" spans="1:27">
      <c r="A67" s="18"/>
      <c r="B67" s="19" t="s">
        <v>34</v>
      </c>
      <c r="C67" s="18"/>
      <c r="D67" s="17">
        <f t="shared" ref="D67:N67" si="90">D31*0.6*365/1000000</f>
        <v>9421.8718740000004</v>
      </c>
      <c r="E67" s="17">
        <f t="shared" si="90"/>
        <v>9608.0678640000006</v>
      </c>
      <c r="F67" s="17">
        <f t="shared" si="90"/>
        <v>9799.4138579999999</v>
      </c>
      <c r="G67" s="17">
        <f t="shared" si="90"/>
        <v>9996.0824279999997</v>
      </c>
      <c r="H67" s="17">
        <f t="shared" si="90"/>
        <v>10198.252935</v>
      </c>
      <c r="I67" s="17">
        <f t="shared" si="90"/>
        <v>10406.110871999999</v>
      </c>
      <c r="J67" s="17">
        <f t="shared" si="90"/>
        <v>10619.849178</v>
      </c>
      <c r="K67" s="17">
        <f t="shared" si="90"/>
        <v>10839.668019000001</v>
      </c>
      <c r="L67" s="17">
        <f t="shared" si="90"/>
        <v>11065.775226</v>
      </c>
      <c r="M67" s="17">
        <f t="shared" si="90"/>
        <v>11298.385856999997</v>
      </c>
      <c r="N67" s="17">
        <f t="shared" si="90"/>
        <v>11537.724041847052</v>
      </c>
      <c r="O67" s="10"/>
      <c r="P67" s="10"/>
      <c r="Q67" s="11"/>
      <c r="R67" s="17">
        <f t="shared" ref="R67:AA67" si="91">R31*0.6*365/1000000</f>
        <v>11784.021409165565</v>
      </c>
      <c r="S67" s="17">
        <f t="shared" si="91"/>
        <v>12037.519205989342</v>
      </c>
      <c r="T67" s="17">
        <f t="shared" si="91"/>
        <v>12298.467633641643</v>
      </c>
      <c r="U67" s="17">
        <f t="shared" si="91"/>
        <v>12567.126467461476</v>
      </c>
      <c r="V67" s="17">
        <f t="shared" si="91"/>
        <v>12843.765445176712</v>
      </c>
      <c r="W67" s="17">
        <f t="shared" si="91"/>
        <v>13128.664671642051</v>
      </c>
      <c r="X67" s="17">
        <f t="shared" si="91"/>
        <v>13422.115040649589</v>
      </c>
      <c r="Y67" s="17">
        <f t="shared" si="91"/>
        <v>13724.418674551038</v>
      </c>
      <c r="Z67" s="17">
        <f t="shared" si="91"/>
        <v>14035.889382462825</v>
      </c>
      <c r="AA67" s="17">
        <f t="shared" si="91"/>
        <v>14356.853137859818</v>
      </c>
    </row>
    <row r="71" spans="1:27" ht="15.75" thickBot="1"/>
    <row r="72" spans="1:27" ht="16.5" customHeight="1" thickBot="1">
      <c r="B72" s="35" t="s">
        <v>50</v>
      </c>
      <c r="C72" s="37" t="s">
        <v>51</v>
      </c>
      <c r="D72" s="42"/>
      <c r="E72" s="36" t="s">
        <v>50</v>
      </c>
    </row>
    <row r="73" spans="1:27" ht="63.75" thickBot="1">
      <c r="B73" s="38" t="s">
        <v>52</v>
      </c>
      <c r="C73" s="39" t="s">
        <v>54</v>
      </c>
      <c r="D73" s="24" t="s">
        <v>55</v>
      </c>
      <c r="E73" s="24" t="s">
        <v>53</v>
      </c>
    </row>
    <row r="74" spans="1:27" ht="16.5" thickBot="1">
      <c r="B74" s="40">
        <v>0.23200000000000001</v>
      </c>
      <c r="C74" s="41">
        <v>0.27600000000000002</v>
      </c>
      <c r="D74" s="41">
        <v>0.46</v>
      </c>
      <c r="E74" s="41">
        <v>3.4000000000000002E-2</v>
      </c>
    </row>
    <row r="76" spans="1:27">
      <c r="B76" s="2">
        <f>B74+C74</f>
        <v>0.50800000000000001</v>
      </c>
    </row>
    <row r="79" spans="1:27" ht="31.5">
      <c r="A79" s="43" t="s">
        <v>0</v>
      </c>
      <c r="B79" s="43" t="s">
        <v>56</v>
      </c>
      <c r="C79" s="58" t="s">
        <v>61</v>
      </c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 spans="1:27" ht="15.75">
      <c r="A80" s="43"/>
      <c r="B80" s="43"/>
      <c r="C80" s="43">
        <v>2010</v>
      </c>
      <c r="D80" s="43">
        <v>2011</v>
      </c>
      <c r="E80" s="43">
        <v>2012</v>
      </c>
      <c r="F80" s="43">
        <v>2013</v>
      </c>
      <c r="G80" s="43">
        <v>2014</v>
      </c>
      <c r="H80" s="43">
        <v>2015</v>
      </c>
      <c r="I80" s="43">
        <v>2016</v>
      </c>
      <c r="J80" s="43">
        <v>2017</v>
      </c>
      <c r="K80" s="43">
        <v>2018</v>
      </c>
      <c r="L80" s="43">
        <v>2019</v>
      </c>
      <c r="M80" s="43">
        <v>2020</v>
      </c>
      <c r="N80" s="22">
        <f>+M80+1</f>
        <v>2021</v>
      </c>
      <c r="O80" s="22">
        <f t="shared" ref="O80:W80" si="92">+N80+1</f>
        <v>2022</v>
      </c>
      <c r="P80" s="22">
        <f t="shared" si="92"/>
        <v>2023</v>
      </c>
      <c r="Q80" s="22">
        <f t="shared" si="92"/>
        <v>2024</v>
      </c>
      <c r="R80" s="22">
        <f t="shared" si="92"/>
        <v>2025</v>
      </c>
      <c r="S80" s="22">
        <f t="shared" si="92"/>
        <v>2026</v>
      </c>
      <c r="T80" s="22">
        <f t="shared" si="92"/>
        <v>2027</v>
      </c>
      <c r="U80" s="22">
        <f t="shared" si="92"/>
        <v>2028</v>
      </c>
      <c r="V80" s="22">
        <f t="shared" si="92"/>
        <v>2029</v>
      </c>
      <c r="W80" s="22">
        <f t="shared" si="92"/>
        <v>2030</v>
      </c>
    </row>
    <row r="81" spans="1:23" ht="15.75">
      <c r="A81" s="44">
        <v>1</v>
      </c>
      <c r="B81" s="44" t="s">
        <v>57</v>
      </c>
      <c r="C81" s="46">
        <f>D67</f>
        <v>9421.8718740000004</v>
      </c>
      <c r="D81" s="46">
        <f t="shared" ref="D81:M81" si="93">E67</f>
        <v>9608.0678640000006</v>
      </c>
      <c r="E81" s="46">
        <f t="shared" si="93"/>
        <v>9799.4138579999999</v>
      </c>
      <c r="F81" s="46">
        <f t="shared" si="93"/>
        <v>9996.0824279999997</v>
      </c>
      <c r="G81" s="46">
        <f t="shared" si="93"/>
        <v>10198.252935</v>
      </c>
      <c r="H81" s="46">
        <f t="shared" si="93"/>
        <v>10406.110871999999</v>
      </c>
      <c r="I81" s="46">
        <f t="shared" si="93"/>
        <v>10619.849178</v>
      </c>
      <c r="J81" s="46">
        <f t="shared" si="93"/>
        <v>10839.668019000001</v>
      </c>
      <c r="K81" s="46">
        <f t="shared" si="93"/>
        <v>11065.775226</v>
      </c>
      <c r="L81" s="46">
        <f t="shared" si="93"/>
        <v>11298.385856999997</v>
      </c>
      <c r="M81" s="46">
        <f t="shared" si="93"/>
        <v>11537.724041847052</v>
      </c>
      <c r="N81" s="47">
        <f>R67</f>
        <v>11784.021409165565</v>
      </c>
      <c r="O81" s="47">
        <f t="shared" ref="O81:W81" si="94">S67</f>
        <v>12037.519205989342</v>
      </c>
      <c r="P81" s="47">
        <f t="shared" si="94"/>
        <v>12298.467633641643</v>
      </c>
      <c r="Q81" s="47">
        <f t="shared" si="94"/>
        <v>12567.126467461476</v>
      </c>
      <c r="R81" s="47">
        <f t="shared" si="94"/>
        <v>12843.765445176712</v>
      </c>
      <c r="S81" s="47">
        <f t="shared" si="94"/>
        <v>13128.664671642051</v>
      </c>
      <c r="T81" s="47">
        <f t="shared" si="94"/>
        <v>13422.115040649589</v>
      </c>
      <c r="U81" s="47">
        <f t="shared" si="94"/>
        <v>13724.418674551038</v>
      </c>
      <c r="V81" s="47">
        <f t="shared" si="94"/>
        <v>14035.889382462825</v>
      </c>
      <c r="W81" s="47">
        <f t="shared" si="94"/>
        <v>14356.853137859818</v>
      </c>
    </row>
    <row r="82" spans="1:23" ht="15.75">
      <c r="A82" s="44">
        <v>2</v>
      </c>
      <c r="B82" s="44" t="s">
        <v>58</v>
      </c>
      <c r="C82" s="46">
        <f>C81*C87</f>
        <v>4786.310911992</v>
      </c>
      <c r="D82" s="46">
        <f t="shared" ref="D82:W82" si="95">D81*D87</f>
        <v>4880.898474912</v>
      </c>
      <c r="E82" s="46">
        <f t="shared" si="95"/>
        <v>4978.1022398639998</v>
      </c>
      <c r="F82" s="46">
        <f t="shared" si="95"/>
        <v>5078.009873424</v>
      </c>
      <c r="G82" s="46">
        <f t="shared" si="95"/>
        <v>5180.7124909800004</v>
      </c>
      <c r="H82" s="46">
        <f t="shared" si="95"/>
        <v>5286.3043229759996</v>
      </c>
      <c r="I82" s="46">
        <f t="shared" si="95"/>
        <v>5394.883382424</v>
      </c>
      <c r="J82" s="46">
        <f t="shared" si="95"/>
        <v>5506.5513536520002</v>
      </c>
      <c r="K82" s="46">
        <f t="shared" si="95"/>
        <v>5621.4138148080001</v>
      </c>
      <c r="L82" s="46">
        <f t="shared" si="95"/>
        <v>5739.5800153559985</v>
      </c>
      <c r="M82" s="46">
        <f t="shared" si="95"/>
        <v>5861.1638132583021</v>
      </c>
      <c r="N82" s="46">
        <f t="shared" si="95"/>
        <v>5986.2828758561072</v>
      </c>
      <c r="O82" s="46">
        <f t="shared" si="95"/>
        <v>6115.0597566425859</v>
      </c>
      <c r="P82" s="46">
        <f t="shared" si="95"/>
        <v>6247.6215578899546</v>
      </c>
      <c r="Q82" s="46">
        <f t="shared" si="95"/>
        <v>6384.1002454704294</v>
      </c>
      <c r="R82" s="46">
        <f t="shared" si="95"/>
        <v>6524.6328461497696</v>
      </c>
      <c r="S82" s="46">
        <f t="shared" si="95"/>
        <v>6669.3616531941616</v>
      </c>
      <c r="T82" s="46">
        <f t="shared" si="95"/>
        <v>6818.4344406499913</v>
      </c>
      <c r="U82" s="46">
        <f t="shared" si="95"/>
        <v>6972.0046866719276</v>
      </c>
      <c r="V82" s="46">
        <f t="shared" si="95"/>
        <v>7130.2318062911154</v>
      </c>
      <c r="W82" s="46">
        <f t="shared" si="95"/>
        <v>7293.2813940327878</v>
      </c>
    </row>
    <row r="83" spans="1:23" ht="15.75">
      <c r="A83" s="44">
        <v>3</v>
      </c>
      <c r="B83" s="44" t="str">
        <f>B88</f>
        <v>PEMBAKARAN TERBUKA</v>
      </c>
      <c r="C83" s="46">
        <f>C81*C88</f>
        <v>4334.0610620400003</v>
      </c>
      <c r="D83" s="46">
        <f t="shared" ref="D83:W83" si="96">D81*D88</f>
        <v>4419.7112174400008</v>
      </c>
      <c r="E83" s="46">
        <f t="shared" si="96"/>
        <v>4507.7303746799998</v>
      </c>
      <c r="F83" s="46">
        <f t="shared" si="96"/>
        <v>4598.1979168799999</v>
      </c>
      <c r="G83" s="46">
        <f t="shared" si="96"/>
        <v>4691.1963501</v>
      </c>
      <c r="H83" s="46">
        <f t="shared" si="96"/>
        <v>4786.8110011199997</v>
      </c>
      <c r="I83" s="46">
        <f t="shared" si="96"/>
        <v>4885.13062188</v>
      </c>
      <c r="J83" s="46">
        <f t="shared" si="96"/>
        <v>4986.2472887400008</v>
      </c>
      <c r="K83" s="46">
        <f t="shared" si="96"/>
        <v>5090.2566039599997</v>
      </c>
      <c r="L83" s="46">
        <f t="shared" si="96"/>
        <v>5197.257494219999</v>
      </c>
      <c r="M83" s="46">
        <f t="shared" si="96"/>
        <v>5307.3530592496445</v>
      </c>
      <c r="N83" s="46">
        <f t="shared" si="96"/>
        <v>5420.6498482161605</v>
      </c>
      <c r="O83" s="46">
        <f t="shared" si="96"/>
        <v>5537.2588347550973</v>
      </c>
      <c r="P83" s="46">
        <f t="shared" si="96"/>
        <v>5657.2951114751559</v>
      </c>
      <c r="Q83" s="46">
        <f t="shared" si="96"/>
        <v>5780.8781750322787</v>
      </c>
      <c r="R83" s="46">
        <f t="shared" si="96"/>
        <v>5908.132104781288</v>
      </c>
      <c r="S83" s="46">
        <f t="shared" si="96"/>
        <v>6039.185748955344</v>
      </c>
      <c r="T83" s="46">
        <f t="shared" si="96"/>
        <v>6174.1729186988114</v>
      </c>
      <c r="U83" s="46">
        <f t="shared" si="96"/>
        <v>6313.2325902934781</v>
      </c>
      <c r="V83" s="46">
        <f t="shared" si="96"/>
        <v>6456.5091159328995</v>
      </c>
      <c r="W83" s="46">
        <f t="shared" si="96"/>
        <v>6604.1524434155162</v>
      </c>
    </row>
    <row r="84" spans="1:23" ht="15.75">
      <c r="A84" s="44">
        <v>4</v>
      </c>
      <c r="B84" s="44" t="s">
        <v>59</v>
      </c>
      <c r="C84" s="46">
        <f>C89*C81</f>
        <v>320.34364371600003</v>
      </c>
      <c r="D84" s="46">
        <f t="shared" ref="D84:W84" si="97">D89*D81</f>
        <v>326.67430737600006</v>
      </c>
      <c r="E84" s="46">
        <f t="shared" si="97"/>
        <v>333.180071172</v>
      </c>
      <c r="F84" s="46">
        <f t="shared" si="97"/>
        <v>339.86680255200002</v>
      </c>
      <c r="G84" s="46">
        <f t="shared" si="97"/>
        <v>346.74059979000003</v>
      </c>
      <c r="H84" s="46">
        <f t="shared" si="97"/>
        <v>353.80776964799998</v>
      </c>
      <c r="I84" s="46">
        <f t="shared" si="97"/>
        <v>361.07487205200005</v>
      </c>
      <c r="J84" s="46">
        <f t="shared" si="97"/>
        <v>368.54871264600007</v>
      </c>
      <c r="K84" s="46">
        <f t="shared" si="97"/>
        <v>376.23635768400004</v>
      </c>
      <c r="L84" s="46">
        <f t="shared" si="97"/>
        <v>384.14511913799993</v>
      </c>
      <c r="M84" s="46">
        <f t="shared" si="97"/>
        <v>392.28261742279977</v>
      </c>
      <c r="N84" s="46">
        <f t="shared" si="97"/>
        <v>400.65672791162928</v>
      </c>
      <c r="O84" s="46">
        <f t="shared" si="97"/>
        <v>409.27565300363761</v>
      </c>
      <c r="P84" s="46">
        <f t="shared" si="97"/>
        <v>418.14789954381592</v>
      </c>
      <c r="Q84" s="46">
        <f t="shared" si="97"/>
        <v>427.28229989369021</v>
      </c>
      <c r="R84" s="46">
        <f t="shared" si="97"/>
        <v>436.68802513600826</v>
      </c>
      <c r="S84" s="46">
        <f t="shared" si="97"/>
        <v>446.37459883582977</v>
      </c>
      <c r="T84" s="46">
        <f t="shared" si="97"/>
        <v>456.35191138208609</v>
      </c>
      <c r="U84" s="46">
        <f t="shared" si="97"/>
        <v>466.63023493473531</v>
      </c>
      <c r="V84" s="46">
        <f t="shared" si="97"/>
        <v>477.22023900373608</v>
      </c>
      <c r="W84" s="46">
        <f t="shared" si="97"/>
        <v>488.13300668723383</v>
      </c>
    </row>
    <row r="85" spans="1:23" ht="31.5">
      <c r="A85" s="45" t="s">
        <v>0</v>
      </c>
      <c r="B85" s="45" t="s">
        <v>56</v>
      </c>
      <c r="C85" s="57" t="s">
        <v>60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spans="1:23" ht="15.75">
      <c r="A86" s="45"/>
      <c r="B86" s="45"/>
      <c r="C86" s="48">
        <v>2010</v>
      </c>
      <c r="D86" s="48">
        <v>2011</v>
      </c>
      <c r="E86" s="48">
        <v>2012</v>
      </c>
      <c r="F86" s="48">
        <v>2013</v>
      </c>
      <c r="G86" s="48">
        <v>2014</v>
      </c>
      <c r="H86" s="48">
        <v>2015</v>
      </c>
      <c r="I86" s="48">
        <v>2016</v>
      </c>
      <c r="J86" s="48">
        <v>2017</v>
      </c>
      <c r="K86" s="48">
        <v>2018</v>
      </c>
      <c r="L86" s="48">
        <v>2019</v>
      </c>
      <c r="M86" s="48">
        <v>2020</v>
      </c>
      <c r="N86" s="49">
        <f>+M86+1</f>
        <v>2021</v>
      </c>
      <c r="O86" s="49">
        <f t="shared" ref="O86:W86" si="98">+N86+1</f>
        <v>2022</v>
      </c>
      <c r="P86" s="49">
        <f t="shared" si="98"/>
        <v>2023</v>
      </c>
      <c r="Q86" s="49">
        <f t="shared" si="98"/>
        <v>2024</v>
      </c>
      <c r="R86" s="49">
        <f t="shared" si="98"/>
        <v>2025</v>
      </c>
      <c r="S86" s="49">
        <f t="shared" si="98"/>
        <v>2026</v>
      </c>
      <c r="T86" s="49">
        <f t="shared" si="98"/>
        <v>2027</v>
      </c>
      <c r="U86" s="49">
        <f t="shared" si="98"/>
        <v>2028</v>
      </c>
      <c r="V86" s="49">
        <f t="shared" si="98"/>
        <v>2029</v>
      </c>
      <c r="W86" s="49">
        <f t="shared" si="98"/>
        <v>2030</v>
      </c>
    </row>
    <row r="87" spans="1:23" ht="15.75">
      <c r="A87" s="44">
        <v>2</v>
      </c>
      <c r="B87" s="44" t="s">
        <v>58</v>
      </c>
      <c r="C87" s="50">
        <f>$B$76</f>
        <v>0.50800000000000001</v>
      </c>
      <c r="D87" s="50">
        <f t="shared" ref="D87:W87" si="99">$B$76</f>
        <v>0.50800000000000001</v>
      </c>
      <c r="E87" s="50">
        <f t="shared" si="99"/>
        <v>0.50800000000000001</v>
      </c>
      <c r="F87" s="50">
        <f t="shared" si="99"/>
        <v>0.50800000000000001</v>
      </c>
      <c r="G87" s="50">
        <f t="shared" si="99"/>
        <v>0.50800000000000001</v>
      </c>
      <c r="H87" s="50">
        <f t="shared" si="99"/>
        <v>0.50800000000000001</v>
      </c>
      <c r="I87" s="50">
        <f t="shared" si="99"/>
        <v>0.50800000000000001</v>
      </c>
      <c r="J87" s="50">
        <f t="shared" si="99"/>
        <v>0.50800000000000001</v>
      </c>
      <c r="K87" s="50">
        <f t="shared" si="99"/>
        <v>0.50800000000000001</v>
      </c>
      <c r="L87" s="50">
        <f t="shared" si="99"/>
        <v>0.50800000000000001</v>
      </c>
      <c r="M87" s="50">
        <f t="shared" si="99"/>
        <v>0.50800000000000001</v>
      </c>
      <c r="N87" s="50">
        <f t="shared" si="99"/>
        <v>0.50800000000000001</v>
      </c>
      <c r="O87" s="50">
        <f t="shared" si="99"/>
        <v>0.50800000000000001</v>
      </c>
      <c r="P87" s="50">
        <f t="shared" si="99"/>
        <v>0.50800000000000001</v>
      </c>
      <c r="Q87" s="50">
        <f t="shared" si="99"/>
        <v>0.50800000000000001</v>
      </c>
      <c r="R87" s="50">
        <f t="shared" si="99"/>
        <v>0.50800000000000001</v>
      </c>
      <c r="S87" s="50">
        <f t="shared" si="99"/>
        <v>0.50800000000000001</v>
      </c>
      <c r="T87" s="50">
        <f t="shared" si="99"/>
        <v>0.50800000000000001</v>
      </c>
      <c r="U87" s="50">
        <f t="shared" si="99"/>
        <v>0.50800000000000001</v>
      </c>
      <c r="V87" s="50">
        <f t="shared" si="99"/>
        <v>0.50800000000000001</v>
      </c>
      <c r="W87" s="50">
        <f t="shared" si="99"/>
        <v>0.50800000000000001</v>
      </c>
    </row>
    <row r="88" spans="1:23" ht="15.75">
      <c r="A88" s="44">
        <v>3</v>
      </c>
      <c r="B88" s="44" t="str">
        <f>D73</f>
        <v>PEMBAKARAN TERBUKA</v>
      </c>
      <c r="C88" s="50">
        <f>$D$74</f>
        <v>0.46</v>
      </c>
      <c r="D88" s="50">
        <f t="shared" ref="D88:W88" si="100">$D$74</f>
        <v>0.46</v>
      </c>
      <c r="E88" s="50">
        <f t="shared" si="100"/>
        <v>0.46</v>
      </c>
      <c r="F88" s="50">
        <f t="shared" si="100"/>
        <v>0.46</v>
      </c>
      <c r="G88" s="50">
        <f t="shared" si="100"/>
        <v>0.46</v>
      </c>
      <c r="H88" s="50">
        <f t="shared" si="100"/>
        <v>0.46</v>
      </c>
      <c r="I88" s="50">
        <f t="shared" si="100"/>
        <v>0.46</v>
      </c>
      <c r="J88" s="50">
        <f t="shared" si="100"/>
        <v>0.46</v>
      </c>
      <c r="K88" s="50">
        <f t="shared" si="100"/>
        <v>0.46</v>
      </c>
      <c r="L88" s="50">
        <f t="shared" si="100"/>
        <v>0.46</v>
      </c>
      <c r="M88" s="50">
        <f t="shared" si="100"/>
        <v>0.46</v>
      </c>
      <c r="N88" s="50">
        <f t="shared" si="100"/>
        <v>0.46</v>
      </c>
      <c r="O88" s="50">
        <f t="shared" si="100"/>
        <v>0.46</v>
      </c>
      <c r="P88" s="50">
        <f t="shared" si="100"/>
        <v>0.46</v>
      </c>
      <c r="Q88" s="50">
        <f t="shared" si="100"/>
        <v>0.46</v>
      </c>
      <c r="R88" s="50">
        <f t="shared" si="100"/>
        <v>0.46</v>
      </c>
      <c r="S88" s="50">
        <f t="shared" si="100"/>
        <v>0.46</v>
      </c>
      <c r="T88" s="50">
        <f t="shared" si="100"/>
        <v>0.46</v>
      </c>
      <c r="U88" s="50">
        <f t="shared" si="100"/>
        <v>0.46</v>
      </c>
      <c r="V88" s="50">
        <f t="shared" si="100"/>
        <v>0.46</v>
      </c>
      <c r="W88" s="50">
        <f t="shared" si="100"/>
        <v>0.46</v>
      </c>
    </row>
    <row r="89" spans="1:23" ht="15.75">
      <c r="A89" s="44">
        <v>4</v>
      </c>
      <c r="B89" s="44" t="str">
        <f>E73</f>
        <v>Terolah DI KOMPOS</v>
      </c>
      <c r="C89" s="50">
        <f>$E$74</f>
        <v>3.4000000000000002E-2</v>
      </c>
      <c r="D89" s="50">
        <f t="shared" ref="D89:W89" si="101">$E$74</f>
        <v>3.4000000000000002E-2</v>
      </c>
      <c r="E89" s="50">
        <f t="shared" si="101"/>
        <v>3.4000000000000002E-2</v>
      </c>
      <c r="F89" s="50">
        <f t="shared" si="101"/>
        <v>3.4000000000000002E-2</v>
      </c>
      <c r="G89" s="50">
        <f t="shared" si="101"/>
        <v>3.4000000000000002E-2</v>
      </c>
      <c r="H89" s="50">
        <f t="shared" si="101"/>
        <v>3.4000000000000002E-2</v>
      </c>
      <c r="I89" s="50">
        <f t="shared" si="101"/>
        <v>3.4000000000000002E-2</v>
      </c>
      <c r="J89" s="50">
        <f t="shared" si="101"/>
        <v>3.4000000000000002E-2</v>
      </c>
      <c r="K89" s="50">
        <f t="shared" si="101"/>
        <v>3.4000000000000002E-2</v>
      </c>
      <c r="L89" s="50">
        <f t="shared" si="101"/>
        <v>3.4000000000000002E-2</v>
      </c>
      <c r="M89" s="50">
        <f t="shared" si="101"/>
        <v>3.4000000000000002E-2</v>
      </c>
      <c r="N89" s="50">
        <f t="shared" si="101"/>
        <v>3.4000000000000002E-2</v>
      </c>
      <c r="O89" s="50">
        <f t="shared" si="101"/>
        <v>3.4000000000000002E-2</v>
      </c>
      <c r="P89" s="50">
        <f t="shared" si="101"/>
        <v>3.4000000000000002E-2</v>
      </c>
      <c r="Q89" s="50">
        <f t="shared" si="101"/>
        <v>3.4000000000000002E-2</v>
      </c>
      <c r="R89" s="50">
        <f t="shared" si="101"/>
        <v>3.4000000000000002E-2</v>
      </c>
      <c r="S89" s="50">
        <f t="shared" si="101"/>
        <v>3.4000000000000002E-2</v>
      </c>
      <c r="T89" s="50">
        <f t="shared" si="101"/>
        <v>3.4000000000000002E-2</v>
      </c>
      <c r="U89" s="50">
        <f t="shared" si="101"/>
        <v>3.4000000000000002E-2</v>
      </c>
      <c r="V89" s="50">
        <f t="shared" si="101"/>
        <v>3.4000000000000002E-2</v>
      </c>
      <c r="W89" s="50">
        <f t="shared" si="101"/>
        <v>3.4000000000000002E-2</v>
      </c>
    </row>
    <row r="92" spans="1:23" ht="15.75" thickBot="1"/>
    <row r="93" spans="1:23" ht="15.75">
      <c r="A93" s="51" t="s">
        <v>0</v>
      </c>
      <c r="B93" s="52" t="s">
        <v>62</v>
      </c>
      <c r="C93" s="52" t="s">
        <v>63</v>
      </c>
      <c r="D93" s="52" t="s">
        <v>64</v>
      </c>
    </row>
    <row r="94" spans="1:23" ht="16.5" thickBot="1">
      <c r="A94" s="53"/>
      <c r="B94" s="54"/>
      <c r="C94" s="55" t="s">
        <v>65</v>
      </c>
      <c r="D94" s="55" t="s">
        <v>66</v>
      </c>
    </row>
    <row r="95" spans="1:23" ht="16.5" thickBot="1">
      <c r="A95" s="25">
        <v>1</v>
      </c>
      <c r="B95" s="26" t="s">
        <v>67</v>
      </c>
      <c r="C95" s="41">
        <v>0.63600000000000001</v>
      </c>
      <c r="D95" s="56">
        <v>0.4</v>
      </c>
    </row>
    <row r="96" spans="1:23" ht="16.5" thickBot="1">
      <c r="A96" s="25">
        <v>2</v>
      </c>
      <c r="B96" s="26" t="s">
        <v>68</v>
      </c>
      <c r="C96" s="41">
        <v>0.104</v>
      </c>
      <c r="D96" s="56">
        <v>0.9</v>
      </c>
    </row>
    <row r="97" spans="1:4" ht="16.5" thickBot="1">
      <c r="A97" s="25">
        <v>3</v>
      </c>
      <c r="B97" s="26" t="s">
        <v>69</v>
      </c>
      <c r="C97" s="41">
        <v>0</v>
      </c>
      <c r="D97" s="56">
        <v>0.85</v>
      </c>
    </row>
    <row r="98" spans="1:4" ht="16.5" thickBot="1">
      <c r="A98" s="25">
        <v>4</v>
      </c>
      <c r="B98" s="26" t="s">
        <v>70</v>
      </c>
      <c r="C98" s="41">
        <v>0</v>
      </c>
      <c r="D98" s="56">
        <v>0.8</v>
      </c>
    </row>
    <row r="99" spans="1:4" ht="16.5" thickBot="1">
      <c r="A99" s="25">
        <v>5</v>
      </c>
      <c r="B99" s="26" t="s">
        <v>71</v>
      </c>
      <c r="C99" s="41">
        <v>0</v>
      </c>
      <c r="D99" s="56">
        <v>0.84</v>
      </c>
    </row>
    <row r="100" spans="1:4" ht="16.5" thickBot="1">
      <c r="A100" s="25">
        <v>6</v>
      </c>
      <c r="B100" s="26" t="s">
        <v>72</v>
      </c>
      <c r="C100" s="41">
        <v>1.4999999999999999E-2</v>
      </c>
      <c r="D100" s="56">
        <v>1</v>
      </c>
    </row>
    <row r="101" spans="1:4" ht="16.5" thickBot="1">
      <c r="A101" s="25">
        <v>7</v>
      </c>
      <c r="B101" s="26" t="s">
        <v>73</v>
      </c>
      <c r="C101" s="41">
        <v>9.8000000000000004E-2</v>
      </c>
      <c r="D101" s="56">
        <v>1</v>
      </c>
    </row>
    <row r="102" spans="1:4" ht="16.5" thickBot="1">
      <c r="A102" s="25">
        <v>8</v>
      </c>
      <c r="B102" s="26" t="s">
        <v>74</v>
      </c>
      <c r="C102" s="41">
        <v>1.7000000000000001E-2</v>
      </c>
      <c r="D102" s="56">
        <v>1</v>
      </c>
    </row>
    <row r="103" spans="1:4" ht="16.5" thickBot="1">
      <c r="A103" s="25">
        <v>9</v>
      </c>
      <c r="B103" s="26" t="s">
        <v>75</v>
      </c>
      <c r="C103" s="41">
        <v>0.13100000000000001</v>
      </c>
      <c r="D103" s="56">
        <v>0.9</v>
      </c>
    </row>
    <row r="104" spans="1:4" ht="16.5" thickBot="1">
      <c r="A104" s="3"/>
      <c r="B104" s="26" t="s">
        <v>76</v>
      </c>
      <c r="C104" s="41">
        <v>1</v>
      </c>
      <c r="D104" s="26" t="s">
        <v>77</v>
      </c>
    </row>
  </sheetData>
  <mergeCells count="16">
    <mergeCell ref="AO2:AQ2"/>
    <mergeCell ref="R37:AA37"/>
    <mergeCell ref="A1:A2"/>
    <mergeCell ref="D1:N1"/>
    <mergeCell ref="A37:A38"/>
    <mergeCell ref="D37:N37"/>
    <mergeCell ref="R1:AA1"/>
    <mergeCell ref="AD2:AD3"/>
    <mergeCell ref="AC22:AC30"/>
    <mergeCell ref="AC5:AC21"/>
    <mergeCell ref="C85:W85"/>
    <mergeCell ref="C79:W79"/>
    <mergeCell ref="AH2:AH3"/>
    <mergeCell ref="AD4:AH4"/>
    <mergeCell ref="AD35:AH35"/>
    <mergeCell ref="AE32:A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PROYEKSI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2016-10-02T02:40:50Z</dcterms:created>
  <dcterms:modified xsi:type="dcterms:W3CDTF">2016-10-02T19:37:16Z</dcterms:modified>
</cp:coreProperties>
</file>