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AJI ULANG RAD GRK JABAR\REVIEW KAJI ULANG RAD GRK JABAR\LAPORAN\HITUNGAN UTAMA\"/>
    </mc:Choice>
  </mc:AlternateContent>
  <bookViews>
    <workbookView xWindow="0" yWindow="0" windowWidth="21600" windowHeight="9435"/>
  </bookViews>
  <sheets>
    <sheet name="Penurunan Emisi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Q27" i="2" l="1"/>
  <c r="P30" i="2" l="1"/>
  <c r="T28" i="2"/>
  <c r="G14" i="2"/>
  <c r="G9" i="2"/>
  <c r="G16" i="2"/>
  <c r="G8" i="2"/>
  <c r="G7" i="2"/>
  <c r="G6" i="2"/>
  <c r="D7" i="2"/>
  <c r="D6" i="2"/>
  <c r="AK8" i="3" l="1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7" i="3"/>
  <c r="AU8" i="3"/>
  <c r="AU9" i="3"/>
  <c r="AU10" i="3"/>
  <c r="AU11" i="3"/>
  <c r="AU12" i="3"/>
  <c r="AU13" i="3"/>
  <c r="AU14" i="3"/>
  <c r="AU7" i="3"/>
  <c r="AV7" i="3" s="1"/>
  <c r="AN7" i="3"/>
  <c r="AP7" i="3" s="1"/>
  <c r="AF8" i="3"/>
  <c r="AH8" i="3" s="1"/>
  <c r="AF7" i="3"/>
  <c r="AH7" i="3" s="1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7" i="3"/>
  <c r="W7" i="3"/>
  <c r="X7" i="3" s="1"/>
  <c r="O7" i="3"/>
  <c r="P8" i="3"/>
  <c r="P9" i="3"/>
  <c r="P10" i="3"/>
  <c r="P11" i="3"/>
  <c r="P12" i="3"/>
  <c r="P13" i="3"/>
  <c r="P14" i="3"/>
  <c r="P7" i="3"/>
  <c r="O8" i="3"/>
  <c r="O9" i="3"/>
  <c r="O10" i="3"/>
  <c r="O11" i="3"/>
  <c r="O12" i="3"/>
  <c r="O13" i="3"/>
  <c r="O14" i="3"/>
  <c r="G7" i="3"/>
  <c r="I7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7" i="3"/>
  <c r="AJ28" i="3"/>
  <c r="K28" i="3"/>
  <c r="E28" i="3"/>
  <c r="AQ27" i="3"/>
  <c r="AL27" i="3"/>
  <c r="M27" i="3"/>
  <c r="E27" i="3"/>
  <c r="AQ26" i="3"/>
  <c r="AL26" i="3"/>
  <c r="M26" i="3"/>
  <c r="E26" i="3"/>
  <c r="AQ25" i="3"/>
  <c r="AL25" i="3"/>
  <c r="M25" i="3"/>
  <c r="E25" i="3"/>
  <c r="AQ24" i="3"/>
  <c r="AL24" i="3"/>
  <c r="M24" i="3"/>
  <c r="E24" i="3"/>
  <c r="AQ23" i="3"/>
  <c r="AL23" i="3"/>
  <c r="M23" i="3"/>
  <c r="E23" i="3"/>
  <c r="AQ22" i="3"/>
  <c r="AL22" i="3"/>
  <c r="M22" i="3"/>
  <c r="E22" i="3"/>
  <c r="AQ21" i="3"/>
  <c r="AL21" i="3"/>
  <c r="M21" i="3"/>
  <c r="E21" i="3"/>
  <c r="AQ20" i="3"/>
  <c r="AL20" i="3"/>
  <c r="M20" i="3"/>
  <c r="E20" i="3"/>
  <c r="AQ19" i="3"/>
  <c r="AL19" i="3"/>
  <c r="M19" i="3"/>
  <c r="E19" i="3"/>
  <c r="AQ18" i="3"/>
  <c r="AL18" i="3"/>
  <c r="M18" i="3"/>
  <c r="E18" i="3"/>
  <c r="AQ17" i="3"/>
  <c r="AL17" i="3"/>
  <c r="M17" i="3"/>
  <c r="E17" i="3"/>
  <c r="AQ16" i="3"/>
  <c r="AL16" i="3"/>
  <c r="M16" i="3"/>
  <c r="E16" i="3"/>
  <c r="AQ15" i="3"/>
  <c r="AL15" i="3"/>
  <c r="M15" i="3"/>
  <c r="E15" i="3"/>
  <c r="AQ14" i="3"/>
  <c r="AL14" i="3"/>
  <c r="M14" i="3"/>
  <c r="E14" i="3"/>
  <c r="AQ13" i="3"/>
  <c r="AL13" i="3"/>
  <c r="M13" i="3"/>
  <c r="E13" i="3"/>
  <c r="AQ12" i="3"/>
  <c r="AL12" i="3"/>
  <c r="M12" i="3"/>
  <c r="E12" i="3"/>
  <c r="AQ11" i="3"/>
  <c r="AL11" i="3"/>
  <c r="M11" i="3"/>
  <c r="E11" i="3"/>
  <c r="AQ10" i="3"/>
  <c r="AL10" i="3"/>
  <c r="M10" i="3"/>
  <c r="E10" i="3"/>
  <c r="AQ9" i="3"/>
  <c r="AL9" i="3"/>
  <c r="M9" i="3"/>
  <c r="E9" i="3"/>
  <c r="AQ8" i="3"/>
  <c r="AL8" i="3"/>
  <c r="M8" i="3"/>
  <c r="E8" i="3"/>
  <c r="AQ7" i="3"/>
  <c r="AL7" i="3"/>
  <c r="AB7" i="3"/>
  <c r="AD7" i="3" s="1"/>
  <c r="S7" i="3"/>
  <c r="T7" i="3" s="1"/>
  <c r="M7" i="3"/>
  <c r="E7" i="3"/>
  <c r="AX7" i="3" l="1"/>
  <c r="AV8" i="3"/>
  <c r="AW7" i="3"/>
  <c r="W8" i="3"/>
  <c r="Y7" i="3"/>
  <c r="AN8" i="3"/>
  <c r="AF9" i="3"/>
  <c r="AG8" i="3"/>
  <c r="AC7" i="3"/>
  <c r="AG7" i="3"/>
  <c r="AO7" i="3"/>
  <c r="AR7" i="3"/>
  <c r="AT7" i="3" s="1"/>
  <c r="AB8" i="3"/>
  <c r="AC8" i="3" s="1"/>
  <c r="U7" i="3"/>
  <c r="S8" i="3"/>
  <c r="T8" i="3" s="1"/>
  <c r="G8" i="3"/>
  <c r="H7" i="3"/>
  <c r="S9" i="3"/>
  <c r="T9" i="3" s="1"/>
  <c r="U8" i="3"/>
  <c r="AR8" i="3"/>
  <c r="AT8" i="3" s="1"/>
  <c r="AB9" i="3"/>
  <c r="AC9" i="3" s="1"/>
  <c r="AD8" i="3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6" i="2"/>
  <c r="G10" i="2"/>
  <c r="G11" i="2"/>
  <c r="G12" i="2"/>
  <c r="G13" i="2"/>
  <c r="G15" i="2"/>
  <c r="G17" i="2"/>
  <c r="G18" i="2"/>
  <c r="G19" i="2"/>
  <c r="G20" i="2"/>
  <c r="G21" i="2"/>
  <c r="G22" i="2"/>
  <c r="G23" i="2"/>
  <c r="G24" i="2"/>
  <c r="G25" i="2"/>
  <c r="G2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Y8" i="3" l="1"/>
  <c r="W9" i="3"/>
  <c r="X8" i="3"/>
  <c r="AF10" i="3"/>
  <c r="AH9" i="3"/>
  <c r="AG9" i="3"/>
  <c r="AS7" i="3"/>
  <c r="AP8" i="3"/>
  <c r="AO8" i="3"/>
  <c r="AN9" i="3"/>
  <c r="AX8" i="3"/>
  <c r="AW8" i="3"/>
  <c r="AV9" i="3"/>
  <c r="I8" i="3"/>
  <c r="H8" i="3"/>
  <c r="G9" i="3"/>
  <c r="AD9" i="3"/>
  <c r="AB10" i="3"/>
  <c r="AC10" i="3" s="1"/>
  <c r="AR9" i="3"/>
  <c r="S10" i="3"/>
  <c r="T10" i="3" s="1"/>
  <c r="U9" i="3"/>
  <c r="AS8" i="3"/>
  <c r="J6" i="2"/>
  <c r="N6" i="2"/>
  <c r="O6" i="2" s="1"/>
  <c r="S6" i="2"/>
  <c r="AP9" i="3" l="1"/>
  <c r="AO9" i="3"/>
  <c r="AN10" i="3"/>
  <c r="AF11" i="3"/>
  <c r="AH10" i="3"/>
  <c r="AG10" i="3"/>
  <c r="W10" i="3"/>
  <c r="Y9" i="3"/>
  <c r="X9" i="3"/>
  <c r="AV10" i="3"/>
  <c r="AX9" i="3"/>
  <c r="AW9" i="3"/>
  <c r="T6" i="2"/>
  <c r="U6" i="2" s="1"/>
  <c r="K6" i="2"/>
  <c r="G10" i="3"/>
  <c r="I9" i="3"/>
  <c r="H9" i="3"/>
  <c r="S11" i="3"/>
  <c r="T11" i="3" s="1"/>
  <c r="U10" i="3"/>
  <c r="AR10" i="3"/>
  <c r="AB11" i="3"/>
  <c r="AC11" i="3" s="1"/>
  <c r="AD10" i="3"/>
  <c r="AT9" i="3"/>
  <c r="AS9" i="3"/>
  <c r="X32" i="2"/>
  <c r="X31" i="2"/>
  <c r="J7" i="2"/>
  <c r="K7" i="2" s="1"/>
  <c r="N7" i="2"/>
  <c r="O7" i="2" s="1"/>
  <c r="AF12" i="3" l="1"/>
  <c r="AH11" i="3"/>
  <c r="AG11" i="3"/>
  <c r="W11" i="3"/>
  <c r="X10" i="3"/>
  <c r="Y10" i="3"/>
  <c r="AN11" i="3"/>
  <c r="AP10" i="3"/>
  <c r="AO10" i="3"/>
  <c r="AV11" i="3"/>
  <c r="AX10" i="3"/>
  <c r="AW10" i="3"/>
  <c r="G11" i="3"/>
  <c r="I10" i="3"/>
  <c r="H10" i="3"/>
  <c r="AB12" i="3"/>
  <c r="AC12" i="3" s="1"/>
  <c r="AD11" i="3"/>
  <c r="AT10" i="3"/>
  <c r="AS10" i="3"/>
  <c r="AR11" i="3"/>
  <c r="U11" i="3"/>
  <c r="S12" i="3"/>
  <c r="T12" i="3" s="1"/>
  <c r="J8" i="2"/>
  <c r="T7" i="2"/>
  <c r="X35" i="2"/>
  <c r="W12" i="3" l="1"/>
  <c r="X11" i="3"/>
  <c r="Y11" i="3"/>
  <c r="AN12" i="3"/>
  <c r="AP11" i="3"/>
  <c r="AO11" i="3"/>
  <c r="AV12" i="3"/>
  <c r="AX11" i="3"/>
  <c r="AW11" i="3"/>
  <c r="J9" i="2"/>
  <c r="K9" i="2" s="1"/>
  <c r="K8" i="2"/>
  <c r="V7" i="2"/>
  <c r="AF13" i="3"/>
  <c r="AH12" i="3"/>
  <c r="AG12" i="3"/>
  <c r="G12" i="3"/>
  <c r="I11" i="3"/>
  <c r="H11" i="3"/>
  <c r="S13" i="3"/>
  <c r="T13" i="3" s="1"/>
  <c r="U12" i="3"/>
  <c r="AR12" i="3"/>
  <c r="AT11" i="3"/>
  <c r="AS11" i="3"/>
  <c r="AB13" i="3"/>
  <c r="AC13" i="3" s="1"/>
  <c r="AD12" i="3"/>
  <c r="J10" i="2"/>
  <c r="F27" i="2"/>
  <c r="C27" i="2"/>
  <c r="S16" i="2"/>
  <c r="S17" i="2"/>
  <c r="S18" i="2"/>
  <c r="S19" i="2"/>
  <c r="S20" i="2"/>
  <c r="S21" i="2"/>
  <c r="S22" i="2"/>
  <c r="S23" i="2"/>
  <c r="S24" i="2"/>
  <c r="S25" i="2"/>
  <c r="S26" i="2"/>
  <c r="V6" i="2" s="1"/>
  <c r="S8" i="2"/>
  <c r="S9" i="2"/>
  <c r="S10" i="2"/>
  <c r="S11" i="2"/>
  <c r="S12" i="2"/>
  <c r="S13" i="2"/>
  <c r="S14" i="2"/>
  <c r="S15" i="2"/>
  <c r="S7" i="2"/>
  <c r="AV13" i="3" l="1"/>
  <c r="AW12" i="3"/>
  <c r="AX12" i="3"/>
  <c r="J11" i="2"/>
  <c r="K10" i="2"/>
  <c r="AN13" i="3"/>
  <c r="AP12" i="3"/>
  <c r="AO12" i="3"/>
  <c r="AF14" i="3"/>
  <c r="AH13" i="3"/>
  <c r="AG13" i="3"/>
  <c r="W13" i="3"/>
  <c r="Y12" i="3"/>
  <c r="X12" i="3"/>
  <c r="G13" i="3"/>
  <c r="I12" i="3"/>
  <c r="H12" i="3"/>
  <c r="AT12" i="3"/>
  <c r="AS12" i="3"/>
  <c r="S14" i="3"/>
  <c r="T14" i="3" s="1"/>
  <c r="AR13" i="3"/>
  <c r="U13" i="3"/>
  <c r="AB14" i="3"/>
  <c r="AC14" i="3" s="1"/>
  <c r="AD13" i="3"/>
  <c r="N8" i="2"/>
  <c r="O8" i="2" s="1"/>
  <c r="AH14" i="3" l="1"/>
  <c r="AG14" i="3"/>
  <c r="AV14" i="3"/>
  <c r="AX13" i="3"/>
  <c r="AW13" i="3"/>
  <c r="W14" i="3"/>
  <c r="Y13" i="3"/>
  <c r="X13" i="3"/>
  <c r="J12" i="2"/>
  <c r="K11" i="2"/>
  <c r="AN14" i="3"/>
  <c r="AO13" i="3"/>
  <c r="AP13" i="3"/>
  <c r="G14" i="3"/>
  <c r="I13" i="3"/>
  <c r="H13" i="3"/>
  <c r="S15" i="3"/>
  <c r="T15" i="3" s="1"/>
  <c r="U14" i="3"/>
  <c r="AR14" i="3"/>
  <c r="AB15" i="3"/>
  <c r="AC15" i="3" s="1"/>
  <c r="AD14" i="3"/>
  <c r="AT13" i="3"/>
  <c r="AS13" i="3"/>
  <c r="U7" i="2"/>
  <c r="T8" i="2"/>
  <c r="V8" i="2" s="1"/>
  <c r="N9" i="2"/>
  <c r="AP14" i="3" l="1"/>
  <c r="AO14" i="3"/>
  <c r="AX14" i="3"/>
  <c r="AW14" i="3"/>
  <c r="O9" i="2"/>
  <c r="T9" i="2"/>
  <c r="V9" i="2" s="1"/>
  <c r="X14" i="3"/>
  <c r="Y14" i="3"/>
  <c r="J13" i="2"/>
  <c r="K12" i="2"/>
  <c r="I14" i="3"/>
  <c r="H14" i="3"/>
  <c r="AT14" i="3"/>
  <c r="AS14" i="3"/>
  <c r="S16" i="3"/>
  <c r="T16" i="3" s="1"/>
  <c r="AR15" i="3"/>
  <c r="U15" i="3"/>
  <c r="AB16" i="3"/>
  <c r="AC16" i="3" s="1"/>
  <c r="AD15" i="3"/>
  <c r="U8" i="2"/>
  <c r="N10" i="2"/>
  <c r="O10" i="2" s="1"/>
  <c r="J14" i="2" l="1"/>
  <c r="K13" i="2"/>
  <c r="AR16" i="3"/>
  <c r="S17" i="3"/>
  <c r="T17" i="3" s="1"/>
  <c r="U16" i="3"/>
  <c r="AB17" i="3"/>
  <c r="AC17" i="3" s="1"/>
  <c r="AD16" i="3"/>
  <c r="AT15" i="3"/>
  <c r="AS15" i="3"/>
  <c r="T10" i="2"/>
  <c r="V10" i="2" s="1"/>
  <c r="N11" i="2"/>
  <c r="O11" i="2" s="1"/>
  <c r="U9" i="2"/>
  <c r="J15" i="2" l="1"/>
  <c r="K14" i="2"/>
  <c r="AT16" i="3"/>
  <c r="AS16" i="3"/>
  <c r="AB18" i="3"/>
  <c r="AC18" i="3" s="1"/>
  <c r="AD17" i="3"/>
  <c r="S18" i="3"/>
  <c r="T18" i="3" s="1"/>
  <c r="U17" i="3"/>
  <c r="AR17" i="3"/>
  <c r="U10" i="2"/>
  <c r="T11" i="2"/>
  <c r="V11" i="2" s="1"/>
  <c r="N12" i="2"/>
  <c r="O12" i="2" s="1"/>
  <c r="J16" i="2" l="1"/>
  <c r="K15" i="2"/>
  <c r="AT17" i="3"/>
  <c r="AS17" i="3"/>
  <c r="AR18" i="3"/>
  <c r="S19" i="3"/>
  <c r="T19" i="3" s="1"/>
  <c r="U18" i="3"/>
  <c r="AB19" i="3"/>
  <c r="AC19" i="3" s="1"/>
  <c r="AD18" i="3"/>
  <c r="T12" i="2"/>
  <c r="V12" i="2" s="1"/>
  <c r="U11" i="2"/>
  <c r="N13" i="2"/>
  <c r="O13" i="2" s="1"/>
  <c r="J17" i="2" l="1"/>
  <c r="K16" i="2"/>
  <c r="AT18" i="3"/>
  <c r="AS18" i="3"/>
  <c r="AB20" i="3"/>
  <c r="AC20" i="3" s="1"/>
  <c r="AD19" i="3"/>
  <c r="S20" i="3"/>
  <c r="T20" i="3" s="1"/>
  <c r="U19" i="3"/>
  <c r="AR19" i="3"/>
  <c r="T13" i="2"/>
  <c r="V13" i="2" s="1"/>
  <c r="U12" i="2"/>
  <c r="N14" i="2"/>
  <c r="O14" i="2" s="1"/>
  <c r="J18" i="2" l="1"/>
  <c r="K17" i="2"/>
  <c r="AT19" i="3"/>
  <c r="AS19" i="3"/>
  <c r="AR20" i="3"/>
  <c r="S21" i="3"/>
  <c r="T21" i="3" s="1"/>
  <c r="U20" i="3"/>
  <c r="AB21" i="3"/>
  <c r="AC21" i="3" s="1"/>
  <c r="AD20" i="3"/>
  <c r="U13" i="2"/>
  <c r="T14" i="2"/>
  <c r="V14" i="2" s="1"/>
  <c r="N15" i="2"/>
  <c r="O15" i="2" s="1"/>
  <c r="J19" i="2" l="1"/>
  <c r="K18" i="2"/>
  <c r="AT20" i="3"/>
  <c r="AS20" i="3"/>
  <c r="AB22" i="3"/>
  <c r="AC22" i="3" s="1"/>
  <c r="AD21" i="3"/>
  <c r="S22" i="3"/>
  <c r="T22" i="3" s="1"/>
  <c r="U21" i="3"/>
  <c r="AR21" i="3"/>
  <c r="U14" i="2"/>
  <c r="T15" i="2"/>
  <c r="V15" i="2" s="1"/>
  <c r="N16" i="2"/>
  <c r="O16" i="2" s="1"/>
  <c r="J20" i="2" l="1"/>
  <c r="K19" i="2"/>
  <c r="AT21" i="3"/>
  <c r="AS21" i="3"/>
  <c r="AR22" i="3"/>
  <c r="S23" i="3"/>
  <c r="T23" i="3" s="1"/>
  <c r="U22" i="3"/>
  <c r="AB23" i="3"/>
  <c r="AC23" i="3" s="1"/>
  <c r="AD22" i="3"/>
  <c r="T16" i="2"/>
  <c r="V16" i="2" s="1"/>
  <c r="U15" i="2"/>
  <c r="N17" i="2"/>
  <c r="O17" i="2" s="1"/>
  <c r="J21" i="2" l="1"/>
  <c r="K20" i="2"/>
  <c r="AT22" i="3"/>
  <c r="AS22" i="3"/>
  <c r="AB24" i="3"/>
  <c r="AC24" i="3" s="1"/>
  <c r="AD23" i="3"/>
  <c r="S24" i="3"/>
  <c r="T24" i="3" s="1"/>
  <c r="U23" i="3"/>
  <c r="AR23" i="3"/>
  <c r="U16" i="2"/>
  <c r="T17" i="2"/>
  <c r="V17" i="2" s="1"/>
  <c r="N18" i="2"/>
  <c r="O18" i="2" s="1"/>
  <c r="J22" i="2" l="1"/>
  <c r="K21" i="2"/>
  <c r="AT23" i="3"/>
  <c r="AS23" i="3"/>
  <c r="AR24" i="3"/>
  <c r="S25" i="3"/>
  <c r="T25" i="3" s="1"/>
  <c r="U24" i="3"/>
  <c r="AB25" i="3"/>
  <c r="AC25" i="3" s="1"/>
  <c r="AD24" i="3"/>
  <c r="T18" i="2"/>
  <c r="V18" i="2" s="1"/>
  <c r="U17" i="2"/>
  <c r="N19" i="2"/>
  <c r="O19" i="2" s="1"/>
  <c r="J23" i="2" l="1"/>
  <c r="K22" i="2"/>
  <c r="AT24" i="3"/>
  <c r="AS24" i="3"/>
  <c r="AB26" i="3"/>
  <c r="AC26" i="3" s="1"/>
  <c r="AD25" i="3"/>
  <c r="S26" i="3"/>
  <c r="T26" i="3" s="1"/>
  <c r="U25" i="3"/>
  <c r="AR25" i="3"/>
  <c r="U18" i="2"/>
  <c r="T19" i="2"/>
  <c r="V19" i="2" s="1"/>
  <c r="N20" i="2"/>
  <c r="O20" i="2" s="1"/>
  <c r="J24" i="2" l="1"/>
  <c r="K23" i="2"/>
  <c r="AT25" i="3"/>
  <c r="AS25" i="3"/>
  <c r="AR26" i="3"/>
  <c r="S27" i="3"/>
  <c r="T27" i="3" s="1"/>
  <c r="U26" i="3"/>
  <c r="AB27" i="3"/>
  <c r="AC27" i="3" s="1"/>
  <c r="AD26" i="3"/>
  <c r="T20" i="2"/>
  <c r="V20" i="2" s="1"/>
  <c r="U19" i="2"/>
  <c r="N21" i="2"/>
  <c r="O21" i="2" s="1"/>
  <c r="J25" i="2" l="1"/>
  <c r="K24" i="2"/>
  <c r="AT26" i="3"/>
  <c r="AS26" i="3"/>
  <c r="AD27" i="3"/>
  <c r="AB28" i="3"/>
  <c r="S28" i="3"/>
  <c r="U27" i="3"/>
  <c r="AR27" i="3"/>
  <c r="U20" i="2"/>
  <c r="T21" i="2"/>
  <c r="V21" i="2" s="1"/>
  <c r="N22" i="2"/>
  <c r="O22" i="2" s="1"/>
  <c r="J26" i="2" l="1"/>
  <c r="K25" i="2"/>
  <c r="AR29" i="3"/>
  <c r="AR28" i="3"/>
  <c r="AT27" i="3"/>
  <c r="AS27" i="3"/>
  <c r="T22" i="2"/>
  <c r="V22" i="2" s="1"/>
  <c r="U21" i="2"/>
  <c r="N23" i="2"/>
  <c r="O23" i="2" s="1"/>
  <c r="K26" i="2" l="1"/>
  <c r="J27" i="2"/>
  <c r="X33" i="2"/>
  <c r="U22" i="2"/>
  <c r="T23" i="2"/>
  <c r="V23" i="2" s="1"/>
  <c r="N24" i="2"/>
  <c r="O24" i="2" s="1"/>
  <c r="T24" i="2" l="1"/>
  <c r="V24" i="2" s="1"/>
  <c r="U23" i="2"/>
  <c r="N25" i="2"/>
  <c r="O25" i="2" s="1"/>
  <c r="U24" i="2" l="1"/>
  <c r="T25" i="2"/>
  <c r="V25" i="2" s="1"/>
  <c r="N26" i="2"/>
  <c r="O26" i="2" s="1"/>
  <c r="N27" i="2" l="1"/>
  <c r="X34" i="2"/>
  <c r="X36" i="2" s="1"/>
  <c r="T26" i="2"/>
  <c r="U25" i="2"/>
  <c r="T27" i="2" l="1"/>
  <c r="V26" i="2"/>
  <c r="U26" i="2"/>
  <c r="Y33" i="2" l="1"/>
  <c r="AA33" i="2" s="1"/>
  <c r="Y35" i="2"/>
  <c r="AA35" i="2" s="1"/>
  <c r="Y34" i="2"/>
  <c r="AA34" i="2" s="1"/>
  <c r="Y32" i="2"/>
  <c r="AA32" i="2" s="1"/>
  <c r="Y31" i="2"/>
  <c r="AA31" i="2" s="1"/>
  <c r="Y36" i="2" l="1"/>
</calcChain>
</file>

<file path=xl/comments1.xml><?xml version="1.0" encoding="utf-8"?>
<comments xmlns="http://schemas.openxmlformats.org/spreadsheetml/2006/main">
  <authors>
    <author>Dewi Nur Adiyanti</author>
    <author>Cici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tidak dikumulatifkan</t>
        </r>
      </text>
    </comment>
    <comment ref="W30" authorId="1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Dewi Nur Adiyanti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tidak dikumulatifkan</t>
        </r>
      </text>
    </comment>
  </commentList>
</comments>
</file>

<file path=xl/sharedStrings.xml><?xml version="1.0" encoding="utf-8"?>
<sst xmlns="http://schemas.openxmlformats.org/spreadsheetml/2006/main" count="115" uniqueCount="30">
  <si>
    <t>Tahun</t>
  </si>
  <si>
    <t>Pertanian</t>
  </si>
  <si>
    <t>Energi</t>
  </si>
  <si>
    <t>Transportasi</t>
  </si>
  <si>
    <t>Limbah</t>
  </si>
  <si>
    <t>JUMLAH</t>
  </si>
  <si>
    <t>BaU baseline - penurunan</t>
  </si>
  <si>
    <t>BaU baseline</t>
  </si>
  <si>
    <t>PROSENTASE PENURUNAN TAHUN 2030</t>
  </si>
  <si>
    <t>Emisi (ribu ton CO2 eq)</t>
  </si>
  <si>
    <t>kumulatif penurunan  aksi mitigasi</t>
  </si>
  <si>
    <t>KETERANGAN</t>
  </si>
  <si>
    <t>terdapat tambahan penurunan emisi dari kegiatan aksi mitigasi</t>
  </si>
  <si>
    <t>PENURUNAN EMISI GAS RUMAH KACA BERDASARKAN KAJI ULANG 2018</t>
  </si>
  <si>
    <t xml:space="preserve"> </t>
  </si>
  <si>
    <t>% penurunan per tahun</t>
  </si>
  <si>
    <t>Kehutanan</t>
  </si>
  <si>
    <t>Kontribusi Penurunan emisi</t>
  </si>
  <si>
    <t>prosentase terhadap keseluruhan penurunan</t>
  </si>
  <si>
    <t>SEKTOR</t>
  </si>
  <si>
    <t>Kumulatif penurun-an  emisi GRK</t>
  </si>
  <si>
    <t>penurun-an  emisi GRK</t>
  </si>
  <si>
    <t>PEP</t>
  </si>
  <si>
    <t>kumulatif PEP</t>
  </si>
  <si>
    <t>Emisi Setelah PEP</t>
  </si>
  <si>
    <t>% penurunan pep</t>
  </si>
  <si>
    <t>Kaji Ulang</t>
  </si>
  <si>
    <t>Emisi Setelah Aksi Mitigasi Kaji Ulang</t>
  </si>
  <si>
    <t>prioritas</t>
  </si>
  <si>
    <t>biaya penurunan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</si>
</sst>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-* #,##0.00\ _€_-;\-* #,##0.00\ _€_-;_-* &quot;-&quot;??\ _€_-;_-@_-"/>
    <numFmt numFmtId="165" formatCode="#,##0.0"/>
    <numFmt numFmtId="166" formatCode="0.00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6"/>
      <color rgb="FF000000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color rgb="FFFFFFFF"/>
      <name val="Cambria"/>
      <family val="1"/>
      <scheme val="major"/>
    </font>
    <font>
      <sz val="11"/>
      <color rgb="FF00000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rgb="FF000000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6363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4">
    <xf numFmtId="0" fontId="0" fillId="0" borderId="0"/>
    <xf numFmtId="41" fontId="1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5" fillId="0" borderId="0"/>
    <xf numFmtId="41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1" fontId="3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2" fontId="0" fillId="0" borderId="0" xfId="0" applyNumberFormat="1"/>
    <xf numFmtId="3" fontId="0" fillId="0" borderId="0" xfId="0" applyNumberFormat="1"/>
    <xf numFmtId="165" fontId="0" fillId="0" borderId="0" xfId="0" applyNumberFormat="1"/>
    <xf numFmtId="165" fontId="8" fillId="0" borderId="1" xfId="0" applyNumberFormat="1" applyFont="1" applyBorder="1"/>
    <xf numFmtId="10" fontId="0" fillId="0" borderId="1" xfId="0" applyNumberFormat="1" applyBorder="1"/>
    <xf numFmtId="165" fontId="0" fillId="0" borderId="1" xfId="0" applyNumberFormat="1" applyBorder="1"/>
    <xf numFmtId="165" fontId="8" fillId="5" borderId="1" xfId="0" applyNumberFormat="1" applyFont="1" applyFill="1" applyBorder="1"/>
    <xf numFmtId="10" fontId="8" fillId="5" borderId="1" xfId="0" applyNumberFormat="1" applyFont="1" applyFill="1" applyBorder="1"/>
    <xf numFmtId="0" fontId="8" fillId="5" borderId="1" xfId="0" applyFont="1" applyFill="1" applyBorder="1" applyAlignment="1">
      <alignment wrapText="1"/>
    </xf>
    <xf numFmtId="3" fontId="8" fillId="5" borderId="1" xfId="0" applyNumberFormat="1" applyFont="1" applyFill="1" applyBorder="1" applyAlignment="1">
      <alignment wrapText="1"/>
    </xf>
    <xf numFmtId="0" fontId="0" fillId="5" borderId="1" xfId="0" applyFill="1" applyBorder="1"/>
    <xf numFmtId="0" fontId="9" fillId="0" borderId="0" xfId="0" applyFont="1"/>
    <xf numFmtId="0" fontId="10" fillId="0" borderId="0" xfId="0" applyFont="1"/>
    <xf numFmtId="2" fontId="10" fillId="0" borderId="0" xfId="0" applyNumberFormat="1" applyFont="1"/>
    <xf numFmtId="0" fontId="11" fillId="0" borderId="0" xfId="0" applyFont="1"/>
    <xf numFmtId="10" fontId="12" fillId="0" borderId="3" xfId="0" applyNumberFormat="1" applyFont="1" applyFill="1" applyBorder="1" applyAlignment="1">
      <alignment horizontal="right" vertical="center"/>
    </xf>
    <xf numFmtId="0" fontId="14" fillId="10" borderId="5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4" fontId="15" fillId="3" borderId="1" xfId="0" applyNumberFormat="1" applyFont="1" applyFill="1" applyBorder="1" applyAlignment="1">
      <alignment horizontal="center" vertical="center" wrapText="1"/>
    </xf>
    <xf numFmtId="4" fontId="11" fillId="3" borderId="1" xfId="0" applyNumberFormat="1" applyFont="1" applyFill="1" applyBorder="1"/>
    <xf numFmtId="10" fontId="11" fillId="3" borderId="1" xfId="0" applyNumberFormat="1" applyFont="1" applyFill="1" applyBorder="1"/>
    <xf numFmtId="4" fontId="15" fillId="4" borderId="1" xfId="0" applyNumberFormat="1" applyFont="1" applyFill="1" applyBorder="1" applyAlignment="1">
      <alignment horizontal="center" vertical="center"/>
    </xf>
    <xf numFmtId="10" fontId="15" fillId="4" borderId="1" xfId="0" applyNumberFormat="1" applyFont="1" applyFill="1" applyBorder="1" applyAlignment="1">
      <alignment horizontal="center" vertical="center"/>
    </xf>
    <xf numFmtId="4" fontId="15" fillId="6" borderId="1" xfId="0" applyNumberFormat="1" applyFont="1" applyFill="1" applyBorder="1" applyAlignment="1">
      <alignment horizontal="center" vertical="center"/>
    </xf>
    <xf numFmtId="2" fontId="11" fillId="6" borderId="1" xfId="0" applyNumberFormat="1" applyFont="1" applyFill="1" applyBorder="1"/>
    <xf numFmtId="4" fontId="11" fillId="6" borderId="1" xfId="0" applyNumberFormat="1" applyFont="1" applyFill="1" applyBorder="1"/>
    <xf numFmtId="10" fontId="11" fillId="6" borderId="1" xfId="0" applyNumberFormat="1" applyFont="1" applyFill="1" applyBorder="1"/>
    <xf numFmtId="4" fontId="15" fillId="5" borderId="1" xfId="0" applyNumberFormat="1" applyFont="1" applyFill="1" applyBorder="1" applyAlignment="1">
      <alignment horizontal="center" vertical="center"/>
    </xf>
    <xf numFmtId="4" fontId="11" fillId="5" borderId="1" xfId="0" applyNumberFormat="1" applyFont="1" applyFill="1" applyBorder="1"/>
    <xf numFmtId="10" fontId="11" fillId="5" borderId="1" xfId="0" applyNumberFormat="1" applyFont="1" applyFill="1" applyBorder="1"/>
    <xf numFmtId="4" fontId="15" fillId="7" borderId="1" xfId="0" applyNumberFormat="1" applyFont="1" applyFill="1" applyBorder="1" applyAlignment="1">
      <alignment horizontal="center" vertical="center"/>
    </xf>
    <xf numFmtId="10" fontId="15" fillId="7" borderId="1" xfId="0" applyNumberFormat="1" applyFont="1" applyFill="1" applyBorder="1" applyAlignment="1">
      <alignment horizontal="center" vertical="center"/>
    </xf>
    <xf numFmtId="4" fontId="11" fillId="9" borderId="1" xfId="0" applyNumberFormat="1" applyFont="1" applyFill="1" applyBorder="1"/>
    <xf numFmtId="4" fontId="15" fillId="9" borderId="1" xfId="0" applyNumberFormat="1" applyFont="1" applyFill="1" applyBorder="1" applyAlignment="1">
      <alignment horizontal="right" vertical="center"/>
    </xf>
    <xf numFmtId="10" fontId="16" fillId="0" borderId="1" xfId="61" applyNumberFormat="1" applyFont="1" applyBorder="1"/>
    <xf numFmtId="0" fontId="13" fillId="8" borderId="1" xfId="0" applyFont="1" applyFill="1" applyBorder="1" applyAlignment="1">
      <alignment horizontal="center" vertical="center"/>
    </xf>
    <xf numFmtId="4" fontId="15" fillId="3" borderId="1" xfId="0" applyNumberFormat="1" applyFont="1" applyFill="1" applyBorder="1" applyAlignment="1">
      <alignment horizontal="right" vertical="center"/>
    </xf>
    <xf numFmtId="4" fontId="15" fillId="3" borderId="1" xfId="0" applyNumberFormat="1" applyFont="1" applyFill="1" applyBorder="1" applyAlignment="1">
      <alignment horizontal="right" vertical="center" wrapText="1"/>
    </xf>
    <xf numFmtId="4" fontId="17" fillId="3" borderId="1" xfId="0" applyNumberFormat="1" applyFont="1" applyFill="1" applyBorder="1" applyAlignment="1">
      <alignment horizontal="right" vertical="center" wrapText="1"/>
    </xf>
    <xf numFmtId="4" fontId="17" fillId="4" borderId="1" xfId="0" applyNumberFormat="1" applyFont="1" applyFill="1" applyBorder="1" applyAlignment="1">
      <alignment horizontal="center" vertical="center"/>
    </xf>
    <xf numFmtId="4" fontId="16" fillId="6" borderId="1" xfId="0" applyNumberFormat="1" applyFont="1" applyFill="1" applyBorder="1"/>
    <xf numFmtId="4" fontId="16" fillId="5" borderId="1" xfId="0" applyNumberFormat="1" applyFont="1" applyFill="1" applyBorder="1"/>
    <xf numFmtId="4" fontId="17" fillId="7" borderId="1" xfId="0" applyNumberFormat="1" applyFont="1" applyFill="1" applyBorder="1" applyAlignment="1">
      <alignment horizontal="center" vertical="center"/>
    </xf>
    <xf numFmtId="4" fontId="17" fillId="3" borderId="1" xfId="0" applyNumberFormat="1" applyFont="1" applyFill="1" applyBorder="1" applyAlignment="1">
      <alignment horizontal="center" vertical="center" wrapText="1"/>
    </xf>
    <xf numFmtId="10" fontId="17" fillId="3" borderId="1" xfId="0" applyNumberFormat="1" applyFont="1" applyFill="1" applyBorder="1" applyAlignment="1">
      <alignment horizontal="right" vertical="center" wrapText="1"/>
    </xf>
    <xf numFmtId="10" fontId="17" fillId="4" borderId="1" xfId="0" applyNumberFormat="1" applyFont="1" applyFill="1" applyBorder="1" applyAlignment="1">
      <alignment horizontal="right" vertical="center" wrapText="1"/>
    </xf>
    <xf numFmtId="4" fontId="17" fillId="6" borderId="1" xfId="0" applyNumberFormat="1" applyFont="1" applyFill="1" applyBorder="1" applyAlignment="1">
      <alignment horizontal="center" vertical="center"/>
    </xf>
    <xf numFmtId="10" fontId="17" fillId="6" borderId="1" xfId="0" applyNumberFormat="1" applyFont="1" applyFill="1" applyBorder="1" applyAlignment="1">
      <alignment horizontal="right" vertical="center" wrapText="1"/>
    </xf>
    <xf numFmtId="4" fontId="17" fillId="5" borderId="1" xfId="0" applyNumberFormat="1" applyFont="1" applyFill="1" applyBorder="1" applyAlignment="1">
      <alignment horizontal="center" vertical="center"/>
    </xf>
    <xf numFmtId="10" fontId="17" fillId="5" borderId="1" xfId="0" applyNumberFormat="1" applyFont="1" applyFill="1" applyBorder="1" applyAlignment="1">
      <alignment horizontal="right" vertical="center" wrapText="1"/>
    </xf>
    <xf numFmtId="10" fontId="17" fillId="7" borderId="1" xfId="0" applyNumberFormat="1" applyFont="1" applyFill="1" applyBorder="1" applyAlignment="1">
      <alignment horizontal="right" vertical="center" wrapText="1"/>
    </xf>
    <xf numFmtId="4" fontId="16" fillId="9" borderId="1" xfId="0" applyNumberFormat="1" applyFont="1" applyFill="1" applyBorder="1"/>
    <xf numFmtId="10" fontId="17" fillId="9" borderId="1" xfId="0" applyNumberFormat="1" applyFont="1" applyFill="1" applyBorder="1" applyAlignment="1">
      <alignment horizontal="right" vertical="center" wrapText="1"/>
    </xf>
    <xf numFmtId="0" fontId="11" fillId="0" borderId="1" xfId="0" applyFont="1" applyBorder="1"/>
    <xf numFmtId="0" fontId="14" fillId="10" borderId="17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vertical="center" wrapText="1"/>
    </xf>
    <xf numFmtId="10" fontId="11" fillId="3" borderId="6" xfId="0" applyNumberFormat="1" applyFont="1" applyFill="1" applyBorder="1"/>
    <xf numFmtId="2" fontId="15" fillId="4" borderId="1" xfId="0" applyNumberFormat="1" applyFont="1" applyFill="1" applyBorder="1" applyAlignment="1">
      <alignment horizontal="center" vertical="center"/>
    </xf>
    <xf numFmtId="166" fontId="11" fillId="5" borderId="1" xfId="0" applyNumberFormat="1" applyFont="1" applyFill="1" applyBorder="1"/>
    <xf numFmtId="2" fontId="15" fillId="7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/>
    <xf numFmtId="1" fontId="0" fillId="0" borderId="1" xfId="0" applyNumberFormat="1" applyFont="1" applyBorder="1"/>
    <xf numFmtId="4" fontId="0" fillId="0" borderId="1" xfId="0" applyNumberFormat="1" applyFont="1" applyBorder="1"/>
    <xf numFmtId="10" fontId="0" fillId="0" borderId="1" xfId="0" applyNumberFormat="1" applyFont="1" applyBorder="1"/>
    <xf numFmtId="4" fontId="11" fillId="3" borderId="4" xfId="0" applyNumberFormat="1" applyFont="1" applyFill="1" applyBorder="1"/>
    <xf numFmtId="2" fontId="15" fillId="4" borderId="4" xfId="0" applyNumberFormat="1" applyFont="1" applyFill="1" applyBorder="1" applyAlignment="1">
      <alignment horizontal="center" vertical="center"/>
    </xf>
    <xf numFmtId="4" fontId="15" fillId="4" borderId="4" xfId="0" applyNumberFormat="1" applyFont="1" applyFill="1" applyBorder="1" applyAlignment="1">
      <alignment horizontal="center" vertical="center"/>
    </xf>
    <xf numFmtId="10" fontId="15" fillId="4" borderId="4" xfId="0" applyNumberFormat="1" applyFont="1" applyFill="1" applyBorder="1" applyAlignment="1">
      <alignment horizontal="center" vertical="center"/>
    </xf>
    <xf numFmtId="2" fontId="11" fillId="6" borderId="4" xfId="0" applyNumberFormat="1" applyFont="1" applyFill="1" applyBorder="1"/>
    <xf numFmtId="4" fontId="11" fillId="6" borderId="4" xfId="0" applyNumberFormat="1" applyFont="1" applyFill="1" applyBorder="1"/>
    <xf numFmtId="10" fontId="11" fillId="6" borderId="4" xfId="0" applyNumberFormat="1" applyFont="1" applyFill="1" applyBorder="1"/>
    <xf numFmtId="2" fontId="15" fillId="7" borderId="4" xfId="0" applyNumberFormat="1" applyFont="1" applyFill="1" applyBorder="1" applyAlignment="1">
      <alignment horizontal="center" vertical="center"/>
    </xf>
    <xf numFmtId="4" fontId="15" fillId="7" borderId="4" xfId="0" applyNumberFormat="1" applyFont="1" applyFill="1" applyBorder="1" applyAlignment="1">
      <alignment horizontal="center" vertical="center"/>
    </xf>
    <xf numFmtId="10" fontId="15" fillId="7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/>
    <xf numFmtId="4" fontId="0" fillId="0" borderId="4" xfId="0" applyNumberFormat="1" applyFont="1" applyBorder="1"/>
    <xf numFmtId="10" fontId="0" fillId="0" borderId="4" xfId="0" applyNumberFormat="1" applyFont="1" applyBorder="1"/>
    <xf numFmtId="4" fontId="11" fillId="3" borderId="9" xfId="0" applyNumberFormat="1" applyFont="1" applyFill="1" applyBorder="1"/>
    <xf numFmtId="4" fontId="11" fillId="3" borderId="10" xfId="0" applyNumberFormat="1" applyFont="1" applyFill="1" applyBorder="1"/>
    <xf numFmtId="10" fontId="15" fillId="4" borderId="6" xfId="0" applyNumberFormat="1" applyFont="1" applyFill="1" applyBorder="1" applyAlignment="1">
      <alignment horizontal="center" vertical="center"/>
    </xf>
    <xf numFmtId="1" fontId="15" fillId="4" borderId="9" xfId="0" applyNumberFormat="1" applyFont="1" applyFill="1" applyBorder="1" applyAlignment="1">
      <alignment horizontal="center" vertical="center"/>
    </xf>
    <xf numFmtId="1" fontId="15" fillId="4" borderId="10" xfId="0" applyNumberFormat="1" applyFont="1" applyFill="1" applyBorder="1" applyAlignment="1">
      <alignment horizontal="center" vertical="center"/>
    </xf>
    <xf numFmtId="10" fontId="15" fillId="4" borderId="11" xfId="0" applyNumberFormat="1" applyFont="1" applyFill="1" applyBorder="1" applyAlignment="1">
      <alignment horizontal="center" vertical="center"/>
    </xf>
    <xf numFmtId="4" fontId="15" fillId="6" borderId="7" xfId="0" applyNumberFormat="1" applyFont="1" applyFill="1" applyBorder="1" applyAlignment="1">
      <alignment horizontal="center" vertical="center"/>
    </xf>
    <xf numFmtId="10" fontId="11" fillId="6" borderId="6" xfId="0" applyNumberFormat="1" applyFont="1" applyFill="1" applyBorder="1"/>
    <xf numFmtId="1" fontId="11" fillId="6" borderId="9" xfId="0" applyNumberFormat="1" applyFont="1" applyFill="1" applyBorder="1"/>
    <xf numFmtId="1" fontId="11" fillId="6" borderId="10" xfId="0" applyNumberFormat="1" applyFont="1" applyFill="1" applyBorder="1"/>
    <xf numFmtId="10" fontId="11" fillId="6" borderId="11" xfId="0" applyNumberFormat="1" applyFont="1" applyFill="1" applyBorder="1"/>
    <xf numFmtId="4" fontId="15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/>
    <xf numFmtId="1" fontId="11" fillId="5" borderId="10" xfId="0" applyNumberFormat="1" applyFont="1" applyFill="1" applyBorder="1"/>
    <xf numFmtId="10" fontId="11" fillId="5" borderId="11" xfId="0" applyNumberFormat="1" applyFont="1" applyFill="1" applyBorder="1"/>
    <xf numFmtId="10" fontId="15" fillId="7" borderId="6" xfId="0" applyNumberFormat="1" applyFont="1" applyFill="1" applyBorder="1" applyAlignment="1">
      <alignment horizontal="center" vertical="center"/>
    </xf>
    <xf numFmtId="1" fontId="15" fillId="7" borderId="9" xfId="0" applyNumberFormat="1" applyFont="1" applyFill="1" applyBorder="1" applyAlignment="1">
      <alignment horizontal="center" vertical="center"/>
    </xf>
    <xf numFmtId="1" fontId="15" fillId="7" borderId="10" xfId="0" applyNumberFormat="1" applyFont="1" applyFill="1" applyBorder="1" applyAlignment="1">
      <alignment horizontal="center" vertical="center"/>
    </xf>
    <xf numFmtId="10" fontId="15" fillId="7" borderId="11" xfId="0" applyNumberFormat="1" applyFont="1" applyFill="1" applyBorder="1" applyAlignment="1">
      <alignment horizontal="center" vertical="center"/>
    </xf>
    <xf numFmtId="4" fontId="11" fillId="9" borderId="7" xfId="0" applyNumberFormat="1" applyFont="1" applyFill="1" applyBorder="1"/>
    <xf numFmtId="10" fontId="16" fillId="0" borderId="6" xfId="61" applyNumberFormat="1" applyFont="1" applyBorder="1"/>
    <xf numFmtId="1" fontId="0" fillId="0" borderId="9" xfId="0" applyNumberFormat="1" applyFont="1" applyBorder="1"/>
    <xf numFmtId="1" fontId="0" fillId="0" borderId="10" xfId="0" applyNumberFormat="1" applyFont="1" applyBorder="1"/>
    <xf numFmtId="0" fontId="0" fillId="0" borderId="11" xfId="0" applyFont="1" applyBorder="1"/>
    <xf numFmtId="4" fontId="11" fillId="3" borderId="12" xfId="0" applyNumberFormat="1" applyFont="1" applyFill="1" applyBorder="1"/>
    <xf numFmtId="4" fontId="11" fillId="3" borderId="0" xfId="0" applyNumberFormat="1" applyFont="1" applyFill="1" applyBorder="1"/>
    <xf numFmtId="1" fontId="15" fillId="4" borderId="12" xfId="0" applyNumberFormat="1" applyFont="1" applyFill="1" applyBorder="1" applyAlignment="1">
      <alignment horizontal="center" vertical="center"/>
    </xf>
    <xf numFmtId="1" fontId="15" fillId="4" borderId="0" xfId="0" applyNumberFormat="1" applyFont="1" applyFill="1" applyBorder="1" applyAlignment="1">
      <alignment horizontal="center" vertical="center"/>
    </xf>
    <xf numFmtId="10" fontId="15" fillId="4" borderId="13" xfId="0" applyNumberFormat="1" applyFont="1" applyFill="1" applyBorder="1" applyAlignment="1">
      <alignment horizontal="center" vertical="center"/>
    </xf>
    <xf numFmtId="1" fontId="11" fillId="6" borderId="12" xfId="0" applyNumberFormat="1" applyFont="1" applyFill="1" applyBorder="1"/>
    <xf numFmtId="1" fontId="11" fillId="6" borderId="0" xfId="0" applyNumberFormat="1" applyFont="1" applyFill="1" applyBorder="1"/>
    <xf numFmtId="10" fontId="11" fillId="6" borderId="13" xfId="0" applyNumberFormat="1" applyFont="1" applyFill="1" applyBorder="1"/>
    <xf numFmtId="1" fontId="11" fillId="5" borderId="12" xfId="0" applyNumberFormat="1" applyFont="1" applyFill="1" applyBorder="1"/>
    <xf numFmtId="1" fontId="11" fillId="5" borderId="0" xfId="0" applyNumberFormat="1" applyFont="1" applyFill="1" applyBorder="1"/>
    <xf numFmtId="10" fontId="11" fillId="5" borderId="13" xfId="0" applyNumberFormat="1" applyFont="1" applyFill="1" applyBorder="1"/>
    <xf numFmtId="1" fontId="15" fillId="7" borderId="12" xfId="0" applyNumberFormat="1" applyFont="1" applyFill="1" applyBorder="1" applyAlignment="1">
      <alignment horizontal="center" vertical="center"/>
    </xf>
    <xf numFmtId="1" fontId="15" fillId="7" borderId="0" xfId="0" applyNumberFormat="1" applyFont="1" applyFill="1" applyBorder="1" applyAlignment="1">
      <alignment horizontal="center" vertical="center"/>
    </xf>
    <xf numFmtId="10" fontId="15" fillId="7" borderId="13" xfId="0" applyNumberFormat="1" applyFont="1" applyFill="1" applyBorder="1" applyAlignment="1">
      <alignment horizontal="center" vertical="center"/>
    </xf>
    <xf numFmtId="1" fontId="0" fillId="0" borderId="12" xfId="0" applyNumberFormat="1" applyFont="1" applyBorder="1"/>
    <xf numFmtId="1" fontId="0" fillId="0" borderId="0" xfId="0" applyNumberFormat="1" applyFont="1" applyBorder="1"/>
    <xf numFmtId="0" fontId="0" fillId="0" borderId="13" xfId="0" applyFont="1" applyBorder="1"/>
    <xf numFmtId="4" fontId="11" fillId="3" borderId="14" xfId="0" applyNumberFormat="1" applyFont="1" applyFill="1" applyBorder="1"/>
    <xf numFmtId="4" fontId="11" fillId="3" borderId="15" xfId="0" applyNumberFormat="1" applyFont="1" applyFill="1" applyBorder="1"/>
    <xf numFmtId="1" fontId="15" fillId="4" borderId="14" xfId="0" applyNumberFormat="1" applyFont="1" applyFill="1" applyBorder="1" applyAlignment="1">
      <alignment horizontal="center" vertical="center"/>
    </xf>
    <xf numFmtId="1" fontId="15" fillId="4" borderId="15" xfId="0" applyNumberFormat="1" applyFont="1" applyFill="1" applyBorder="1" applyAlignment="1">
      <alignment horizontal="center" vertical="center"/>
    </xf>
    <xf numFmtId="10" fontId="15" fillId="4" borderId="16" xfId="0" applyNumberFormat="1" applyFont="1" applyFill="1" applyBorder="1" applyAlignment="1">
      <alignment horizontal="center" vertical="center"/>
    </xf>
    <xf numFmtId="1" fontId="11" fillId="6" borderId="14" xfId="0" applyNumberFormat="1" applyFont="1" applyFill="1" applyBorder="1"/>
    <xf numFmtId="1" fontId="11" fillId="6" borderId="15" xfId="0" applyNumberFormat="1" applyFont="1" applyFill="1" applyBorder="1"/>
    <xf numFmtId="10" fontId="11" fillId="6" borderId="16" xfId="0" applyNumberFormat="1" applyFont="1" applyFill="1" applyBorder="1"/>
    <xf numFmtId="1" fontId="11" fillId="5" borderId="14" xfId="0" applyNumberFormat="1" applyFont="1" applyFill="1" applyBorder="1"/>
    <xf numFmtId="1" fontId="11" fillId="5" borderId="15" xfId="0" applyNumberFormat="1" applyFont="1" applyFill="1" applyBorder="1"/>
    <xf numFmtId="10" fontId="11" fillId="5" borderId="16" xfId="0" applyNumberFormat="1" applyFont="1" applyFill="1" applyBorder="1"/>
    <xf numFmtId="1" fontId="15" fillId="7" borderId="14" xfId="0" applyNumberFormat="1" applyFont="1" applyFill="1" applyBorder="1" applyAlignment="1">
      <alignment horizontal="center" vertical="center"/>
    </xf>
    <xf numFmtId="1" fontId="15" fillId="7" borderId="15" xfId="0" applyNumberFormat="1" applyFont="1" applyFill="1" applyBorder="1" applyAlignment="1">
      <alignment horizontal="center" vertical="center"/>
    </xf>
    <xf numFmtId="10" fontId="15" fillId="7" borderId="16" xfId="0" applyNumberFormat="1" applyFont="1" applyFill="1" applyBorder="1" applyAlignment="1">
      <alignment horizontal="center" vertical="center"/>
    </xf>
    <xf numFmtId="1" fontId="0" fillId="0" borderId="14" xfId="0" applyNumberFormat="1" applyFont="1" applyBorder="1"/>
    <xf numFmtId="1" fontId="0" fillId="0" borderId="15" xfId="0" applyNumberFormat="1" applyFont="1" applyBorder="1"/>
    <xf numFmtId="0" fontId="0" fillId="0" borderId="16" xfId="0" applyFont="1" applyBorder="1"/>
    <xf numFmtId="2" fontId="17" fillId="3" borderId="3" xfId="0" applyNumberFormat="1" applyFont="1" applyFill="1" applyBorder="1" applyAlignment="1">
      <alignment horizontal="right" vertical="center" wrapText="1"/>
    </xf>
    <xf numFmtId="2" fontId="17" fillId="3" borderId="14" xfId="0" applyNumberFormat="1" applyFont="1" applyFill="1" applyBorder="1" applyAlignment="1">
      <alignment horizontal="right" vertical="center" wrapText="1"/>
    </xf>
    <xf numFmtId="10" fontId="17" fillId="4" borderId="3" xfId="0" applyNumberFormat="1" applyFont="1" applyFill="1" applyBorder="1" applyAlignment="1">
      <alignment horizontal="right" vertical="center" wrapText="1"/>
    </xf>
    <xf numFmtId="10" fontId="17" fillId="6" borderId="3" xfId="0" applyNumberFormat="1" applyFont="1" applyFill="1" applyBorder="1" applyAlignment="1">
      <alignment horizontal="right" vertical="center" wrapText="1"/>
    </xf>
    <xf numFmtId="10" fontId="17" fillId="7" borderId="3" xfId="0" applyNumberFormat="1" applyFont="1" applyFill="1" applyBorder="1" applyAlignment="1">
      <alignment horizontal="right" vertical="center" wrapText="1"/>
    </xf>
    <xf numFmtId="0" fontId="0" fillId="0" borderId="3" xfId="0" applyFont="1" applyBorder="1"/>
    <xf numFmtId="0" fontId="13" fillId="8" borderId="4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right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horizontal="center" vertical="center" wrapText="1"/>
    </xf>
    <xf numFmtId="0" fontId="13" fillId="8" borderId="8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4" fontId="0" fillId="0" borderId="0" xfId="0" applyNumberFormat="1"/>
  </cellXfs>
  <cellStyles count="64">
    <cellStyle name="Comma [0] 2" xfId="7"/>
    <cellStyle name="Comma [0] 2 2" xfId="56"/>
    <cellStyle name="Comma [0] 2 2 2" xfId="63"/>
    <cellStyle name="Comma [0] 2 3" xfId="3"/>
    <cellStyle name="Comma [0] 2 4" xfId="60"/>
    <cellStyle name="Comma [0] 3" xfId="1"/>
    <cellStyle name="Comma [0] 3 2" xfId="13"/>
    <cellStyle name="Comma [0] 4" xfId="53"/>
    <cellStyle name="Comma [0] 8" xfId="8"/>
    <cellStyle name="Comma 10" xfId="32"/>
    <cellStyle name="Comma 11" xfId="29"/>
    <cellStyle name="Comma 12" xfId="31"/>
    <cellStyle name="Comma 13" xfId="30"/>
    <cellStyle name="Comma 14" xfId="33"/>
    <cellStyle name="Comma 15" xfId="36"/>
    <cellStyle name="Comma 16" xfId="35"/>
    <cellStyle name="Comma 17" xfId="37"/>
    <cellStyle name="Comma 18" xfId="39"/>
    <cellStyle name="Comma 19" xfId="38"/>
    <cellStyle name="Comma 2" xfId="9"/>
    <cellStyle name="Comma 2 2" xfId="57"/>
    <cellStyle name="Comma 2 3" xfId="15"/>
    <cellStyle name="Comma 20" xfId="46"/>
    <cellStyle name="Comma 21" xfId="43"/>
    <cellStyle name="Comma 22" xfId="42"/>
    <cellStyle name="Comma 23" xfId="41"/>
    <cellStyle name="Comma 24" xfId="44"/>
    <cellStyle name="Comma 25" xfId="45"/>
    <cellStyle name="Comma 26" xfId="40"/>
    <cellStyle name="Comma 27" xfId="47"/>
    <cellStyle name="Comma 28" xfId="48"/>
    <cellStyle name="Comma 29" xfId="49"/>
    <cellStyle name="Comma 3" xfId="6"/>
    <cellStyle name="Comma 3 2" xfId="23"/>
    <cellStyle name="Comma 3 3" xfId="20"/>
    <cellStyle name="Comma 30" xfId="50"/>
    <cellStyle name="Comma 31" xfId="51"/>
    <cellStyle name="Comma 32" xfId="55"/>
    <cellStyle name="Comma 4" xfId="5"/>
    <cellStyle name="Comma 4 2" xfId="24"/>
    <cellStyle name="Comma 5" xfId="26"/>
    <cellStyle name="Comma 6" xfId="25"/>
    <cellStyle name="Comma 7" xfId="27"/>
    <cellStyle name="Comma 8" xfId="14"/>
    <cellStyle name="Comma 9" xfId="28"/>
    <cellStyle name="Normal" xfId="0" builtinId="0"/>
    <cellStyle name="Normal 10 2 2" xfId="18"/>
    <cellStyle name="Normal 161" xfId="16"/>
    <cellStyle name="Normal 2" xfId="2"/>
    <cellStyle name="Normal 2 2" xfId="10"/>
    <cellStyle name="Normal 2 2 2" xfId="58"/>
    <cellStyle name="Normal 2 2 3" xfId="19"/>
    <cellStyle name="Normal 2 3" xfId="17"/>
    <cellStyle name="Normal 2 4" xfId="34"/>
    <cellStyle name="Normal 2 5" xfId="54"/>
    <cellStyle name="Normal 2 5 2" xfId="62"/>
    <cellStyle name="Normal 2 6" xfId="59"/>
    <cellStyle name="Normal 3" xfId="4"/>
    <cellStyle name="Normal 3 2" xfId="22"/>
    <cellStyle name="Normal 3 3" xfId="21"/>
    <cellStyle name="Normal 3 4" xfId="52"/>
    <cellStyle name="Normal 4" xfId="12"/>
    <cellStyle name="Normal 6" xfId="11"/>
    <cellStyle name="Percent" xfId="6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Rencana</a:t>
            </a:r>
            <a:r>
              <a:rPr lang="id-ID" baseline="0"/>
              <a:t> </a:t>
            </a:r>
            <a:r>
              <a:rPr lang="id-ID"/>
              <a:t>Penurunan</a:t>
            </a:r>
            <a:r>
              <a:rPr lang="id-ID" baseline="0"/>
              <a:t> Emisi GRK Provinsi Jawa Barat 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81014654555019"/>
          <c:y val="0.14346516007532961"/>
          <c:w val="0.73267347139133332"/>
          <c:h val="0.68676690837374144"/>
        </c:manualLayout>
      </c:layout>
      <c:lineChart>
        <c:grouping val="standard"/>
        <c:varyColors val="0"/>
        <c:ser>
          <c:idx val="0"/>
          <c:order val="0"/>
          <c:tx>
            <c:strRef>
              <c:f>'Penurunan Emisi'!$S$5</c:f>
              <c:strCache>
                <c:ptCount val="1"/>
                <c:pt idx="0">
                  <c:v>BaU 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'Penurunan Emisi'!$A$6:$A$26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'Penurunan Emisi'!$S$6:$S$26</c:f>
              <c:numCache>
                <c:formatCode>#,##0.00</c:formatCode>
                <c:ptCount val="21"/>
                <c:pt idx="0">
                  <c:v>34809.29</c:v>
                </c:pt>
                <c:pt idx="1">
                  <c:v>38282.090000000004</c:v>
                </c:pt>
                <c:pt idx="2">
                  <c:v>41428.39</c:v>
                </c:pt>
                <c:pt idx="3">
                  <c:v>45306.67</c:v>
                </c:pt>
                <c:pt idx="4">
                  <c:v>49029.85</c:v>
                </c:pt>
                <c:pt idx="5">
                  <c:v>52646.649999999994</c:v>
                </c:pt>
                <c:pt idx="6">
                  <c:v>57250.239999999998</c:v>
                </c:pt>
                <c:pt idx="7">
                  <c:v>60942.91</c:v>
                </c:pt>
                <c:pt idx="8">
                  <c:v>64590.520000000011</c:v>
                </c:pt>
                <c:pt idx="9">
                  <c:v>68203.87</c:v>
                </c:pt>
                <c:pt idx="10">
                  <c:v>72823.63</c:v>
                </c:pt>
                <c:pt idx="11">
                  <c:v>78117.919999999998</c:v>
                </c:pt>
                <c:pt idx="12">
                  <c:v>83292.450000000012</c:v>
                </c:pt>
                <c:pt idx="13">
                  <c:v>88458.86</c:v>
                </c:pt>
                <c:pt idx="14">
                  <c:v>93620.409999999989</c:v>
                </c:pt>
                <c:pt idx="15">
                  <c:v>98475.110000000015</c:v>
                </c:pt>
                <c:pt idx="16">
                  <c:v>105817.84</c:v>
                </c:pt>
                <c:pt idx="17">
                  <c:v>113161.19000000002</c:v>
                </c:pt>
                <c:pt idx="18">
                  <c:v>120506.8</c:v>
                </c:pt>
                <c:pt idx="19">
                  <c:v>127837.32</c:v>
                </c:pt>
                <c:pt idx="20">
                  <c:v>135212.47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'Penurunan Emisi'!$U$5</c:f>
              <c:strCache>
                <c:ptCount val="1"/>
                <c:pt idx="0">
                  <c:v>BaU baseline - penurunan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'Penurunan Emisi'!$A$6:$A$26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'Penurunan Emisi'!$U$6:$U$26</c:f>
              <c:numCache>
                <c:formatCode>#,##0.00</c:formatCode>
                <c:ptCount val="21"/>
                <c:pt idx="0">
                  <c:v>34790.1103</c:v>
                </c:pt>
                <c:pt idx="1">
                  <c:v>38108.11928174425</c:v>
                </c:pt>
                <c:pt idx="2">
                  <c:v>41087.131499090137</c:v>
                </c:pt>
                <c:pt idx="3">
                  <c:v>44453.734334702589</c:v>
                </c:pt>
                <c:pt idx="4">
                  <c:v>47702.200377602938</c:v>
                </c:pt>
                <c:pt idx="5">
                  <c:v>50780.024633397741</c:v>
                </c:pt>
                <c:pt idx="6">
                  <c:v>54935.127088675727</c:v>
                </c:pt>
                <c:pt idx="7">
                  <c:v>58216.954857226294</c:v>
                </c:pt>
                <c:pt idx="8">
                  <c:v>61377.140059799356</c:v>
                </c:pt>
                <c:pt idx="9">
                  <c:v>64412.366392235213</c:v>
                </c:pt>
                <c:pt idx="10">
                  <c:v>67523.223006968823</c:v>
                </c:pt>
                <c:pt idx="11">
                  <c:v>70179.97540804719</c:v>
                </c:pt>
                <c:pt idx="12">
                  <c:v>73675.771979056357</c:v>
                </c:pt>
                <c:pt idx="13">
                  <c:v>78016.695598503051</c:v>
                </c:pt>
                <c:pt idx="14">
                  <c:v>82827.518198869046</c:v>
                </c:pt>
                <c:pt idx="15">
                  <c:v>86321.14028205775</c:v>
                </c:pt>
                <c:pt idx="16">
                  <c:v>93362.337907811598</c:v>
                </c:pt>
                <c:pt idx="17">
                  <c:v>100476.48072859409</c:v>
                </c:pt>
                <c:pt idx="18">
                  <c:v>107592.20397542036</c:v>
                </c:pt>
                <c:pt idx="19">
                  <c:v>114619.4804781836</c:v>
                </c:pt>
                <c:pt idx="20">
                  <c:v>121765.64842651912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12528"/>
        <c:axId val="221212920"/>
      </c:lineChart>
      <c:catAx>
        <c:axId val="22121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21212920"/>
        <c:crosses val="autoZero"/>
        <c:auto val="1"/>
        <c:lblAlgn val="ctr"/>
        <c:lblOffset val="100"/>
        <c:noMultiLvlLbl val="0"/>
      </c:catAx>
      <c:valAx>
        <c:axId val="22121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RIBU ton CO2 e</a:t>
                </a:r>
              </a:p>
            </c:rich>
          </c:tx>
          <c:layout>
            <c:manualLayout>
              <c:xMode val="edge"/>
              <c:yMode val="edge"/>
              <c:x val="2.1835985535502336E-2"/>
              <c:y val="0.357921912303334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212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'Penurunan Emisi'!$X$30</c:f>
              <c:strCache>
                <c:ptCount val="1"/>
                <c:pt idx="0">
                  <c:v>Kontribusi Penurunan emisi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2.7405730533683288E-2"/>
                  <c:y val="8.82272528433945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8641404199475065E-2"/>
                  <c:y val="-1.07385845593934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5950568678915137E-2"/>
                  <c:y val="-9.148075240594926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5427165354330709E-2"/>
                  <c:y val="-3.692574798999537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4043088363954506E-2"/>
                  <c:y val="-1.8768479482988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'Penurunan Emisi'!$W$31:$W$35</c:f>
              <c:strCache>
                <c:ptCount val="5"/>
                <c:pt idx="0">
                  <c:v>Kehutanan</c:v>
                </c:pt>
                <c:pt idx="1">
                  <c:v>Pertanian</c:v>
                </c:pt>
                <c:pt idx="2">
                  <c:v>Energi</c:v>
                </c:pt>
                <c:pt idx="3">
                  <c:v>Transportasi</c:v>
                </c:pt>
                <c:pt idx="4">
                  <c:v>Limbah</c:v>
                </c:pt>
              </c:strCache>
            </c:strRef>
          </c:cat>
          <c:val>
            <c:numRef>
              <c:f>'Penurunan Emisi'!$X$31:$X$35</c:f>
              <c:numCache>
                <c:formatCode>#,##0.0</c:formatCode>
                <c:ptCount val="5"/>
                <c:pt idx="0">
                  <c:v>4426.12</c:v>
                </c:pt>
                <c:pt idx="1">
                  <c:v>829.69688729999996</c:v>
                </c:pt>
                <c:pt idx="2">
                  <c:v>4394.159999999998</c:v>
                </c:pt>
                <c:pt idx="3">
                  <c:v>414.89651893900555</c:v>
                </c:pt>
                <c:pt idx="4">
                  <c:v>3381.9481672418742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id-ID" sz="1800" b="1" i="0" baseline="0">
                <a:effectLst/>
              </a:rPr>
              <a:t>Penurunan Konsentrasi Emisi Gas Rumah Kaca dari Aksi Mitigasi </a:t>
            </a:r>
            <a:br>
              <a:rPr lang="id-ID" sz="1800" b="1" i="0" baseline="0">
                <a:effectLst/>
              </a:rPr>
            </a:br>
            <a:r>
              <a:rPr lang="id-ID" sz="1800" b="1" i="0" baseline="0">
                <a:effectLst/>
              </a:rPr>
              <a:t>di sektor Kehutanan</a:t>
            </a:r>
            <a:endParaRPr lang="id-ID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BaU baseline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Sheet1!$B$7:$B$27</c:f>
              <c:numCache>
                <c:formatCode>#,##0.00</c:formatCode>
                <c:ptCount val="21"/>
                <c:pt idx="0">
                  <c:v>958.79</c:v>
                </c:pt>
                <c:pt idx="1">
                  <c:v>958.79</c:v>
                </c:pt>
                <c:pt idx="2">
                  <c:v>958.79</c:v>
                </c:pt>
                <c:pt idx="3">
                  <c:v>1900.67</c:v>
                </c:pt>
                <c:pt idx="4">
                  <c:v>2826.45</c:v>
                </c:pt>
                <c:pt idx="5">
                  <c:v>3736.85</c:v>
                </c:pt>
                <c:pt idx="6">
                  <c:v>4632.54</c:v>
                </c:pt>
                <c:pt idx="7">
                  <c:v>5514.11</c:v>
                </c:pt>
                <c:pt idx="8">
                  <c:v>6382.12</c:v>
                </c:pt>
                <c:pt idx="9">
                  <c:v>7237.07</c:v>
                </c:pt>
                <c:pt idx="10">
                  <c:v>8079.43</c:v>
                </c:pt>
                <c:pt idx="11">
                  <c:v>8909.6200000000008</c:v>
                </c:pt>
                <c:pt idx="12">
                  <c:v>9728.0499999999993</c:v>
                </c:pt>
                <c:pt idx="13">
                  <c:v>10535.06</c:v>
                </c:pt>
                <c:pt idx="14">
                  <c:v>11331.01</c:v>
                </c:pt>
                <c:pt idx="15">
                  <c:v>12116.21</c:v>
                </c:pt>
                <c:pt idx="16">
                  <c:v>12890.94</c:v>
                </c:pt>
                <c:pt idx="17">
                  <c:v>13655.49</c:v>
                </c:pt>
                <c:pt idx="18">
                  <c:v>14410.1</c:v>
                </c:pt>
                <c:pt idx="19">
                  <c:v>15155.02</c:v>
                </c:pt>
                <c:pt idx="20">
                  <c:v>15890.47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Emisi Setelah Aksi Mitigasi Kaji Ulang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Sheet1!$D$7:$D$27</c:f>
              <c:numCache>
                <c:formatCode>#,##0.00</c:formatCode>
                <c:ptCount val="21"/>
                <c:pt idx="0">
                  <c:v>958.79</c:v>
                </c:pt>
                <c:pt idx="1">
                  <c:v>958.79</c:v>
                </c:pt>
                <c:pt idx="2">
                  <c:v>958.79</c:v>
                </c:pt>
                <c:pt idx="3">
                  <c:v>1636.64</c:v>
                </c:pt>
                <c:pt idx="4">
                  <c:v>2300.52</c:v>
                </c:pt>
                <c:pt idx="5">
                  <c:v>2951.17</c:v>
                </c:pt>
                <c:pt idx="6">
                  <c:v>3589.25</c:v>
                </c:pt>
                <c:pt idx="7">
                  <c:v>4215.3499999999995</c:v>
                </c:pt>
                <c:pt idx="8">
                  <c:v>4830.04</c:v>
                </c:pt>
                <c:pt idx="9">
                  <c:v>5433.79</c:v>
                </c:pt>
                <c:pt idx="10">
                  <c:v>6027.1</c:v>
                </c:pt>
                <c:pt idx="11">
                  <c:v>6610.3700000000008</c:v>
                </c:pt>
                <c:pt idx="12">
                  <c:v>7184.0099999999993</c:v>
                </c:pt>
                <c:pt idx="13">
                  <c:v>7748.36</c:v>
                </c:pt>
                <c:pt idx="14">
                  <c:v>8303.77</c:v>
                </c:pt>
                <c:pt idx="15">
                  <c:v>8850.5499999999993</c:v>
                </c:pt>
                <c:pt idx="16">
                  <c:v>9388.98</c:v>
                </c:pt>
                <c:pt idx="17">
                  <c:v>9919.34</c:v>
                </c:pt>
                <c:pt idx="18">
                  <c:v>10441.86</c:v>
                </c:pt>
                <c:pt idx="19">
                  <c:v>10956.8</c:v>
                </c:pt>
                <c:pt idx="20">
                  <c:v>11464.349999999999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Sheet1!$H$6</c:f>
              <c:strCache>
                <c:ptCount val="1"/>
                <c:pt idx="0">
                  <c:v>Emisi Setelah PEP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Sheet1!$H$7:$H$14</c:f>
              <c:numCache>
                <c:formatCode>#,##0.00</c:formatCode>
                <c:ptCount val="8"/>
                <c:pt idx="0">
                  <c:v>958.79</c:v>
                </c:pt>
                <c:pt idx="1">
                  <c:v>769.31899999999996</c:v>
                </c:pt>
                <c:pt idx="2">
                  <c:v>463.28709999999995</c:v>
                </c:pt>
                <c:pt idx="3">
                  <c:v>1069.4638</c:v>
                </c:pt>
                <c:pt idx="4">
                  <c:v>1621.4971999999998</c:v>
                </c:pt>
                <c:pt idx="5">
                  <c:v>2159.8126999999999</c:v>
                </c:pt>
                <c:pt idx="6">
                  <c:v>2778.3733999999999</c:v>
                </c:pt>
                <c:pt idx="7">
                  <c:v>3460.6843999999996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664592"/>
        <c:axId val="285664984"/>
      </c:lineChart>
      <c:catAx>
        <c:axId val="2856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85664984"/>
        <c:crosses val="autoZero"/>
        <c:auto val="1"/>
        <c:lblAlgn val="ctr"/>
        <c:lblOffset val="100"/>
        <c:noMultiLvlLbl val="0"/>
      </c:catAx>
      <c:valAx>
        <c:axId val="285664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id-ID" sz="1200"/>
                  <a:t>ribu ton CO2 eq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crossAx val="2856645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id-ID" sz="1800" b="1" i="0" baseline="0">
                <a:effectLst/>
              </a:rPr>
              <a:t>Penurunan Konsentrasi Emisi Gas Rumah Kaca dari Aksi Mitigasi </a:t>
            </a:r>
            <a:br>
              <a:rPr lang="id-ID" sz="1800" b="1" i="0" baseline="0">
                <a:effectLst/>
              </a:rPr>
            </a:br>
            <a:r>
              <a:rPr lang="id-ID" sz="1800" b="1" i="0" baseline="0">
                <a:effectLst/>
              </a:rPr>
              <a:t>di sektor Pertanian</a:t>
            </a:r>
            <a:endParaRPr lang="id-ID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BaU baseline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Sheet1!$J$7:$J$27</c:f>
              <c:numCache>
                <c:formatCode>#,##0.00</c:formatCode>
                <c:ptCount val="21"/>
                <c:pt idx="0">
                  <c:v>3281.1</c:v>
                </c:pt>
                <c:pt idx="1">
                  <c:v>3522</c:v>
                </c:pt>
                <c:pt idx="2">
                  <c:v>3726.1</c:v>
                </c:pt>
                <c:pt idx="3">
                  <c:v>3925.1</c:v>
                </c:pt>
                <c:pt idx="4">
                  <c:v>4126.3999999999996</c:v>
                </c:pt>
                <c:pt idx="5">
                  <c:v>4334.6000000000004</c:v>
                </c:pt>
                <c:pt idx="6">
                  <c:v>4542.3</c:v>
                </c:pt>
                <c:pt idx="7">
                  <c:v>4751.3999999999996</c:v>
                </c:pt>
                <c:pt idx="8">
                  <c:v>4961.8</c:v>
                </c:pt>
                <c:pt idx="9">
                  <c:v>5173.5</c:v>
                </c:pt>
                <c:pt idx="10">
                  <c:v>5386.4</c:v>
                </c:pt>
                <c:pt idx="11">
                  <c:v>5600.5</c:v>
                </c:pt>
                <c:pt idx="12">
                  <c:v>5815.8</c:v>
                </c:pt>
                <c:pt idx="13">
                  <c:v>6032.1</c:v>
                </c:pt>
                <c:pt idx="14">
                  <c:v>6249.5</c:v>
                </c:pt>
                <c:pt idx="15">
                  <c:v>6467.8</c:v>
                </c:pt>
                <c:pt idx="16">
                  <c:v>6687.2</c:v>
                </c:pt>
                <c:pt idx="17">
                  <c:v>6907.5</c:v>
                </c:pt>
                <c:pt idx="18">
                  <c:v>7128.7</c:v>
                </c:pt>
                <c:pt idx="19">
                  <c:v>7350.7</c:v>
                </c:pt>
                <c:pt idx="20">
                  <c:v>7573.6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Emisi Setelah Aksi Mitigasi Kaji Ulang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Sheet1!$L$7:$L$27</c:f>
              <c:numCache>
                <c:formatCode>#,##0.00</c:formatCode>
                <c:ptCount val="21"/>
                <c:pt idx="0">
                  <c:v>3281.1</c:v>
                </c:pt>
                <c:pt idx="1">
                  <c:v>3383.2354911000002</c:v>
                </c:pt>
                <c:pt idx="2">
                  <c:v>3448.5709821</c:v>
                </c:pt>
                <c:pt idx="3">
                  <c:v>3508.8064731999998</c:v>
                </c:pt>
                <c:pt idx="4">
                  <c:v>3569.7147650999996</c:v>
                </c:pt>
                <c:pt idx="5">
                  <c:v>3639.2459738000002</c:v>
                </c:pt>
                <c:pt idx="6">
                  <c:v>3713.7517239000003</c:v>
                </c:pt>
                <c:pt idx="7">
                  <c:v>3921.7031126999996</c:v>
                </c:pt>
                <c:pt idx="8">
                  <c:v>4132.1031127000006</c:v>
                </c:pt>
                <c:pt idx="9">
                  <c:v>4343.8031127000004</c:v>
                </c:pt>
                <c:pt idx="10">
                  <c:v>4556.7031127</c:v>
                </c:pt>
                <c:pt idx="11">
                  <c:v>4770.8031127000004</c:v>
                </c:pt>
                <c:pt idx="12">
                  <c:v>4986.1031127000006</c:v>
                </c:pt>
                <c:pt idx="13">
                  <c:v>5202.4031127000007</c:v>
                </c:pt>
                <c:pt idx="14">
                  <c:v>5419.8031127000004</c:v>
                </c:pt>
                <c:pt idx="15">
                  <c:v>5638.1031127000006</c:v>
                </c:pt>
                <c:pt idx="16">
                  <c:v>5857.5031127000002</c:v>
                </c:pt>
                <c:pt idx="17">
                  <c:v>6077.8031127000004</c:v>
                </c:pt>
                <c:pt idx="18">
                  <c:v>6299.0031127000002</c:v>
                </c:pt>
                <c:pt idx="19">
                  <c:v>6521.0031127000002</c:v>
                </c:pt>
                <c:pt idx="20">
                  <c:v>6743.9031127000007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Sheet1!$O$6</c:f>
              <c:strCache>
                <c:ptCount val="1"/>
                <c:pt idx="0">
                  <c:v>Emisi Setelah PEP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Sheet1!$O$7:$O$14</c:f>
              <c:numCache>
                <c:formatCode>#,##0.00</c:formatCode>
                <c:ptCount val="8"/>
                <c:pt idx="0">
                  <c:v>2769.2652800000001</c:v>
                </c:pt>
                <c:pt idx="1">
                  <c:v>2997.5618100000002</c:v>
                </c:pt>
                <c:pt idx="2">
                  <c:v>2934.5608899999997</c:v>
                </c:pt>
                <c:pt idx="3">
                  <c:v>2937.0864099999999</c:v>
                </c:pt>
                <c:pt idx="4">
                  <c:v>3177.6384899999994</c:v>
                </c:pt>
                <c:pt idx="5">
                  <c:v>4250.9321800000007</c:v>
                </c:pt>
                <c:pt idx="6">
                  <c:v>4473.9111700000003</c:v>
                </c:pt>
                <c:pt idx="7">
                  <c:v>4723.5003199999992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666160"/>
        <c:axId val="386776120"/>
      </c:lineChart>
      <c:catAx>
        <c:axId val="28566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86776120"/>
        <c:crosses val="autoZero"/>
        <c:auto val="1"/>
        <c:lblAlgn val="ctr"/>
        <c:lblOffset val="100"/>
        <c:noMultiLvlLbl val="0"/>
      </c:catAx>
      <c:valAx>
        <c:axId val="386776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id-ID" sz="1200"/>
                  <a:t>ribu ton CO2 eq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crossAx val="2856661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id-ID" sz="1800" b="1" i="0" baseline="0">
                <a:effectLst/>
              </a:rPr>
              <a:t>Penurunan Konsentrasi Emisi Gas Rumah Kaca dari Aksi Mitigasi </a:t>
            </a:r>
            <a:br>
              <a:rPr lang="id-ID" sz="1800" b="1" i="0" baseline="0">
                <a:effectLst/>
              </a:rPr>
            </a:br>
            <a:r>
              <a:rPr lang="id-ID" sz="1800" b="1" i="0" baseline="0">
                <a:effectLst/>
              </a:rPr>
              <a:t>di sektor Energi</a:t>
            </a:r>
            <a:endParaRPr lang="id-ID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Sheet1!$Q$6</c:f>
              <c:strCache>
                <c:ptCount val="1"/>
                <c:pt idx="0">
                  <c:v>BaU baseline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Sheet1!$Q$7:$Q$27</c:f>
              <c:numCache>
                <c:formatCode>#,##0.00</c:formatCode>
                <c:ptCount val="21"/>
                <c:pt idx="0">
                  <c:v>14140.3</c:v>
                </c:pt>
                <c:pt idx="1">
                  <c:v>15242.2</c:v>
                </c:pt>
                <c:pt idx="2">
                  <c:v>16352.5</c:v>
                </c:pt>
                <c:pt idx="3">
                  <c:v>17462.7</c:v>
                </c:pt>
                <c:pt idx="4">
                  <c:v>18573</c:v>
                </c:pt>
                <c:pt idx="5">
                  <c:v>19683.2</c:v>
                </c:pt>
                <c:pt idx="6">
                  <c:v>21063.3</c:v>
                </c:pt>
                <c:pt idx="7">
                  <c:v>22443.4</c:v>
                </c:pt>
                <c:pt idx="8">
                  <c:v>23823.4</c:v>
                </c:pt>
                <c:pt idx="9">
                  <c:v>25203.5</c:v>
                </c:pt>
                <c:pt idx="10">
                  <c:v>26583.5</c:v>
                </c:pt>
                <c:pt idx="11">
                  <c:v>28756.7</c:v>
                </c:pt>
                <c:pt idx="12">
                  <c:v>30821.5</c:v>
                </c:pt>
                <c:pt idx="13">
                  <c:v>32886.199999999997</c:v>
                </c:pt>
                <c:pt idx="14">
                  <c:v>34951</c:v>
                </c:pt>
                <c:pt idx="15">
                  <c:v>36711.9</c:v>
                </c:pt>
                <c:pt idx="16">
                  <c:v>40363</c:v>
                </c:pt>
                <c:pt idx="17">
                  <c:v>44014</c:v>
                </c:pt>
                <c:pt idx="18">
                  <c:v>47665</c:v>
                </c:pt>
                <c:pt idx="19">
                  <c:v>51316.1</c:v>
                </c:pt>
                <c:pt idx="20">
                  <c:v>54967.1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Sheet1!$T$6</c:f>
              <c:strCache>
                <c:ptCount val="1"/>
                <c:pt idx="0">
                  <c:v>Emisi Setelah Aksi Mitigasi Kaji Ulang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Sheet1!$T$7:$T$27</c:f>
              <c:numCache>
                <c:formatCode>#,##0.00</c:formatCode>
                <c:ptCount val="21"/>
                <c:pt idx="0">
                  <c:v>14121.17</c:v>
                </c:pt>
                <c:pt idx="1">
                  <c:v>15207.070000000002</c:v>
                </c:pt>
                <c:pt idx="2">
                  <c:v>16289.2</c:v>
                </c:pt>
                <c:pt idx="3">
                  <c:v>17370.510000000002</c:v>
                </c:pt>
                <c:pt idx="4">
                  <c:v>18408.580000000002</c:v>
                </c:pt>
                <c:pt idx="5">
                  <c:v>19379.64</c:v>
                </c:pt>
                <c:pt idx="6">
                  <c:v>20708.8</c:v>
                </c:pt>
                <c:pt idx="7">
                  <c:v>21940.800000000003</c:v>
                </c:pt>
                <c:pt idx="8">
                  <c:v>23236</c:v>
                </c:pt>
                <c:pt idx="9">
                  <c:v>24307.13</c:v>
                </c:pt>
                <c:pt idx="10">
                  <c:v>25239.360000000001</c:v>
                </c:pt>
                <c:pt idx="11">
                  <c:v>25939.24</c:v>
                </c:pt>
                <c:pt idx="12">
                  <c:v>26649.1</c:v>
                </c:pt>
                <c:pt idx="13">
                  <c:v>28666.269999999997</c:v>
                </c:pt>
                <c:pt idx="14">
                  <c:v>30625.53</c:v>
                </c:pt>
                <c:pt idx="15">
                  <c:v>32338.9</c:v>
                </c:pt>
                <c:pt idx="16">
                  <c:v>35985.760000000002</c:v>
                </c:pt>
                <c:pt idx="17">
                  <c:v>39632.520000000004</c:v>
                </c:pt>
                <c:pt idx="18">
                  <c:v>43279.28</c:v>
                </c:pt>
                <c:pt idx="19">
                  <c:v>46926.14</c:v>
                </c:pt>
                <c:pt idx="20">
                  <c:v>50572.94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Sheet1!$X$6</c:f>
              <c:strCache>
                <c:ptCount val="1"/>
                <c:pt idx="0">
                  <c:v>Emisi Setelah PEP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Sheet1!$X$7:$X$14</c:f>
              <c:numCache>
                <c:formatCode>#,##0.00</c:formatCode>
                <c:ptCount val="8"/>
                <c:pt idx="0">
                  <c:v>14139.972259999999</c:v>
                </c:pt>
                <c:pt idx="1">
                  <c:v>15241.73905</c:v>
                </c:pt>
                <c:pt idx="2">
                  <c:v>16351.848019999999</c:v>
                </c:pt>
                <c:pt idx="3">
                  <c:v>17462.047350000001</c:v>
                </c:pt>
                <c:pt idx="4">
                  <c:v>18534.17164</c:v>
                </c:pt>
                <c:pt idx="5">
                  <c:v>19641.235510000002</c:v>
                </c:pt>
                <c:pt idx="6">
                  <c:v>20552.42151</c:v>
                </c:pt>
                <c:pt idx="7">
                  <c:v>21431.984320000003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777296"/>
        <c:axId val="386777688"/>
      </c:lineChart>
      <c:catAx>
        <c:axId val="3867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86777688"/>
        <c:crosses val="autoZero"/>
        <c:auto val="1"/>
        <c:lblAlgn val="ctr"/>
        <c:lblOffset val="100"/>
        <c:noMultiLvlLbl val="0"/>
      </c:catAx>
      <c:valAx>
        <c:axId val="386777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id-ID" sz="1200"/>
                  <a:t>ribu ton CO2 eq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crossAx val="3867772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id-ID" sz="1800" b="1" i="0" baseline="0">
                <a:effectLst/>
              </a:rPr>
              <a:t>Penurunan Konsentrasi Emisi Gas Rumah Kaca dari Aksi Mitigasi </a:t>
            </a:r>
            <a:br>
              <a:rPr lang="id-ID" sz="1800" b="1" i="0" baseline="0">
                <a:effectLst/>
              </a:rPr>
            </a:br>
            <a:r>
              <a:rPr lang="id-ID" sz="1800" b="1" i="0" baseline="0">
                <a:effectLst/>
              </a:rPr>
              <a:t>di sektor Transportasi</a:t>
            </a:r>
            <a:endParaRPr lang="id-ID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Sheet1!$Z$6</c:f>
              <c:strCache>
                <c:ptCount val="1"/>
                <c:pt idx="0">
                  <c:v>BaU baseline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Sheet1!$Z$7:$Z$27</c:f>
              <c:numCache>
                <c:formatCode>#,##0.00</c:formatCode>
                <c:ptCount val="21"/>
                <c:pt idx="0">
                  <c:v>12105.3</c:v>
                </c:pt>
                <c:pt idx="1">
                  <c:v>12985.6</c:v>
                </c:pt>
                <c:pt idx="2">
                  <c:v>13866</c:v>
                </c:pt>
                <c:pt idx="3">
                  <c:v>14746.4</c:v>
                </c:pt>
                <c:pt idx="4">
                  <c:v>15626.8</c:v>
                </c:pt>
                <c:pt idx="5">
                  <c:v>16507.2</c:v>
                </c:pt>
                <c:pt idx="6">
                  <c:v>18187.599999999999</c:v>
                </c:pt>
                <c:pt idx="7">
                  <c:v>19017.099999999999</c:v>
                </c:pt>
                <c:pt idx="8">
                  <c:v>19846.7</c:v>
                </c:pt>
                <c:pt idx="9">
                  <c:v>20676.3</c:v>
                </c:pt>
                <c:pt idx="10">
                  <c:v>22539.200000000001</c:v>
                </c:pt>
                <c:pt idx="11">
                  <c:v>24176.7</c:v>
                </c:pt>
                <c:pt idx="12">
                  <c:v>25814.1</c:v>
                </c:pt>
                <c:pt idx="13">
                  <c:v>27451.599999999999</c:v>
                </c:pt>
                <c:pt idx="14">
                  <c:v>29089.1</c:v>
                </c:pt>
                <c:pt idx="15">
                  <c:v>30726.6</c:v>
                </c:pt>
                <c:pt idx="16">
                  <c:v>32962.699999999997</c:v>
                </c:pt>
                <c:pt idx="17">
                  <c:v>35198.800000000003</c:v>
                </c:pt>
                <c:pt idx="18">
                  <c:v>37434.9</c:v>
                </c:pt>
                <c:pt idx="19">
                  <c:v>39671</c:v>
                </c:pt>
                <c:pt idx="20">
                  <c:v>41907.199999999997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Sheet1!$AC$6</c:f>
              <c:strCache>
                <c:ptCount val="1"/>
                <c:pt idx="0">
                  <c:v>Emisi Setelah Aksi Mitigasi Kaji Ulang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Sheet1!$AC$7:$AC$27</c:f>
              <c:numCache>
                <c:formatCode>#,##0.00</c:formatCode>
                <c:ptCount val="21"/>
                <c:pt idx="0">
                  <c:v>12105.3</c:v>
                </c:pt>
                <c:pt idx="1">
                  <c:v>12985.595000000001</c:v>
                </c:pt>
                <c:pt idx="2">
                  <c:v>13865.99</c:v>
                </c:pt>
                <c:pt idx="3">
                  <c:v>14666.545</c:v>
                </c:pt>
                <c:pt idx="4">
                  <c:v>15546.939999999999</c:v>
                </c:pt>
                <c:pt idx="5">
                  <c:v>16425.947236604276</c:v>
                </c:pt>
                <c:pt idx="6">
                  <c:v>18099.736059262777</c:v>
                </c:pt>
                <c:pt idx="7">
                  <c:v>18924.139141124513</c:v>
                </c:pt>
                <c:pt idx="8">
                  <c:v>19678.374680014735</c:v>
                </c:pt>
                <c:pt idx="9">
                  <c:v>20506.439420218645</c:v>
                </c:pt>
                <c:pt idx="10">
                  <c:v>22367.674031958115</c:v>
                </c:pt>
                <c:pt idx="11">
                  <c:v>24000.641007479142</c:v>
                </c:pt>
                <c:pt idx="12">
                  <c:v>25562.495658658328</c:v>
                </c:pt>
                <c:pt idx="13">
                  <c:v>27195.429661309638</c:v>
                </c:pt>
                <c:pt idx="14">
                  <c:v>28831.200014794893</c:v>
                </c:pt>
                <c:pt idx="15">
                  <c:v>30466.408986990999</c:v>
                </c:pt>
                <c:pt idx="16">
                  <c:v>32627.41435730438</c:v>
                </c:pt>
                <c:pt idx="17">
                  <c:v>34862.174245920098</c:v>
                </c:pt>
                <c:pt idx="18">
                  <c:v>37096.722376717844</c:v>
                </c:pt>
                <c:pt idx="19">
                  <c:v>39257.690148156486</c:v>
                </c:pt>
                <c:pt idx="20">
                  <c:v>41492.30348106099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Sheet1!$AG$6</c:f>
              <c:strCache>
                <c:ptCount val="1"/>
                <c:pt idx="0">
                  <c:v>Emisi Setelah PEP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Sheet1!$AG$7:$AG$14</c:f>
              <c:numCache>
                <c:formatCode>#,##0.00</c:formatCode>
                <c:ptCount val="8"/>
                <c:pt idx="0">
                  <c:v>12105.3</c:v>
                </c:pt>
                <c:pt idx="1">
                  <c:v>12985.5952</c:v>
                </c:pt>
                <c:pt idx="2">
                  <c:v>13865.9928</c:v>
                </c:pt>
                <c:pt idx="3">
                  <c:v>14666.4938</c:v>
                </c:pt>
                <c:pt idx="4">
                  <c:v>15546.82231</c:v>
                </c:pt>
                <c:pt idx="5">
                  <c:v>16410.335210000001</c:v>
                </c:pt>
                <c:pt idx="6">
                  <c:v>18020.375209999998</c:v>
                </c:pt>
                <c:pt idx="7">
                  <c:v>18846.03342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680648"/>
        <c:axId val="386681040"/>
      </c:lineChart>
      <c:catAx>
        <c:axId val="38668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86681040"/>
        <c:crosses val="autoZero"/>
        <c:auto val="1"/>
        <c:lblAlgn val="ctr"/>
        <c:lblOffset val="100"/>
        <c:noMultiLvlLbl val="0"/>
      </c:catAx>
      <c:valAx>
        <c:axId val="386681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id-ID" sz="1200"/>
                  <a:t>ribu ton CO2 eq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crossAx val="3866806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id-ID" sz="1800" b="1" i="0" baseline="0">
                <a:effectLst/>
              </a:rPr>
              <a:t>Penurunan Konsentrasi Emisi Gas Rumah Kaca dari Aksi Mitigasi </a:t>
            </a:r>
            <a:br>
              <a:rPr lang="id-ID" sz="1800" b="1" i="0" baseline="0">
                <a:effectLst/>
              </a:rPr>
            </a:br>
            <a:r>
              <a:rPr lang="id-ID" sz="1800" b="1" i="0" baseline="0">
                <a:effectLst/>
              </a:rPr>
              <a:t>di sektor Limbah</a:t>
            </a:r>
            <a:endParaRPr lang="id-ID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Sheet1!$AI$6</c:f>
              <c:strCache>
                <c:ptCount val="1"/>
                <c:pt idx="0">
                  <c:v>BaU baseline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Sheet1!$AI$7:$AI$27</c:f>
              <c:numCache>
                <c:formatCode>#,##0.00</c:formatCode>
                <c:ptCount val="21"/>
                <c:pt idx="0">
                  <c:v>4323.8</c:v>
                </c:pt>
                <c:pt idx="1">
                  <c:v>5573.5</c:v>
                </c:pt>
                <c:pt idx="2">
                  <c:v>6525</c:v>
                </c:pt>
                <c:pt idx="3">
                  <c:v>7271.8</c:v>
                </c:pt>
                <c:pt idx="4">
                  <c:v>7877.2</c:v>
                </c:pt>
                <c:pt idx="5">
                  <c:v>8384.7999999999993</c:v>
                </c:pt>
                <c:pt idx="6">
                  <c:v>8824.5</c:v>
                </c:pt>
                <c:pt idx="7">
                  <c:v>9216.9</c:v>
                </c:pt>
                <c:pt idx="8">
                  <c:v>9576.5</c:v>
                </c:pt>
                <c:pt idx="9">
                  <c:v>9913.5</c:v>
                </c:pt>
                <c:pt idx="10">
                  <c:v>10235.1</c:v>
                </c:pt>
                <c:pt idx="11">
                  <c:v>10674.4</c:v>
                </c:pt>
                <c:pt idx="12">
                  <c:v>11113</c:v>
                </c:pt>
                <c:pt idx="13">
                  <c:v>11553.9</c:v>
                </c:pt>
                <c:pt idx="14">
                  <c:v>11999.8</c:v>
                </c:pt>
                <c:pt idx="15">
                  <c:v>12452.6</c:v>
                </c:pt>
                <c:pt idx="16">
                  <c:v>12914</c:v>
                </c:pt>
                <c:pt idx="17">
                  <c:v>13385.4</c:v>
                </c:pt>
                <c:pt idx="18">
                  <c:v>13868.1</c:v>
                </c:pt>
                <c:pt idx="19">
                  <c:v>14344.5</c:v>
                </c:pt>
                <c:pt idx="20">
                  <c:v>14874.1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Sheet1!$AK$6</c:f>
              <c:strCache>
                <c:ptCount val="1"/>
                <c:pt idx="0">
                  <c:v>Emisi Setelah Aksi Mitigasi Kaji Ulang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Sheet1!$AK$7:$AK$27</c:f>
              <c:numCache>
                <c:formatCode>#,##0.00</c:formatCode>
                <c:ptCount val="21"/>
                <c:pt idx="0">
                  <c:v>4323.75</c:v>
                </c:pt>
                <c:pt idx="1">
                  <c:v>5573.43</c:v>
                </c:pt>
                <c:pt idx="2">
                  <c:v>6524.58</c:v>
                </c:pt>
                <c:pt idx="3">
                  <c:v>7271.2300000000005</c:v>
                </c:pt>
                <c:pt idx="4">
                  <c:v>7876.45</c:v>
                </c:pt>
                <c:pt idx="5">
                  <c:v>8384.0199999999986</c:v>
                </c:pt>
                <c:pt idx="6">
                  <c:v>8823.59</c:v>
                </c:pt>
                <c:pt idx="7">
                  <c:v>9214.9599999999991</c:v>
                </c:pt>
                <c:pt idx="8">
                  <c:v>9500.6200000000008</c:v>
                </c:pt>
                <c:pt idx="9">
                  <c:v>9821.2000000000007</c:v>
                </c:pt>
                <c:pt idx="10">
                  <c:v>9298.16</c:v>
                </c:pt>
                <c:pt idx="11">
                  <c:v>8787.36</c:v>
                </c:pt>
                <c:pt idx="12">
                  <c:v>9222.5</c:v>
                </c:pt>
                <c:pt idx="13">
                  <c:v>9111.92</c:v>
                </c:pt>
                <c:pt idx="14">
                  <c:v>9554.91</c:v>
                </c:pt>
                <c:pt idx="15">
                  <c:v>8893.380000000001</c:v>
                </c:pt>
                <c:pt idx="16">
                  <c:v>9368.880000000001</c:v>
                </c:pt>
                <c:pt idx="17">
                  <c:v>9850.8499999999985</c:v>
                </c:pt>
                <c:pt idx="18">
                  <c:v>10341.540000000001</c:v>
                </c:pt>
                <c:pt idx="19">
                  <c:v>10824.05</c:v>
                </c:pt>
                <c:pt idx="20">
                  <c:v>11358.36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Sheet1!$AO$6</c:f>
              <c:strCache>
                <c:ptCount val="1"/>
                <c:pt idx="0">
                  <c:v>Emisi Setelah PEP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Sheet1!$AO$7:$AO$14</c:f>
              <c:numCache>
                <c:formatCode>#,##0.00</c:formatCode>
                <c:ptCount val="8"/>
                <c:pt idx="0">
                  <c:v>3772.2790000000005</c:v>
                </c:pt>
                <c:pt idx="1">
                  <c:v>4398.2389999999996</c:v>
                </c:pt>
                <c:pt idx="2">
                  <c:v>4675.1480000000001</c:v>
                </c:pt>
                <c:pt idx="3">
                  <c:v>5389.8250000000007</c:v>
                </c:pt>
                <c:pt idx="4">
                  <c:v>5992.1214399999999</c:v>
                </c:pt>
                <c:pt idx="5">
                  <c:v>6495.4845899999991</c:v>
                </c:pt>
                <c:pt idx="6">
                  <c:v>6932.5545899999997</c:v>
                </c:pt>
                <c:pt idx="7">
                  <c:v>7249.1144799999993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94744"/>
        <c:axId val="438795136"/>
      </c:lineChart>
      <c:catAx>
        <c:axId val="43879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38795136"/>
        <c:crosses val="autoZero"/>
        <c:auto val="1"/>
        <c:lblAlgn val="ctr"/>
        <c:lblOffset val="100"/>
        <c:noMultiLvlLbl val="0"/>
      </c:catAx>
      <c:valAx>
        <c:axId val="43879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id-ID" sz="1200"/>
                  <a:t>ribu ton CO2 eq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crossAx val="4387947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id-ID" sz="1800" b="1" i="0" baseline="0">
                <a:effectLst/>
              </a:rPr>
              <a:t>Rekap Penurunan Konsentrasi Emisi Gas Rumah Kaca dari Aksi Mitigasi </a:t>
            </a:r>
            <a:br>
              <a:rPr lang="id-ID" sz="1800" b="1" i="0" baseline="0">
                <a:effectLst/>
              </a:rPr>
            </a:br>
            <a:r>
              <a:rPr lang="id-ID" sz="1800" b="1" i="0" baseline="0">
                <a:effectLst/>
              </a:rPr>
              <a:t>di Semua Sektor</a:t>
            </a:r>
            <a:endParaRPr lang="id-ID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Sheet1!$AQ$6</c:f>
              <c:strCache>
                <c:ptCount val="1"/>
                <c:pt idx="0">
                  <c:v>BaU baseline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Sheet1!$AQ$7:$AQ$27</c:f>
              <c:numCache>
                <c:formatCode>#,##0.00</c:formatCode>
                <c:ptCount val="21"/>
                <c:pt idx="0">
                  <c:v>34809.29</c:v>
                </c:pt>
                <c:pt idx="1">
                  <c:v>38282.090000000004</c:v>
                </c:pt>
                <c:pt idx="2">
                  <c:v>41428.39</c:v>
                </c:pt>
                <c:pt idx="3">
                  <c:v>45306.67</c:v>
                </c:pt>
                <c:pt idx="4">
                  <c:v>49029.85</c:v>
                </c:pt>
                <c:pt idx="5">
                  <c:v>52646.649999999994</c:v>
                </c:pt>
                <c:pt idx="6">
                  <c:v>57250.239999999998</c:v>
                </c:pt>
                <c:pt idx="7">
                  <c:v>60942.91</c:v>
                </c:pt>
                <c:pt idx="8">
                  <c:v>64590.520000000011</c:v>
                </c:pt>
                <c:pt idx="9">
                  <c:v>68203.87</c:v>
                </c:pt>
                <c:pt idx="10">
                  <c:v>72823.63</c:v>
                </c:pt>
                <c:pt idx="11">
                  <c:v>78117.919999999998</c:v>
                </c:pt>
                <c:pt idx="12">
                  <c:v>83292.450000000012</c:v>
                </c:pt>
                <c:pt idx="13">
                  <c:v>88458.86</c:v>
                </c:pt>
                <c:pt idx="14">
                  <c:v>93620.409999999989</c:v>
                </c:pt>
                <c:pt idx="15">
                  <c:v>98475.110000000015</c:v>
                </c:pt>
                <c:pt idx="16">
                  <c:v>105817.84</c:v>
                </c:pt>
                <c:pt idx="17">
                  <c:v>113161.19000000002</c:v>
                </c:pt>
                <c:pt idx="18">
                  <c:v>120506.8</c:v>
                </c:pt>
                <c:pt idx="19">
                  <c:v>127837.32</c:v>
                </c:pt>
                <c:pt idx="20">
                  <c:v>135212.47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Sheet1!$AS$6</c:f>
              <c:strCache>
                <c:ptCount val="1"/>
                <c:pt idx="0">
                  <c:v>Emisi Setelah Aksi Mitigasi Kaji Ulang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Sheet1!$AS$7:$AS$27</c:f>
              <c:numCache>
                <c:formatCode>#,##0.00</c:formatCode>
                <c:ptCount val="21"/>
                <c:pt idx="0">
                  <c:v>34790.11</c:v>
                </c:pt>
                <c:pt idx="1">
                  <c:v>38108.120491100002</c:v>
                </c:pt>
                <c:pt idx="2">
                  <c:v>41087.130982099996</c:v>
                </c:pt>
                <c:pt idx="3">
                  <c:v>44453.731473200001</c:v>
                </c:pt>
                <c:pt idx="4">
                  <c:v>47702.204765099996</c:v>
                </c:pt>
                <c:pt idx="5">
                  <c:v>50780.023210404266</c:v>
                </c:pt>
                <c:pt idx="6">
                  <c:v>54935.127783162774</c:v>
                </c:pt>
                <c:pt idx="7">
                  <c:v>58216.952253824522</c:v>
                </c:pt>
                <c:pt idx="8">
                  <c:v>61377.13779271474</c:v>
                </c:pt>
                <c:pt idx="9">
                  <c:v>64412.36253291864</c:v>
                </c:pt>
                <c:pt idx="10">
                  <c:v>67488.997144658118</c:v>
                </c:pt>
                <c:pt idx="11">
                  <c:v>70108.414120179135</c:v>
                </c:pt>
                <c:pt idx="12">
                  <c:v>73604.208771358346</c:v>
                </c:pt>
                <c:pt idx="13">
                  <c:v>77924.382774009631</c:v>
                </c:pt>
                <c:pt idx="14">
                  <c:v>82735.213127494877</c:v>
                </c:pt>
                <c:pt idx="15">
                  <c:v>86187.342099691014</c:v>
                </c:pt>
                <c:pt idx="16">
                  <c:v>93228.537470004376</c:v>
                </c:pt>
                <c:pt idx="17">
                  <c:v>100342.68735862011</c:v>
                </c:pt>
                <c:pt idx="18">
                  <c:v>107458.40548941786</c:v>
                </c:pt>
                <c:pt idx="19">
                  <c:v>114485.6832608565</c:v>
                </c:pt>
                <c:pt idx="20">
                  <c:v>121631.856593761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Sheet1!$AW$6</c:f>
              <c:strCache>
                <c:ptCount val="1"/>
                <c:pt idx="0">
                  <c:v>Emisi Setelah PEP</c:v>
                </c:pt>
              </c:strCache>
            </c:strRef>
          </c:tx>
          <c:cat>
            <c:numRef>
              <c:f>Sheet1!$A$7:$A$27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Sheet1!$AW$7:$AW$14</c:f>
              <c:numCache>
                <c:formatCode>#,##0.00</c:formatCode>
                <c:ptCount val="8"/>
                <c:pt idx="0">
                  <c:v>33745.606540000001</c:v>
                </c:pt>
                <c:pt idx="1">
                  <c:v>35880.619340000005</c:v>
                </c:pt>
                <c:pt idx="2">
                  <c:v>37254.563900000001</c:v>
                </c:pt>
                <c:pt idx="3">
                  <c:v>39697.104339999998</c:v>
                </c:pt>
                <c:pt idx="4">
                  <c:v>42056.425470000002</c:v>
                </c:pt>
                <c:pt idx="5">
                  <c:v>45193.213069999998</c:v>
                </c:pt>
                <c:pt idx="6">
                  <c:v>48909.380940000003</c:v>
                </c:pt>
                <c:pt idx="7">
                  <c:v>51794.673170000009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31160"/>
        <c:axId val="223531552"/>
      </c:lineChart>
      <c:catAx>
        <c:axId val="22353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3531552"/>
        <c:crosses val="autoZero"/>
        <c:auto val="1"/>
        <c:lblAlgn val="ctr"/>
        <c:lblOffset val="100"/>
        <c:noMultiLvlLbl val="0"/>
      </c:catAx>
      <c:valAx>
        <c:axId val="22353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id-ID" sz="1200"/>
                  <a:t>ribu ton CO2 eq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crossAx val="2235311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32</xdr:row>
      <xdr:rowOff>166254</xdr:rowOff>
    </xdr:from>
    <xdr:to>
      <xdr:col>20</xdr:col>
      <xdr:colOff>145676</xdr:colOff>
      <xdr:row>55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326571</xdr:colOff>
      <xdr:row>39</xdr:row>
      <xdr:rowOff>0</xdr:rowOff>
    </xdr:from>
    <xdr:to>
      <xdr:col>27</xdr:col>
      <xdr:colOff>136071</xdr:colOff>
      <xdr:row>55</xdr:row>
      <xdr:rowOff>112938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0.89422</cdr:x>
      <cdr:y>0.23318</cdr:y>
    </cdr:from>
    <cdr:to>
      <cdr:x>0.99647</cdr:x>
      <cdr:y>0.34617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83622" y="786246"/>
          <a:ext cx="649941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d-ID" sz="1100"/>
            <a:t>9,94</a:t>
          </a:r>
          <a:r>
            <a:rPr lang="id-ID" sz="1100" baseline="0"/>
            <a:t> </a:t>
          </a:r>
          <a:r>
            <a:rPr lang="id-ID" sz="1100"/>
            <a:t>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31</xdr:row>
      <xdr:rowOff>16329</xdr:rowOff>
    </xdr:from>
    <xdr:to>
      <xdr:col>12</xdr:col>
      <xdr:colOff>639536</xdr:colOff>
      <xdr:row>58</xdr:row>
      <xdr:rowOff>163287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25</xdr:col>
      <xdr:colOff>272144</xdr:colOff>
      <xdr:row>58</xdr:row>
      <xdr:rowOff>146958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31</xdr:row>
      <xdr:rowOff>0</xdr:rowOff>
    </xdr:from>
    <xdr:to>
      <xdr:col>40</xdr:col>
      <xdr:colOff>408215</xdr:colOff>
      <xdr:row>58</xdr:row>
      <xdr:rowOff>146958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31</xdr:row>
      <xdr:rowOff>0</xdr:rowOff>
    </xdr:from>
    <xdr:to>
      <xdr:col>53</xdr:col>
      <xdr:colOff>449036</xdr:colOff>
      <xdr:row>58</xdr:row>
      <xdr:rowOff>146958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31</xdr:row>
      <xdr:rowOff>0</xdr:rowOff>
    </xdr:from>
    <xdr:to>
      <xdr:col>71</xdr:col>
      <xdr:colOff>163286</xdr:colOff>
      <xdr:row>58</xdr:row>
      <xdr:rowOff>146958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3</xdr:row>
      <xdr:rowOff>0</xdr:rowOff>
    </xdr:from>
    <xdr:to>
      <xdr:col>67</xdr:col>
      <xdr:colOff>163286</xdr:colOff>
      <xdr:row>29</xdr:row>
      <xdr:rowOff>51708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0"/>
  <sheetViews>
    <sheetView tabSelected="1" topLeftCell="U17" zoomScaleNormal="100" workbookViewId="0">
      <selection activeCell="AA26" sqref="AA26"/>
    </sheetView>
  </sheetViews>
  <sheetFormatPr defaultRowHeight="15" x14ac:dyDescent="0.25"/>
  <cols>
    <col min="1" max="1" width="8.7109375" customWidth="1"/>
    <col min="2" max="2" width="13.85546875" style="1" customWidth="1"/>
    <col min="3" max="3" width="12.140625" customWidth="1"/>
    <col min="4" max="4" width="12.140625" style="2" customWidth="1"/>
    <col min="5" max="5" width="11.7109375" customWidth="1"/>
    <col min="6" max="6" width="11.5703125" customWidth="1"/>
    <col min="7" max="7" width="11.5703125" style="2" customWidth="1"/>
    <col min="8" max="8" width="11.42578125" customWidth="1"/>
    <col min="9" max="9" width="13.42578125" customWidth="1"/>
    <col min="10" max="10" width="13.85546875" customWidth="1"/>
    <col min="11" max="11" width="13.85546875" style="2" customWidth="1"/>
    <col min="12" max="12" width="13.28515625" customWidth="1"/>
    <col min="13" max="13" width="11.7109375" bestFit="1" customWidth="1"/>
    <col min="14" max="14" width="11" customWidth="1"/>
    <col min="15" max="15" width="11" style="2" customWidth="1"/>
    <col min="16" max="16" width="14.85546875" customWidth="1"/>
    <col min="17" max="18" width="12.7109375" style="4" customWidth="1"/>
    <col min="19" max="19" width="15" customWidth="1"/>
    <col min="20" max="20" width="12.5703125" customWidth="1"/>
    <col min="21" max="21" width="12.42578125" customWidth="1"/>
    <col min="22" max="22" width="13.85546875" customWidth="1"/>
    <col min="23" max="23" width="12.85546875" customWidth="1"/>
    <col min="24" max="24" width="12.140625" bestFit="1" customWidth="1"/>
    <col min="25" max="25" width="14.140625" customWidth="1"/>
  </cols>
  <sheetData>
    <row r="1" spans="1:24" s="2" customFormat="1" x14ac:dyDescent="0.25">
      <c r="Q1" s="4"/>
      <c r="R1" s="4"/>
    </row>
    <row r="2" spans="1:24" ht="22.5" x14ac:dyDescent="0.3">
      <c r="A2" s="15" t="s">
        <v>13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  <c r="R2" s="17"/>
      <c r="S2" s="18"/>
      <c r="T2" s="18"/>
      <c r="U2" s="18"/>
      <c r="V2" s="18"/>
    </row>
    <row r="3" spans="1:24" x14ac:dyDescent="0.25">
      <c r="A3" s="150" t="s">
        <v>0</v>
      </c>
      <c r="B3" s="150" t="s">
        <v>9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46" t="s">
        <v>15</v>
      </c>
    </row>
    <row r="4" spans="1:24" ht="15" customHeight="1" x14ac:dyDescent="0.25">
      <c r="A4" s="150"/>
      <c r="B4" s="152" t="s">
        <v>16</v>
      </c>
      <c r="C4" s="153"/>
      <c r="D4" s="154"/>
      <c r="E4" s="152" t="s">
        <v>1</v>
      </c>
      <c r="F4" s="153"/>
      <c r="G4" s="154"/>
      <c r="H4" s="152" t="s">
        <v>2</v>
      </c>
      <c r="I4" s="153"/>
      <c r="J4" s="153"/>
      <c r="K4" s="154"/>
      <c r="L4" s="152" t="s">
        <v>3</v>
      </c>
      <c r="M4" s="153"/>
      <c r="N4" s="153"/>
      <c r="O4" s="154"/>
      <c r="P4" s="152" t="s">
        <v>4</v>
      </c>
      <c r="Q4" s="153"/>
      <c r="R4" s="154"/>
      <c r="S4" s="151" t="s">
        <v>5</v>
      </c>
      <c r="T4" s="151"/>
      <c r="U4" s="151"/>
      <c r="V4" s="147"/>
    </row>
    <row r="5" spans="1:24" ht="57.75" thickBot="1" x14ac:dyDescent="0.3">
      <c r="A5" s="150"/>
      <c r="B5" s="20" t="s">
        <v>7</v>
      </c>
      <c r="C5" s="20" t="s">
        <v>20</v>
      </c>
      <c r="D5" s="20" t="s">
        <v>15</v>
      </c>
      <c r="E5" s="20" t="s">
        <v>7</v>
      </c>
      <c r="F5" s="20" t="s">
        <v>21</v>
      </c>
      <c r="G5" s="20" t="s">
        <v>15</v>
      </c>
      <c r="H5" s="20" t="s">
        <v>7</v>
      </c>
      <c r="I5" s="20" t="s">
        <v>21</v>
      </c>
      <c r="J5" s="20" t="s">
        <v>20</v>
      </c>
      <c r="K5" s="20" t="s">
        <v>15</v>
      </c>
      <c r="L5" s="20" t="s">
        <v>7</v>
      </c>
      <c r="M5" s="20" t="s">
        <v>21</v>
      </c>
      <c r="N5" s="20" t="s">
        <v>10</v>
      </c>
      <c r="O5" s="20" t="s">
        <v>15</v>
      </c>
      <c r="P5" s="20" t="s">
        <v>7</v>
      </c>
      <c r="Q5" s="20" t="s">
        <v>20</v>
      </c>
      <c r="R5" s="20" t="s">
        <v>15</v>
      </c>
      <c r="S5" s="21" t="s">
        <v>7</v>
      </c>
      <c r="T5" s="21" t="s">
        <v>10</v>
      </c>
      <c r="U5" s="21" t="s">
        <v>6</v>
      </c>
      <c r="V5" s="148"/>
    </row>
    <row r="6" spans="1:24" x14ac:dyDescent="0.25">
      <c r="A6" s="21">
        <v>2010</v>
      </c>
      <c r="B6" s="22">
        <v>958.79</v>
      </c>
      <c r="C6" s="23">
        <v>0</v>
      </c>
      <c r="D6" s="24">
        <f>C6/$B$26</f>
        <v>0</v>
      </c>
      <c r="E6" s="25">
        <v>3281.1</v>
      </c>
      <c r="F6" s="25">
        <v>0</v>
      </c>
      <c r="G6" s="26">
        <f>F6/$E$26</f>
        <v>0</v>
      </c>
      <c r="H6" s="27">
        <v>14140.3</v>
      </c>
      <c r="I6" s="28">
        <v>19.13</v>
      </c>
      <c r="J6" s="29">
        <f>I6</f>
        <v>19.13</v>
      </c>
      <c r="K6" s="30">
        <f>J6/$H$26</f>
        <v>3.4802636486189008E-4</v>
      </c>
      <c r="L6" s="31">
        <v>12105.3</v>
      </c>
      <c r="M6" s="31">
        <v>0</v>
      </c>
      <c r="N6" s="32">
        <f>M6</f>
        <v>0</v>
      </c>
      <c r="O6" s="33">
        <f>N6/$L$26</f>
        <v>0</v>
      </c>
      <c r="P6" s="34">
        <v>4323.8</v>
      </c>
      <c r="Q6" s="34">
        <v>4.9700000000000001E-2</v>
      </c>
      <c r="R6" s="35">
        <f>Q6/$P$26</f>
        <v>3.3413786380352426E-6</v>
      </c>
      <c r="S6" s="36">
        <f t="shared" ref="S6:S26" si="0">P6+L6+H6+E6+B6</f>
        <v>34809.29</v>
      </c>
      <c r="T6" s="37">
        <f>C6+F6+J6+N6+Q6</f>
        <v>19.1797</v>
      </c>
      <c r="U6" s="37">
        <f>S6-T6</f>
        <v>34790.1103</v>
      </c>
      <c r="V6" s="38">
        <f>T6/$S$26</f>
        <v>1.4184860316507789E-4</v>
      </c>
      <c r="W6" s="2"/>
    </row>
    <row r="7" spans="1:24" x14ac:dyDescent="0.25">
      <c r="A7" s="21">
        <v>2011</v>
      </c>
      <c r="B7" s="22">
        <v>958.79</v>
      </c>
      <c r="C7" s="23">
        <v>0</v>
      </c>
      <c r="D7" s="24">
        <f>C7/$B$26</f>
        <v>0</v>
      </c>
      <c r="E7" s="25">
        <v>3522</v>
      </c>
      <c r="F7" s="25">
        <v>138.76450890000001</v>
      </c>
      <c r="G7" s="26">
        <f>F7/$E$26</f>
        <v>1.8322133318369072E-2</v>
      </c>
      <c r="H7" s="27">
        <v>15242.2</v>
      </c>
      <c r="I7" s="28">
        <v>16</v>
      </c>
      <c r="J7" s="29">
        <f>I7+J6</f>
        <v>35.129999999999995</v>
      </c>
      <c r="K7" s="30">
        <f t="shared" ref="K7:K26" si="1">J7/$H$26</f>
        <v>6.3910957645573439E-4</v>
      </c>
      <c r="L7" s="31">
        <v>12985.6</v>
      </c>
      <c r="M7" s="31">
        <v>5.0000000000000001E-3</v>
      </c>
      <c r="N7" s="32">
        <f>M7+N6</f>
        <v>5.0000000000000001E-3</v>
      </c>
      <c r="O7" s="33">
        <f t="shared" ref="O7:O26" si="2">N7/$L$26</f>
        <v>1.1931124007330482E-7</v>
      </c>
      <c r="P7" s="34">
        <v>5573.5</v>
      </c>
      <c r="Q7" s="34">
        <v>7.1209355754585243E-2</v>
      </c>
      <c r="R7" s="35">
        <f t="shared" ref="R7:R26" si="3">Q7/$P$26</f>
        <v>4.7874732423867828E-6</v>
      </c>
      <c r="S7" s="36">
        <f t="shared" si="0"/>
        <v>38282.090000000004</v>
      </c>
      <c r="T7" s="37">
        <f>C7+F7+J7+N7+Q7</f>
        <v>173.97071825575458</v>
      </c>
      <c r="U7" s="37">
        <f>S7-T7</f>
        <v>38108.11928174425</v>
      </c>
      <c r="V7" s="38">
        <f t="shared" ref="V7:V26" si="4">T7/$S$26</f>
        <v>1.2866469953233942E-3</v>
      </c>
      <c r="W7" s="2"/>
      <c r="X7" s="2"/>
    </row>
    <row r="8" spans="1:24" x14ac:dyDescent="0.25">
      <c r="A8" s="39">
        <v>2012</v>
      </c>
      <c r="B8" s="22">
        <v>958.79</v>
      </c>
      <c r="C8" s="40">
        <v>0</v>
      </c>
      <c r="D8" s="24">
        <f t="shared" ref="D7:D26" si="5">C8/$B$26</f>
        <v>0</v>
      </c>
      <c r="E8" s="25">
        <v>3726.1</v>
      </c>
      <c r="F8" s="25">
        <v>277.52901789999999</v>
      </c>
      <c r="G8" s="26">
        <f>F8/$E$26</f>
        <v>3.6644266649941901E-2</v>
      </c>
      <c r="H8" s="27">
        <v>16352.5</v>
      </c>
      <c r="I8" s="28">
        <v>28.17</v>
      </c>
      <c r="J8" s="29">
        <f>I8+J7</f>
        <v>63.3</v>
      </c>
      <c r="K8" s="30">
        <f t="shared" si="1"/>
        <v>1.1515979558681467E-3</v>
      </c>
      <c r="L8" s="31">
        <v>13866</v>
      </c>
      <c r="M8" s="31">
        <v>5.0000000000000001E-3</v>
      </c>
      <c r="N8" s="32">
        <f t="shared" ref="N8:N26" si="6">M8+N7</f>
        <v>0.01</v>
      </c>
      <c r="O8" s="33">
        <f t="shared" si="2"/>
        <v>2.3862248014660965E-7</v>
      </c>
      <c r="P8" s="34">
        <v>6525</v>
      </c>
      <c r="Q8" s="34">
        <v>0.41948300986286446</v>
      </c>
      <c r="R8" s="35">
        <f t="shared" si="3"/>
        <v>2.8202244832484953E-5</v>
      </c>
      <c r="S8" s="36">
        <f t="shared" si="0"/>
        <v>41428.39</v>
      </c>
      <c r="T8" s="37">
        <f t="shared" ref="T8:T25" si="7">C8+F8+J8+N8+Q8</f>
        <v>341.25850090986285</v>
      </c>
      <c r="U8" s="37">
        <f t="shared" ref="U8:U26" si="8">S8-T8</f>
        <v>41087.131499090137</v>
      </c>
      <c r="V8" s="38">
        <f t="shared" si="4"/>
        <v>2.5238685522856203E-3</v>
      </c>
      <c r="W8" s="5"/>
      <c r="X8" s="2"/>
    </row>
    <row r="9" spans="1:24" x14ac:dyDescent="0.25">
      <c r="A9" s="39">
        <v>2013</v>
      </c>
      <c r="B9" s="22">
        <v>1900.67</v>
      </c>
      <c r="C9" s="40">
        <v>264.02999999999997</v>
      </c>
      <c r="D9" s="24">
        <f t="shared" si="5"/>
        <v>1.6615619298862776E-2</v>
      </c>
      <c r="E9" s="25">
        <v>3925.1</v>
      </c>
      <c r="F9" s="25">
        <v>416.2935268</v>
      </c>
      <c r="G9" s="26">
        <f>F9/$E$26</f>
        <v>5.4966399968310972E-2</v>
      </c>
      <c r="H9" s="27">
        <v>17462.7</v>
      </c>
      <c r="I9" s="28">
        <v>28.89</v>
      </c>
      <c r="J9" s="29">
        <f t="shared" ref="J9:J26" si="9">I9+J8</f>
        <v>92.19</v>
      </c>
      <c r="K9" s="30">
        <f t="shared" si="1"/>
        <v>1.6771850798022816E-3</v>
      </c>
      <c r="L9" s="31">
        <v>14746.4</v>
      </c>
      <c r="M9" s="31">
        <v>79.844999999999999</v>
      </c>
      <c r="N9" s="32">
        <f t="shared" si="6"/>
        <v>79.855000000000004</v>
      </c>
      <c r="O9" s="33">
        <f t="shared" si="2"/>
        <v>1.9055198152107516E-3</v>
      </c>
      <c r="P9" s="34">
        <v>7271.8</v>
      </c>
      <c r="Q9" s="34">
        <v>0.56713849740871913</v>
      </c>
      <c r="R9" s="35">
        <f t="shared" si="3"/>
        <v>3.812926478971629E-5</v>
      </c>
      <c r="S9" s="36">
        <f t="shared" si="0"/>
        <v>45306.67</v>
      </c>
      <c r="T9" s="37">
        <f>C9+F9+J9+N9+Q9</f>
        <v>852.9356652974086</v>
      </c>
      <c r="U9" s="37">
        <f t="shared" si="8"/>
        <v>44453.734334702589</v>
      </c>
      <c r="V9" s="38">
        <f t="shared" si="4"/>
        <v>6.3081139283781189E-3</v>
      </c>
      <c r="W9" s="5"/>
      <c r="X9" s="2"/>
    </row>
    <row r="10" spans="1:24" x14ac:dyDescent="0.25">
      <c r="A10" s="39">
        <v>2014</v>
      </c>
      <c r="B10" s="22">
        <v>2826.45</v>
      </c>
      <c r="C10" s="41">
        <v>525.92999999999995</v>
      </c>
      <c r="D10" s="24">
        <f t="shared" si="5"/>
        <v>3.3097195992314886E-2</v>
      </c>
      <c r="E10" s="25">
        <v>4126.3999999999996</v>
      </c>
      <c r="F10" s="25">
        <v>556.68523489999995</v>
      </c>
      <c r="G10" s="26">
        <f t="shared" ref="G7:G26" si="10">F10/$E$26</f>
        <v>7.3503384770782706E-2</v>
      </c>
      <c r="H10" s="27">
        <v>18573</v>
      </c>
      <c r="I10" s="28">
        <v>72.23</v>
      </c>
      <c r="J10" s="29">
        <f t="shared" si="9"/>
        <v>164.42000000000002</v>
      </c>
      <c r="K10" s="30">
        <f t="shared" si="1"/>
        <v>2.9912438531412432E-3</v>
      </c>
      <c r="L10" s="31">
        <v>15626.8</v>
      </c>
      <c r="M10" s="31">
        <v>5.0000000000000001E-3</v>
      </c>
      <c r="N10" s="32">
        <f t="shared" si="6"/>
        <v>79.86</v>
      </c>
      <c r="O10" s="33">
        <f t="shared" si="2"/>
        <v>1.9056391264508248E-3</v>
      </c>
      <c r="P10" s="34">
        <v>7877.2</v>
      </c>
      <c r="Q10" s="34">
        <v>0.75438749706215291</v>
      </c>
      <c r="R10" s="35">
        <f t="shared" si="3"/>
        <v>5.0718194516787766E-5</v>
      </c>
      <c r="S10" s="36">
        <f t="shared" si="0"/>
        <v>49029.85</v>
      </c>
      <c r="T10" s="37">
        <f t="shared" si="7"/>
        <v>1327.6496223970621</v>
      </c>
      <c r="U10" s="37">
        <f t="shared" si="8"/>
        <v>47702.200377602938</v>
      </c>
      <c r="V10" s="38">
        <f t="shared" si="4"/>
        <v>9.8189880149150595E-3</v>
      </c>
      <c r="W10" s="5"/>
      <c r="X10" s="2"/>
    </row>
    <row r="11" spans="1:24" x14ac:dyDescent="0.25">
      <c r="A11" s="39">
        <v>2015</v>
      </c>
      <c r="B11" s="22">
        <v>3736.85</v>
      </c>
      <c r="C11" s="41">
        <v>785.68</v>
      </c>
      <c r="D11" s="24">
        <f t="shared" si="5"/>
        <v>4.9443471464343094E-2</v>
      </c>
      <c r="E11" s="25">
        <v>4334.6000000000004</v>
      </c>
      <c r="F11" s="25">
        <v>695.35402620000002</v>
      </c>
      <c r="G11" s="26">
        <f t="shared" si="10"/>
        <v>9.1812879766557512E-2</v>
      </c>
      <c r="H11" s="27">
        <v>19683.2</v>
      </c>
      <c r="I11" s="28">
        <v>139.13999999999999</v>
      </c>
      <c r="J11" s="29">
        <f t="shared" si="9"/>
        <v>303.56</v>
      </c>
      <c r="K11" s="30">
        <f t="shared" si="1"/>
        <v>5.5225762319642113E-3</v>
      </c>
      <c r="L11" s="31">
        <v>16507.2</v>
      </c>
      <c r="M11" s="31">
        <v>1.3927633957245733</v>
      </c>
      <c r="N11" s="32">
        <f t="shared" si="6"/>
        <v>81.252763395724571</v>
      </c>
      <c r="O11" s="33">
        <f t="shared" si="2"/>
        <v>1.9388735920253459E-3</v>
      </c>
      <c r="P11" s="34">
        <v>8384.7999999999993</v>
      </c>
      <c r="Q11" s="34">
        <v>0.77857700653099815</v>
      </c>
      <c r="R11" s="35">
        <f t="shared" si="3"/>
        <v>5.23444784243079E-5</v>
      </c>
      <c r="S11" s="36">
        <f t="shared" si="0"/>
        <v>52646.649999999994</v>
      </c>
      <c r="T11" s="37">
        <f t="shared" si="7"/>
        <v>1866.6253666022553</v>
      </c>
      <c r="U11" s="37">
        <f t="shared" si="8"/>
        <v>50780.024633397741</v>
      </c>
      <c r="V11" s="38">
        <f t="shared" si="4"/>
        <v>1.3805127342191555E-2</v>
      </c>
      <c r="W11" s="5"/>
      <c r="X11" s="2"/>
    </row>
    <row r="12" spans="1:24" x14ac:dyDescent="0.25">
      <c r="A12" s="39">
        <v>2016</v>
      </c>
      <c r="B12" s="22">
        <v>4632.54</v>
      </c>
      <c r="C12" s="41">
        <v>1043.29</v>
      </c>
      <c r="D12" s="24">
        <f t="shared" si="5"/>
        <v>6.5655075022954007E-2</v>
      </c>
      <c r="E12" s="25">
        <v>4542.3</v>
      </c>
      <c r="F12" s="25">
        <v>828.54827609999995</v>
      </c>
      <c r="G12" s="26">
        <f t="shared" si="10"/>
        <v>0.10939952943118199</v>
      </c>
      <c r="H12" s="27">
        <v>21063.3</v>
      </c>
      <c r="I12" s="28">
        <v>50.94</v>
      </c>
      <c r="J12" s="29">
        <f t="shared" si="9"/>
        <v>354.5</v>
      </c>
      <c r="K12" s="30">
        <f t="shared" si="1"/>
        <v>6.4493124068761131E-3</v>
      </c>
      <c r="L12" s="31">
        <v>18187.599999999999</v>
      </c>
      <c r="M12" s="31">
        <v>6.6111773414970063</v>
      </c>
      <c r="N12" s="32">
        <f t="shared" si="6"/>
        <v>87.863940737221583</v>
      </c>
      <c r="O12" s="33">
        <f t="shared" si="2"/>
        <v>2.0966311454170545E-3</v>
      </c>
      <c r="P12" s="34">
        <v>8824.5</v>
      </c>
      <c r="Q12" s="34">
        <v>0.9106944870479089</v>
      </c>
      <c r="R12" s="35">
        <f t="shared" si="3"/>
        <v>6.1226863275620639E-5</v>
      </c>
      <c r="S12" s="36">
        <f t="shared" si="0"/>
        <v>57250.239999999998</v>
      </c>
      <c r="T12" s="37">
        <f t="shared" si="7"/>
        <v>2315.1129113242691</v>
      </c>
      <c r="U12" s="37">
        <f t="shared" si="8"/>
        <v>54935.127088675727</v>
      </c>
      <c r="V12" s="38">
        <f t="shared" si="4"/>
        <v>1.7122036978721483E-2</v>
      </c>
      <c r="W12" s="5"/>
      <c r="X12" s="2"/>
    </row>
    <row r="13" spans="1:24" x14ac:dyDescent="0.25">
      <c r="A13" s="39">
        <v>2017</v>
      </c>
      <c r="B13" s="22">
        <v>5514.11</v>
      </c>
      <c r="C13" s="41">
        <v>1298.76</v>
      </c>
      <c r="D13" s="24">
        <f t="shared" si="5"/>
        <v>8.1732006668147644E-2</v>
      </c>
      <c r="E13" s="25">
        <v>4751.3999999999996</v>
      </c>
      <c r="F13" s="25">
        <v>829.69688729999996</v>
      </c>
      <c r="G13" s="26">
        <f t="shared" si="10"/>
        <v>0.10955118930231329</v>
      </c>
      <c r="H13" s="27">
        <v>22443.4</v>
      </c>
      <c r="I13" s="28">
        <v>148.1</v>
      </c>
      <c r="J13" s="29">
        <f t="shared" si="9"/>
        <v>502.6</v>
      </c>
      <c r="K13" s="30">
        <f t="shared" si="1"/>
        <v>9.143651384191636E-3</v>
      </c>
      <c r="L13" s="31">
        <v>19017.099999999999</v>
      </c>
      <c r="M13" s="31">
        <v>5.0969181382633924</v>
      </c>
      <c r="N13" s="32">
        <f t="shared" si="6"/>
        <v>92.960858875484973</v>
      </c>
      <c r="O13" s="33">
        <f t="shared" si="2"/>
        <v>2.2182550701427195E-3</v>
      </c>
      <c r="P13" s="34">
        <v>9216.9</v>
      </c>
      <c r="Q13" s="34">
        <v>1.9373965982233943</v>
      </c>
      <c r="R13" s="35">
        <f t="shared" si="3"/>
        <v>1.30253030316012E-4</v>
      </c>
      <c r="S13" s="36">
        <f t="shared" si="0"/>
        <v>60942.91</v>
      </c>
      <c r="T13" s="37">
        <f t="shared" si="7"/>
        <v>2725.9551427737083</v>
      </c>
      <c r="U13" s="37">
        <f t="shared" si="8"/>
        <v>58216.954857226294</v>
      </c>
      <c r="V13" s="38">
        <f t="shared" si="4"/>
        <v>2.0160530628378494E-2</v>
      </c>
      <c r="W13" s="5"/>
      <c r="X13" s="2"/>
    </row>
    <row r="14" spans="1:24" x14ac:dyDescent="0.25">
      <c r="A14" s="39">
        <v>2018</v>
      </c>
      <c r="B14" s="22">
        <v>6382.12</v>
      </c>
      <c r="C14" s="41">
        <v>1552.08</v>
      </c>
      <c r="D14" s="24">
        <f t="shared" si="5"/>
        <v>9.7673637091917356E-2</v>
      </c>
      <c r="E14" s="25">
        <v>4961.8</v>
      </c>
      <c r="F14" s="25">
        <v>829.69688729999996</v>
      </c>
      <c r="G14" s="26">
        <f>F14/$E$26</f>
        <v>0.10955118930231329</v>
      </c>
      <c r="H14" s="27">
        <v>23823.4</v>
      </c>
      <c r="I14" s="28">
        <v>84.8</v>
      </c>
      <c r="J14" s="29">
        <f t="shared" si="9"/>
        <v>587.4</v>
      </c>
      <c r="K14" s="30">
        <f t="shared" si="1"/>
        <v>1.068639240563901E-2</v>
      </c>
      <c r="L14" s="31">
        <v>19846.7</v>
      </c>
      <c r="M14" s="31">
        <v>75.364461109782539</v>
      </c>
      <c r="N14" s="32">
        <f t="shared" si="6"/>
        <v>168.32531998526753</v>
      </c>
      <c r="O14" s="33">
        <f t="shared" si="2"/>
        <v>4.0166205326356216E-3</v>
      </c>
      <c r="P14" s="34">
        <v>9576.5</v>
      </c>
      <c r="Q14" s="34">
        <v>75.877732915389686</v>
      </c>
      <c r="R14" s="35">
        <f t="shared" si="3"/>
        <v>5.1013327136021462E-3</v>
      </c>
      <c r="S14" s="36">
        <f t="shared" si="0"/>
        <v>64590.520000000011</v>
      </c>
      <c r="T14" s="37">
        <f t="shared" si="7"/>
        <v>3213.3799402006571</v>
      </c>
      <c r="U14" s="37">
        <f t="shared" si="8"/>
        <v>61377.140059799356</v>
      </c>
      <c r="V14" s="38">
        <f t="shared" si="4"/>
        <v>2.3765411135531041E-2</v>
      </c>
      <c r="W14" s="5"/>
      <c r="X14" s="2"/>
    </row>
    <row r="15" spans="1:24" x14ac:dyDescent="0.25">
      <c r="A15" s="39">
        <v>2019</v>
      </c>
      <c r="B15" s="22">
        <v>7237.07</v>
      </c>
      <c r="C15" s="41">
        <v>1803.28</v>
      </c>
      <c r="D15" s="24">
        <f t="shared" si="5"/>
        <v>0.11348185421828304</v>
      </c>
      <c r="E15" s="25">
        <v>5173.5</v>
      </c>
      <c r="F15" s="25">
        <v>829.69688729999996</v>
      </c>
      <c r="G15" s="26">
        <f t="shared" si="10"/>
        <v>0.10955118930231329</v>
      </c>
      <c r="H15" s="27">
        <v>25203.5</v>
      </c>
      <c r="I15" s="28">
        <v>308.97000000000003</v>
      </c>
      <c r="J15" s="29">
        <f t="shared" si="9"/>
        <v>896.37</v>
      </c>
      <c r="K15" s="30">
        <f t="shared" si="1"/>
        <v>1.6307391148523389E-2</v>
      </c>
      <c r="L15" s="31">
        <v>20676.3</v>
      </c>
      <c r="M15" s="31">
        <v>1.5352597960880796</v>
      </c>
      <c r="N15" s="32">
        <f t="shared" si="6"/>
        <v>169.8605797813556</v>
      </c>
      <c r="O15" s="33">
        <f t="shared" si="2"/>
        <v>4.0532552826568133E-3</v>
      </c>
      <c r="P15" s="34">
        <v>9913.5</v>
      </c>
      <c r="Q15" s="34">
        <v>92.296140683424042</v>
      </c>
      <c r="R15" s="35">
        <f t="shared" si="3"/>
        <v>6.2051580050842764E-3</v>
      </c>
      <c r="S15" s="36">
        <f t="shared" si="0"/>
        <v>68203.87</v>
      </c>
      <c r="T15" s="37">
        <f t="shared" si="7"/>
        <v>3791.5036077647796</v>
      </c>
      <c r="U15" s="37">
        <f t="shared" si="8"/>
        <v>64412.366392235213</v>
      </c>
      <c r="V15" s="38">
        <f t="shared" si="4"/>
        <v>2.8041079404619852E-2</v>
      </c>
      <c r="W15" s="5"/>
      <c r="X15" s="2"/>
    </row>
    <row r="16" spans="1:24" x14ac:dyDescent="0.25">
      <c r="A16" s="39">
        <v>2020</v>
      </c>
      <c r="B16" s="22">
        <v>8079.43</v>
      </c>
      <c r="C16" s="41">
        <v>2052.33</v>
      </c>
      <c r="D16" s="24">
        <f t="shared" si="5"/>
        <v>0.12915477012322479</v>
      </c>
      <c r="E16" s="25">
        <v>5386.4</v>
      </c>
      <c r="F16" s="25">
        <v>829.69688729999996</v>
      </c>
      <c r="G16" s="26">
        <f>F16/$E$26</f>
        <v>0.10955118930231329</v>
      </c>
      <c r="H16" s="27">
        <v>26583.5</v>
      </c>
      <c r="I16" s="28">
        <v>447.77</v>
      </c>
      <c r="J16" s="29">
        <f t="shared" si="9"/>
        <v>1344.1399999999999</v>
      </c>
      <c r="K16" s="30">
        <f t="shared" si="1"/>
        <v>2.4453536751984369E-2</v>
      </c>
      <c r="L16" s="31">
        <v>22539.200000000001</v>
      </c>
      <c r="M16" s="31">
        <v>1.6653882605302979</v>
      </c>
      <c r="N16" s="32">
        <f t="shared" si="6"/>
        <v>171.5259680418859</v>
      </c>
      <c r="O16" s="33">
        <f t="shared" si="2"/>
        <v>4.0929951903702928E-3</v>
      </c>
      <c r="P16" s="34">
        <v>10235.1</v>
      </c>
      <c r="Q16" s="34">
        <v>902.71413768929574</v>
      </c>
      <c r="R16" s="35">
        <f t="shared" si="3"/>
        <v>6.0690336738982241E-2</v>
      </c>
      <c r="S16" s="36">
        <f t="shared" si="0"/>
        <v>72823.63</v>
      </c>
      <c r="T16" s="37">
        <f t="shared" si="7"/>
        <v>5300.4069930311816</v>
      </c>
      <c r="U16" s="37">
        <f t="shared" si="8"/>
        <v>67523.223006968823</v>
      </c>
      <c r="V16" s="38">
        <f t="shared" si="4"/>
        <v>3.9200578119985396E-2</v>
      </c>
      <c r="W16" s="5"/>
      <c r="X16" s="2"/>
    </row>
    <row r="17" spans="1:28" x14ac:dyDescent="0.25">
      <c r="A17" s="39">
        <v>2021</v>
      </c>
      <c r="B17" s="22">
        <v>8909.6200000000008</v>
      </c>
      <c r="C17" s="41">
        <v>2299.25</v>
      </c>
      <c r="D17" s="24">
        <f t="shared" si="5"/>
        <v>0.1446936434227559</v>
      </c>
      <c r="E17" s="25">
        <v>5600.5</v>
      </c>
      <c r="F17" s="25">
        <v>829.69688729999996</v>
      </c>
      <c r="G17" s="26">
        <f t="shared" si="10"/>
        <v>0.10955118930231329</v>
      </c>
      <c r="H17" s="27">
        <v>28756.7</v>
      </c>
      <c r="I17" s="28">
        <v>1473.32</v>
      </c>
      <c r="J17" s="29">
        <f t="shared" si="9"/>
        <v>2817.46</v>
      </c>
      <c r="K17" s="30">
        <f t="shared" si="1"/>
        <v>5.1257206583574542E-2</v>
      </c>
      <c r="L17" s="31">
        <v>24176.7</v>
      </c>
      <c r="M17" s="31">
        <v>4.5330244789725187</v>
      </c>
      <c r="N17" s="32">
        <f t="shared" si="6"/>
        <v>176.05899252085842</v>
      </c>
      <c r="O17" s="33">
        <f t="shared" si="2"/>
        <v>4.201163344744064E-3</v>
      </c>
      <c r="P17" s="34">
        <v>10674.4</v>
      </c>
      <c r="Q17" s="34">
        <v>1815.4787121319457</v>
      </c>
      <c r="R17" s="35">
        <f t="shared" si="3"/>
        <v>0.12205637397435445</v>
      </c>
      <c r="S17" s="36">
        <f t="shared" si="0"/>
        <v>78117.919999999998</v>
      </c>
      <c r="T17" s="37">
        <f t="shared" si="7"/>
        <v>7937.9445919528043</v>
      </c>
      <c r="U17" s="37">
        <f t="shared" si="8"/>
        <v>70179.97540804719</v>
      </c>
      <c r="V17" s="38">
        <f t="shared" si="4"/>
        <v>5.8707193145371907E-2</v>
      </c>
      <c r="W17" s="5"/>
      <c r="X17" s="2"/>
    </row>
    <row r="18" spans="1:28" x14ac:dyDescent="0.25">
      <c r="A18" s="39">
        <v>2022</v>
      </c>
      <c r="B18" s="22">
        <v>9728.0499999999993</v>
      </c>
      <c r="C18" s="41">
        <v>2544.04</v>
      </c>
      <c r="D18" s="24">
        <f t="shared" si="5"/>
        <v>0.16009847411687633</v>
      </c>
      <c r="E18" s="25">
        <v>5815.8</v>
      </c>
      <c r="F18" s="25">
        <v>829.69688729999996</v>
      </c>
      <c r="G18" s="26">
        <f t="shared" si="10"/>
        <v>0.10955118930231329</v>
      </c>
      <c r="H18" s="27">
        <v>30821.5</v>
      </c>
      <c r="I18" s="28">
        <v>1354.94</v>
      </c>
      <c r="J18" s="29">
        <f t="shared" si="9"/>
        <v>4172.3999999999996</v>
      </c>
      <c r="K18" s="30">
        <f t="shared" si="1"/>
        <v>7.5907224503384746E-2</v>
      </c>
      <c r="L18" s="31">
        <v>25814.1</v>
      </c>
      <c r="M18" s="31">
        <v>75.545348820812222</v>
      </c>
      <c r="N18" s="32">
        <f t="shared" si="6"/>
        <v>251.60434134167065</v>
      </c>
      <c r="O18" s="33">
        <f t="shared" si="2"/>
        <v>6.0038451946603606E-3</v>
      </c>
      <c r="P18" s="34">
        <v>11113</v>
      </c>
      <c r="Q18" s="34">
        <v>1818.9367923019868</v>
      </c>
      <c r="R18" s="35">
        <f t="shared" si="3"/>
        <v>0.12228886401879688</v>
      </c>
      <c r="S18" s="36">
        <f t="shared" si="0"/>
        <v>83292.450000000012</v>
      </c>
      <c r="T18" s="37">
        <f t="shared" si="7"/>
        <v>9616.6780209436565</v>
      </c>
      <c r="U18" s="37">
        <f t="shared" si="8"/>
        <v>73675.771979056357</v>
      </c>
      <c r="V18" s="38">
        <f t="shared" si="4"/>
        <v>7.1122715389665289E-2</v>
      </c>
      <c r="W18" s="5"/>
      <c r="X18" s="2"/>
    </row>
    <row r="19" spans="1:28" x14ac:dyDescent="0.25">
      <c r="A19" s="39">
        <v>2023</v>
      </c>
      <c r="B19" s="22">
        <v>10535.06</v>
      </c>
      <c r="C19" s="41">
        <v>2786.7</v>
      </c>
      <c r="D19" s="24">
        <f t="shared" si="5"/>
        <v>0.1753692622055861</v>
      </c>
      <c r="E19" s="25">
        <v>6032.1</v>
      </c>
      <c r="F19" s="25">
        <v>829.69688729999996</v>
      </c>
      <c r="G19" s="26">
        <f t="shared" si="10"/>
        <v>0.10955118930231329</v>
      </c>
      <c r="H19" s="27">
        <v>32886.199999999997</v>
      </c>
      <c r="I19" s="28">
        <v>47.53</v>
      </c>
      <c r="J19" s="29">
        <f t="shared" si="9"/>
        <v>4219.9299999999994</v>
      </c>
      <c r="K19" s="30">
        <f t="shared" si="1"/>
        <v>7.6771923568825701E-2</v>
      </c>
      <c r="L19" s="31">
        <v>27451.599999999999</v>
      </c>
      <c r="M19" s="31">
        <v>4.5659973486920169</v>
      </c>
      <c r="N19" s="32">
        <f t="shared" si="6"/>
        <v>256.17033869036266</v>
      </c>
      <c r="O19" s="33">
        <f t="shared" si="2"/>
        <v>6.1128001558291341E-3</v>
      </c>
      <c r="P19" s="34">
        <v>11553.9</v>
      </c>
      <c r="Q19" s="34">
        <v>2349.6671755065859</v>
      </c>
      <c r="R19" s="35">
        <f t="shared" si="3"/>
        <v>0.15797037639296399</v>
      </c>
      <c r="S19" s="36">
        <f t="shared" si="0"/>
        <v>88458.86</v>
      </c>
      <c r="T19" s="37">
        <f t="shared" si="7"/>
        <v>10442.164401496948</v>
      </c>
      <c r="U19" s="37">
        <f t="shared" si="8"/>
        <v>78016.695598503051</v>
      </c>
      <c r="V19" s="38">
        <f t="shared" si="4"/>
        <v>7.7227820788252355E-2</v>
      </c>
      <c r="W19" s="5"/>
      <c r="X19" s="2"/>
    </row>
    <row r="20" spans="1:28" x14ac:dyDescent="0.25">
      <c r="A20" s="39">
        <v>2024</v>
      </c>
      <c r="B20" s="22">
        <v>11331.01</v>
      </c>
      <c r="C20" s="41">
        <v>3027.24</v>
      </c>
      <c r="D20" s="24">
        <f t="shared" si="5"/>
        <v>0.19050663699689185</v>
      </c>
      <c r="E20" s="25">
        <v>6249.5</v>
      </c>
      <c r="F20" s="25">
        <v>829.69688729999996</v>
      </c>
      <c r="G20" s="26">
        <f t="shared" si="10"/>
        <v>0.10955118930231329</v>
      </c>
      <c r="H20" s="27">
        <v>34951</v>
      </c>
      <c r="I20" s="28">
        <v>105.54</v>
      </c>
      <c r="J20" s="29">
        <f t="shared" si="9"/>
        <v>4325.4699999999993</v>
      </c>
      <c r="K20" s="30">
        <f t="shared" si="1"/>
        <v>7.8691981203301606E-2</v>
      </c>
      <c r="L20" s="31">
        <v>29089.1</v>
      </c>
      <c r="M20" s="31">
        <v>1.7296465147428202</v>
      </c>
      <c r="N20" s="32">
        <f t="shared" si="6"/>
        <v>257.89998520510545</v>
      </c>
      <c r="O20" s="33">
        <f t="shared" si="2"/>
        <v>6.1540734099416201E-3</v>
      </c>
      <c r="P20" s="34">
        <v>11999.8</v>
      </c>
      <c r="Q20" s="34">
        <v>2352.5849286258458</v>
      </c>
      <c r="R20" s="35">
        <f t="shared" si="3"/>
        <v>0.15816653973187256</v>
      </c>
      <c r="S20" s="36">
        <f t="shared" si="0"/>
        <v>93620.409999999989</v>
      </c>
      <c r="T20" s="37">
        <f t="shared" si="7"/>
        <v>10792.891801130951</v>
      </c>
      <c r="U20" s="37">
        <f t="shared" si="8"/>
        <v>82827.518198869046</v>
      </c>
      <c r="V20" s="38">
        <f t="shared" si="4"/>
        <v>7.9821719114597567E-2</v>
      </c>
      <c r="W20" s="5"/>
      <c r="X20" s="2"/>
    </row>
    <row r="21" spans="1:28" x14ac:dyDescent="0.25">
      <c r="A21" s="39">
        <v>2025</v>
      </c>
      <c r="B21" s="22">
        <v>12116.21</v>
      </c>
      <c r="C21" s="41">
        <v>3265.66</v>
      </c>
      <c r="D21" s="24">
        <f t="shared" si="5"/>
        <v>0.20551059849079353</v>
      </c>
      <c r="E21" s="25">
        <v>6467.8</v>
      </c>
      <c r="F21" s="25">
        <v>829.69688729999996</v>
      </c>
      <c r="G21" s="26">
        <f t="shared" si="10"/>
        <v>0.10955118930231329</v>
      </c>
      <c r="H21" s="27">
        <v>36711.9</v>
      </c>
      <c r="I21" s="28">
        <v>47.53</v>
      </c>
      <c r="J21" s="29">
        <f t="shared" si="9"/>
        <v>4372.9999999999991</v>
      </c>
      <c r="K21" s="30">
        <f t="shared" si="1"/>
        <v>7.9556680268742561E-2</v>
      </c>
      <c r="L21" s="31">
        <v>30726.6</v>
      </c>
      <c r="M21" s="31">
        <v>2.2910278038963088</v>
      </c>
      <c r="N21" s="32">
        <f t="shared" si="6"/>
        <v>260.19101300900178</v>
      </c>
      <c r="O21" s="33">
        <f t="shared" si="2"/>
        <v>6.2087424836066787E-3</v>
      </c>
      <c r="P21" s="34">
        <v>12452.6</v>
      </c>
      <c r="Q21" s="34">
        <v>3425.4218176332602</v>
      </c>
      <c r="R21" s="35">
        <f t="shared" si="3"/>
        <v>0.23029439210663233</v>
      </c>
      <c r="S21" s="36">
        <f t="shared" si="0"/>
        <v>98475.110000000015</v>
      </c>
      <c r="T21" s="37">
        <f t="shared" si="7"/>
        <v>12153.96971794226</v>
      </c>
      <c r="U21" s="37">
        <f t="shared" si="8"/>
        <v>86321.14028205775</v>
      </c>
      <c r="V21" s="38">
        <f t="shared" si="4"/>
        <v>8.988793502509243E-2</v>
      </c>
      <c r="W21" s="5"/>
      <c r="X21" s="2"/>
    </row>
    <row r="22" spans="1:28" x14ac:dyDescent="0.25">
      <c r="A22" s="39">
        <v>2026</v>
      </c>
      <c r="B22" s="22">
        <v>12890.94</v>
      </c>
      <c r="C22" s="41">
        <v>3501.96</v>
      </c>
      <c r="D22" s="24">
        <f t="shared" si="5"/>
        <v>0.2203811466872912</v>
      </c>
      <c r="E22" s="25">
        <v>6687.2</v>
      </c>
      <c r="F22" s="25">
        <v>829.69688729999996</v>
      </c>
      <c r="G22" s="26">
        <f t="shared" si="10"/>
        <v>0.10955118930231329</v>
      </c>
      <c r="H22" s="27">
        <v>40363</v>
      </c>
      <c r="I22" s="28">
        <v>4.24</v>
      </c>
      <c r="J22" s="29">
        <f t="shared" si="9"/>
        <v>4377.2399999999989</v>
      </c>
      <c r="K22" s="30">
        <f t="shared" si="1"/>
        <v>7.963381731981492E-2</v>
      </c>
      <c r="L22" s="31">
        <v>32962.699999999997</v>
      </c>
      <c r="M22" s="31">
        <v>75.094629686615448</v>
      </c>
      <c r="N22" s="32">
        <f t="shared" si="6"/>
        <v>335.28564269561724</v>
      </c>
      <c r="O22" s="33">
        <f t="shared" si="2"/>
        <v>8.0006691617578191E-3</v>
      </c>
      <c r="P22" s="34">
        <v>12914</v>
      </c>
      <c r="Q22" s="34">
        <v>3411.3195621927816</v>
      </c>
      <c r="R22" s="35">
        <f t="shared" si="3"/>
        <v>0.22934628395619105</v>
      </c>
      <c r="S22" s="36">
        <f t="shared" si="0"/>
        <v>105817.84</v>
      </c>
      <c r="T22" s="37">
        <f t="shared" si="7"/>
        <v>12455.502092188395</v>
      </c>
      <c r="U22" s="37">
        <f t="shared" si="8"/>
        <v>93362.337907811598</v>
      </c>
      <c r="V22" s="38">
        <f t="shared" si="4"/>
        <v>9.2117998378318175E-2</v>
      </c>
      <c r="W22" s="5"/>
      <c r="X22" s="2"/>
    </row>
    <row r="23" spans="1:28" x14ac:dyDescent="0.25">
      <c r="A23" s="39">
        <v>2027</v>
      </c>
      <c r="B23" s="22">
        <v>13655.49</v>
      </c>
      <c r="C23" s="41">
        <v>3736.15</v>
      </c>
      <c r="D23" s="24">
        <f t="shared" si="5"/>
        <v>0.23511891089439144</v>
      </c>
      <c r="E23" s="25">
        <v>6907.5</v>
      </c>
      <c r="F23" s="25">
        <v>829.69688729999996</v>
      </c>
      <c r="G23" s="26">
        <f t="shared" si="10"/>
        <v>0.10955118930231329</v>
      </c>
      <c r="H23" s="27">
        <v>44014</v>
      </c>
      <c r="I23" s="28">
        <v>4.24</v>
      </c>
      <c r="J23" s="29">
        <f t="shared" si="9"/>
        <v>4381.4799999999987</v>
      </c>
      <c r="K23" s="30">
        <f t="shared" si="1"/>
        <v>7.9710954370887294E-2</v>
      </c>
      <c r="L23" s="31">
        <v>35198.800000000003</v>
      </c>
      <c r="M23" s="31">
        <v>1.3401113842885672</v>
      </c>
      <c r="N23" s="32">
        <f t="shared" si="6"/>
        <v>336.62575407990579</v>
      </c>
      <c r="O23" s="33">
        <f t="shared" si="2"/>
        <v>8.0326472319769832E-3</v>
      </c>
      <c r="P23" s="34">
        <v>13385.4</v>
      </c>
      <c r="Q23" s="34">
        <v>3400.7566300260214</v>
      </c>
      <c r="R23" s="35">
        <f t="shared" si="3"/>
        <v>0.22863612790192492</v>
      </c>
      <c r="S23" s="36">
        <f t="shared" si="0"/>
        <v>113161.19000000002</v>
      </c>
      <c r="T23" s="37">
        <f t="shared" si="7"/>
        <v>12684.709271405925</v>
      </c>
      <c r="U23" s="37">
        <f t="shared" si="8"/>
        <v>100476.48072859409</v>
      </c>
      <c r="V23" s="38">
        <f t="shared" si="4"/>
        <v>9.3813161400024159E-2</v>
      </c>
      <c r="W23" s="5"/>
      <c r="X23" s="2"/>
    </row>
    <row r="24" spans="1:28" x14ac:dyDescent="0.25">
      <c r="A24" s="39">
        <v>2028</v>
      </c>
      <c r="B24" s="22">
        <v>14410.1</v>
      </c>
      <c r="C24" s="41">
        <v>3968.24</v>
      </c>
      <c r="D24" s="24">
        <f t="shared" si="5"/>
        <v>0.24972452042010085</v>
      </c>
      <c r="E24" s="25">
        <v>7128.7</v>
      </c>
      <c r="F24" s="25">
        <v>829.69688729999996</v>
      </c>
      <c r="G24" s="26">
        <f t="shared" si="10"/>
        <v>0.10955118930231329</v>
      </c>
      <c r="H24" s="27">
        <v>47665</v>
      </c>
      <c r="I24" s="28">
        <v>4.24</v>
      </c>
      <c r="J24" s="29">
        <f t="shared" si="9"/>
        <v>4385.7199999999984</v>
      </c>
      <c r="K24" s="30">
        <f t="shared" si="1"/>
        <v>7.9788091421959653E-2</v>
      </c>
      <c r="L24" s="31">
        <v>37434.9</v>
      </c>
      <c r="M24" s="31">
        <v>1.5518692022506424</v>
      </c>
      <c r="N24" s="32">
        <f t="shared" si="6"/>
        <v>338.17762328215645</v>
      </c>
      <c r="O24" s="33">
        <f t="shared" si="2"/>
        <v>8.0696783197674021E-3</v>
      </c>
      <c r="P24" s="34">
        <v>13868.1</v>
      </c>
      <c r="Q24" s="34">
        <v>3392.761513997486</v>
      </c>
      <c r="R24" s="35">
        <f t="shared" si="3"/>
        <v>0.22809860858791361</v>
      </c>
      <c r="S24" s="36">
        <f t="shared" si="0"/>
        <v>120506.8</v>
      </c>
      <c r="T24" s="37">
        <f t="shared" si="7"/>
        <v>12914.59602457964</v>
      </c>
      <c r="U24" s="37">
        <f t="shared" si="8"/>
        <v>107592.20397542036</v>
      </c>
      <c r="V24" s="38">
        <f t="shared" si="4"/>
        <v>9.5513350392753271E-2</v>
      </c>
      <c r="W24" s="5"/>
      <c r="X24" s="2"/>
    </row>
    <row r="25" spans="1:28" x14ac:dyDescent="0.25">
      <c r="A25" s="39">
        <v>2029</v>
      </c>
      <c r="B25" s="22">
        <v>15155.02</v>
      </c>
      <c r="C25" s="41">
        <v>4198.22</v>
      </c>
      <c r="D25" s="24">
        <f t="shared" si="5"/>
        <v>0.26419734595641292</v>
      </c>
      <c r="E25" s="25">
        <v>7350.7</v>
      </c>
      <c r="F25" s="25">
        <v>829.69688729999996</v>
      </c>
      <c r="G25" s="26">
        <f t="shared" si="10"/>
        <v>0.10955118930231329</v>
      </c>
      <c r="H25" s="27">
        <v>51316.1</v>
      </c>
      <c r="I25" s="28">
        <v>4.24</v>
      </c>
      <c r="J25" s="29">
        <f t="shared" si="9"/>
        <v>4389.9599999999982</v>
      </c>
      <c r="K25" s="30">
        <f t="shared" si="1"/>
        <v>7.9865228473032027E-2</v>
      </c>
      <c r="L25" s="31">
        <v>39671</v>
      </c>
      <c r="M25" s="31">
        <v>75.132228561356186</v>
      </c>
      <c r="N25" s="32">
        <f t="shared" si="6"/>
        <v>413.30985184351266</v>
      </c>
      <c r="O25" s="33">
        <f t="shared" si="2"/>
        <v>9.8625021915926779E-3</v>
      </c>
      <c r="P25" s="34">
        <v>14344.5</v>
      </c>
      <c r="Q25" s="34">
        <v>3386.6527826729052</v>
      </c>
      <c r="R25" s="35">
        <f t="shared" si="3"/>
        <v>0.22768791272567115</v>
      </c>
      <c r="S25" s="36">
        <f t="shared" si="0"/>
        <v>127837.32</v>
      </c>
      <c r="T25" s="37">
        <f t="shared" si="7"/>
        <v>13217.839521816415</v>
      </c>
      <c r="U25" s="37">
        <f t="shared" si="8"/>
        <v>114619.4804781836</v>
      </c>
      <c r="V25" s="38">
        <f t="shared" si="4"/>
        <v>9.7756068813892788E-2</v>
      </c>
      <c r="W25" s="5"/>
      <c r="X25" s="2"/>
    </row>
    <row r="26" spans="1:28" x14ac:dyDescent="0.25">
      <c r="A26" s="39">
        <v>2030</v>
      </c>
      <c r="B26" s="22">
        <v>15890.47</v>
      </c>
      <c r="C26" s="42">
        <v>4426.12</v>
      </c>
      <c r="D26" s="24">
        <f t="shared" si="5"/>
        <v>0.27853927542734735</v>
      </c>
      <c r="E26" s="25">
        <v>7573.6</v>
      </c>
      <c r="F26" s="43">
        <v>829.69688729999996</v>
      </c>
      <c r="G26" s="26">
        <f t="shared" si="10"/>
        <v>0.10955118930231329</v>
      </c>
      <c r="H26" s="27">
        <v>54967.1</v>
      </c>
      <c r="I26" s="28">
        <v>4.2</v>
      </c>
      <c r="J26" s="44">
        <f t="shared" si="9"/>
        <v>4394.159999999998</v>
      </c>
      <c r="K26" s="30">
        <f t="shared" si="1"/>
        <v>7.9941637816075398E-2</v>
      </c>
      <c r="L26" s="31">
        <v>41907.199999999997</v>
      </c>
      <c r="M26" s="31">
        <v>1.5866670954928606</v>
      </c>
      <c r="N26" s="45">
        <f t="shared" si="6"/>
        <v>414.89651893900555</v>
      </c>
      <c r="O26" s="33">
        <f t="shared" si="2"/>
        <v>9.9003636353420313E-3</v>
      </c>
      <c r="P26" s="34">
        <v>14874.1</v>
      </c>
      <c r="Q26" s="46">
        <v>3381.9481672418742</v>
      </c>
      <c r="R26" s="35">
        <f t="shared" si="3"/>
        <v>0.22737161692081365</v>
      </c>
      <c r="S26" s="36">
        <f t="shared" si="0"/>
        <v>135212.47</v>
      </c>
      <c r="T26" s="37">
        <f>C26+F26+J26+N26+Q26</f>
        <v>13446.821573480876</v>
      </c>
      <c r="U26" s="37">
        <f t="shared" si="8"/>
        <v>121765.64842651912</v>
      </c>
      <c r="V26" s="38">
        <f t="shared" si="4"/>
        <v>9.9449566844543827E-2</v>
      </c>
      <c r="W26" s="5"/>
      <c r="X26" s="2"/>
    </row>
    <row r="27" spans="1:28" s="2" customFormat="1" x14ac:dyDescent="0.25">
      <c r="A27" s="39"/>
      <c r="B27" s="47"/>
      <c r="C27" s="48">
        <f>C26/B26</f>
        <v>0.27853927542734735</v>
      </c>
      <c r="D27" s="48"/>
      <c r="E27" s="43"/>
      <c r="F27" s="49">
        <f>F26/E26</f>
        <v>0.10955118930231329</v>
      </c>
      <c r="G27" s="49"/>
      <c r="H27" s="50"/>
      <c r="I27" s="50"/>
      <c r="J27" s="51">
        <f>J26/H26</f>
        <v>7.9941637816075398E-2</v>
      </c>
      <c r="K27" s="51"/>
      <c r="L27" s="52"/>
      <c r="M27" s="52"/>
      <c r="N27" s="53">
        <f>N26/L26</f>
        <v>9.9003636353420313E-3</v>
      </c>
      <c r="O27" s="53"/>
      <c r="P27" s="46"/>
      <c r="Q27" s="54">
        <f>Q26/P26</f>
        <v>0.22737161692081365</v>
      </c>
      <c r="R27" s="54"/>
      <c r="S27" s="55"/>
      <c r="T27" s="56">
        <f>T26/S26</f>
        <v>9.9449566844543827E-2</v>
      </c>
      <c r="U27" s="37"/>
      <c r="V27" s="57"/>
    </row>
    <row r="28" spans="1:28" ht="20.25" x14ac:dyDescent="0.25">
      <c r="A28" s="149" t="s">
        <v>8</v>
      </c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9">
        <f>T26/S26</f>
        <v>9.9449566844543827E-2</v>
      </c>
      <c r="U28" s="18"/>
      <c r="V28" s="18"/>
      <c r="X28" s="2"/>
    </row>
    <row r="30" spans="1:28" ht="60" x14ac:dyDescent="0.25">
      <c r="P30" s="157">
        <f>P26-Q26</f>
        <v>11492.151832758125</v>
      </c>
      <c r="W30" s="12" t="s">
        <v>19</v>
      </c>
      <c r="X30" s="13" t="s">
        <v>17</v>
      </c>
      <c r="Y30" s="13" t="s">
        <v>18</v>
      </c>
      <c r="Z30" t="s">
        <v>29</v>
      </c>
      <c r="AB30" t="s">
        <v>28</v>
      </c>
    </row>
    <row r="31" spans="1:28" x14ac:dyDescent="0.25">
      <c r="P31" t="s">
        <v>14</v>
      </c>
      <c r="W31" s="14" t="s">
        <v>16</v>
      </c>
      <c r="X31" s="7">
        <f>C26</f>
        <v>4426.12</v>
      </c>
      <c r="Y31" s="8">
        <f>X31/$X$36</f>
        <v>0.32915733846940931</v>
      </c>
      <c r="Z31">
        <v>116.81</v>
      </c>
      <c r="AA31" s="5">
        <f>Z31/Y31</f>
        <v>354.87587955100656</v>
      </c>
      <c r="AB31">
        <v>1</v>
      </c>
    </row>
    <row r="32" spans="1:28" x14ac:dyDescent="0.25">
      <c r="A32" t="s">
        <v>11</v>
      </c>
      <c r="W32" s="14" t="s">
        <v>1</v>
      </c>
      <c r="X32" s="9">
        <f>F26</f>
        <v>829.69688729999996</v>
      </c>
      <c r="Y32" s="8">
        <f>X32/$X$36</f>
        <v>6.1702081995070497E-2</v>
      </c>
      <c r="Z32">
        <v>762.21</v>
      </c>
      <c r="AA32" s="5">
        <f t="shared" ref="AA32:AA35" si="11">Z32/Y32</f>
        <v>12353.067762946712</v>
      </c>
      <c r="AB32">
        <v>5</v>
      </c>
    </row>
    <row r="33" spans="1:28" x14ac:dyDescent="0.25">
      <c r="A33" s="3"/>
      <c r="B33" s="1" t="s">
        <v>12</v>
      </c>
      <c r="W33" s="14" t="s">
        <v>2</v>
      </c>
      <c r="X33" s="9">
        <f>J26</f>
        <v>4394.159999999998</v>
      </c>
      <c r="Y33" s="8">
        <f>X33/$X$36</f>
        <v>0.32678056862641297</v>
      </c>
      <c r="Z33">
        <v>65582.91</v>
      </c>
      <c r="AA33" s="5">
        <f t="shared" si="11"/>
        <v>200694.03231554045</v>
      </c>
      <c r="AB33">
        <v>3</v>
      </c>
    </row>
    <row r="34" spans="1:28" x14ac:dyDescent="0.25">
      <c r="W34" s="14" t="s">
        <v>3</v>
      </c>
      <c r="X34" s="9">
        <f>N26</f>
        <v>414.89651893900555</v>
      </c>
      <c r="Y34" s="8">
        <f>X34/$X$36</f>
        <v>3.0854616213339434E-2</v>
      </c>
      <c r="Z34">
        <v>273.95</v>
      </c>
      <c r="AA34" s="5">
        <f t="shared" si="11"/>
        <v>8878.7362677213496</v>
      </c>
      <c r="AB34">
        <v>4</v>
      </c>
    </row>
    <row r="35" spans="1:28" x14ac:dyDescent="0.25">
      <c r="W35" s="14" t="s">
        <v>4</v>
      </c>
      <c r="X35" s="9">
        <f>Q26</f>
        <v>3381.9481672418742</v>
      </c>
      <c r="Y35" s="8">
        <f>X35/$X$36</f>
        <v>0.25150539469576788</v>
      </c>
      <c r="Z35">
        <v>1249.58</v>
      </c>
      <c r="AA35" s="5">
        <f t="shared" si="11"/>
        <v>4968.4023736808804</v>
      </c>
      <c r="AB35">
        <v>2</v>
      </c>
    </row>
    <row r="36" spans="1:28" x14ac:dyDescent="0.25">
      <c r="W36" s="14"/>
      <c r="X36" s="10">
        <f>SUM(X31:X35)</f>
        <v>13446.821573480876</v>
      </c>
      <c r="Y36" s="11">
        <f ca="1">SUM(Y31:Y40)</f>
        <v>1</v>
      </c>
    </row>
    <row r="37" spans="1:28" x14ac:dyDescent="0.25">
      <c r="X37" s="6"/>
    </row>
    <row r="39" spans="1:28" x14ac:dyDescent="0.25">
      <c r="X39" s="6"/>
    </row>
    <row r="40" spans="1:28" x14ac:dyDescent="0.25">
      <c r="X40" s="6"/>
    </row>
  </sheetData>
  <mergeCells count="10">
    <mergeCell ref="V3:V5"/>
    <mergeCell ref="A28:S28"/>
    <mergeCell ref="B3:U3"/>
    <mergeCell ref="S4:U4"/>
    <mergeCell ref="A3:A5"/>
    <mergeCell ref="B4:D4"/>
    <mergeCell ref="E4:G4"/>
    <mergeCell ref="H4:K4"/>
    <mergeCell ref="L4:O4"/>
    <mergeCell ref="P4:R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X34"/>
  <sheetViews>
    <sheetView topLeftCell="AO10" zoomScale="55" zoomScaleNormal="55" workbookViewId="0">
      <selection activeCell="AS19" sqref="AS19"/>
    </sheetView>
  </sheetViews>
  <sheetFormatPr defaultRowHeight="15" x14ac:dyDescent="0.25"/>
  <cols>
    <col min="1" max="1" width="8.7109375" style="2" customWidth="1"/>
    <col min="2" max="2" width="13.85546875" style="2" customWidth="1"/>
    <col min="3" max="9" width="12.140625" style="2" customWidth="1"/>
    <col min="10" max="10" width="11.7109375" style="2" customWidth="1"/>
    <col min="11" max="16" width="11.5703125" style="2" customWidth="1"/>
    <col min="17" max="17" width="11.42578125" style="2" customWidth="1"/>
    <col min="18" max="18" width="13.42578125" style="2" customWidth="1"/>
    <col min="19" max="25" width="13.85546875" style="2" customWidth="1"/>
    <col min="26" max="26" width="13.28515625" style="2" customWidth="1"/>
    <col min="27" max="27" width="11.7109375" style="2" bestFit="1" customWidth="1"/>
    <col min="28" max="34" width="11" style="2" customWidth="1"/>
    <col min="35" max="35" width="14.85546875" style="2" customWidth="1"/>
    <col min="36" max="42" width="12.7109375" style="4" customWidth="1"/>
    <col min="43" max="43" width="15" style="2" customWidth="1"/>
    <col min="44" max="44" width="12.5703125" style="2" customWidth="1"/>
    <col min="45" max="45" width="12.42578125" style="2" customWidth="1"/>
    <col min="46" max="46" width="13.85546875" style="2" customWidth="1"/>
    <col min="47" max="47" width="12.85546875" style="2" customWidth="1"/>
    <col min="48" max="48" width="12.140625" style="2" bestFit="1" customWidth="1"/>
    <col min="49" max="49" width="14.140625" style="2" customWidth="1"/>
    <col min="50" max="16384" width="9.140625" style="2"/>
  </cols>
  <sheetData>
    <row r="2" spans="1:50" ht="22.5" x14ac:dyDescent="0.3">
      <c r="A2" s="15" t="s">
        <v>13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7"/>
      <c r="AK2" s="17"/>
      <c r="AL2" s="17"/>
      <c r="AM2" s="17"/>
      <c r="AN2" s="17"/>
      <c r="AO2" s="17"/>
      <c r="AP2" s="17"/>
      <c r="AQ2" s="18"/>
      <c r="AR2" s="18"/>
      <c r="AS2" s="18"/>
      <c r="AT2" s="18"/>
    </row>
    <row r="3" spans="1:50" ht="15" customHeight="1" x14ac:dyDescent="0.25">
      <c r="A3" s="150" t="s">
        <v>0</v>
      </c>
      <c r="B3" s="155" t="s">
        <v>9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  <c r="AU3" s="156"/>
      <c r="AV3" s="156"/>
      <c r="AW3" s="156"/>
      <c r="AX3" s="156"/>
    </row>
    <row r="4" spans="1:50" x14ac:dyDescent="0.25">
      <c r="A4" s="150"/>
      <c r="B4" s="152" t="s">
        <v>16</v>
      </c>
      <c r="C4" s="153"/>
      <c r="D4" s="153"/>
      <c r="E4" s="153"/>
      <c r="F4" s="153"/>
      <c r="G4" s="153"/>
      <c r="H4" s="153"/>
      <c r="I4" s="153"/>
      <c r="J4" s="152" t="s">
        <v>1</v>
      </c>
      <c r="K4" s="153"/>
      <c r="L4" s="153"/>
      <c r="M4" s="153"/>
      <c r="N4" s="153"/>
      <c r="O4" s="153"/>
      <c r="P4" s="154"/>
      <c r="Q4" s="152" t="s">
        <v>2</v>
      </c>
      <c r="R4" s="153"/>
      <c r="S4" s="153"/>
      <c r="T4" s="153"/>
      <c r="U4" s="153"/>
      <c r="V4" s="153"/>
      <c r="W4" s="153"/>
      <c r="X4" s="153"/>
      <c r="Y4" s="154"/>
      <c r="Z4" s="152" t="s">
        <v>3</v>
      </c>
      <c r="AA4" s="153"/>
      <c r="AB4" s="153"/>
      <c r="AC4" s="153"/>
      <c r="AD4" s="153"/>
      <c r="AE4" s="153"/>
      <c r="AF4" s="153"/>
      <c r="AG4" s="153"/>
      <c r="AH4" s="154"/>
      <c r="AI4" s="152" t="s">
        <v>4</v>
      </c>
      <c r="AJ4" s="153"/>
      <c r="AK4" s="153"/>
      <c r="AL4" s="153"/>
      <c r="AM4" s="153"/>
      <c r="AN4" s="153"/>
      <c r="AO4" s="153"/>
      <c r="AP4" s="154"/>
      <c r="AQ4" s="151" t="s">
        <v>5</v>
      </c>
      <c r="AR4" s="151"/>
      <c r="AS4" s="151"/>
      <c r="AT4" s="151"/>
      <c r="AU4" s="151"/>
      <c r="AV4" s="151"/>
      <c r="AW4" s="151"/>
      <c r="AX4" s="151"/>
    </row>
    <row r="5" spans="1:50" x14ac:dyDescent="0.25">
      <c r="A5" s="150"/>
      <c r="B5" s="151" t="s">
        <v>26</v>
      </c>
      <c r="C5" s="151"/>
      <c r="D5" s="151"/>
      <c r="E5" s="151"/>
      <c r="F5" s="151" t="s">
        <v>22</v>
      </c>
      <c r="G5" s="151"/>
      <c r="H5" s="151"/>
      <c r="I5" s="152"/>
      <c r="J5" s="151" t="s">
        <v>26</v>
      </c>
      <c r="K5" s="151"/>
      <c r="L5" s="151"/>
      <c r="M5" s="151"/>
      <c r="N5" s="151" t="s">
        <v>22</v>
      </c>
      <c r="O5" s="151"/>
      <c r="P5" s="151"/>
      <c r="Q5" s="151" t="s">
        <v>26</v>
      </c>
      <c r="R5" s="151"/>
      <c r="S5" s="151"/>
      <c r="T5" s="151"/>
      <c r="U5" s="151"/>
      <c r="V5" s="151" t="s">
        <v>22</v>
      </c>
      <c r="W5" s="151"/>
      <c r="X5" s="151"/>
      <c r="Y5" s="151"/>
      <c r="Z5" s="151" t="s">
        <v>26</v>
      </c>
      <c r="AA5" s="151"/>
      <c r="AB5" s="151"/>
      <c r="AC5" s="151"/>
      <c r="AD5" s="151"/>
      <c r="AE5" s="151" t="s">
        <v>22</v>
      </c>
      <c r="AF5" s="151"/>
      <c r="AG5" s="151"/>
      <c r="AH5" s="151"/>
      <c r="AI5" s="151" t="s">
        <v>26</v>
      </c>
      <c r="AJ5" s="151"/>
      <c r="AK5" s="151"/>
      <c r="AL5" s="151"/>
      <c r="AM5" s="151" t="s">
        <v>22</v>
      </c>
      <c r="AN5" s="151"/>
      <c r="AO5" s="151"/>
      <c r="AP5" s="151"/>
      <c r="AQ5" s="151" t="s">
        <v>26</v>
      </c>
      <c r="AR5" s="151"/>
      <c r="AS5" s="151"/>
      <c r="AT5" s="151"/>
      <c r="AU5" s="151" t="s">
        <v>22</v>
      </c>
      <c r="AV5" s="151"/>
      <c r="AW5" s="151"/>
      <c r="AX5" s="151"/>
    </row>
    <row r="6" spans="1:50" ht="86.25" thickBot="1" x14ac:dyDescent="0.3">
      <c r="A6" s="150"/>
      <c r="B6" s="20" t="s">
        <v>7</v>
      </c>
      <c r="C6" s="20" t="s">
        <v>20</v>
      </c>
      <c r="D6" s="20" t="s">
        <v>27</v>
      </c>
      <c r="E6" s="20" t="s">
        <v>15</v>
      </c>
      <c r="F6" s="20" t="s">
        <v>22</v>
      </c>
      <c r="G6" s="20" t="s">
        <v>23</v>
      </c>
      <c r="H6" s="20" t="s">
        <v>24</v>
      </c>
      <c r="I6" s="58" t="s">
        <v>25</v>
      </c>
      <c r="J6" s="59" t="s">
        <v>7</v>
      </c>
      <c r="K6" s="59" t="s">
        <v>21</v>
      </c>
      <c r="L6" s="20" t="s">
        <v>27</v>
      </c>
      <c r="M6" s="59" t="s">
        <v>15</v>
      </c>
      <c r="N6" s="59" t="s">
        <v>22</v>
      </c>
      <c r="O6" s="59" t="s">
        <v>24</v>
      </c>
      <c r="P6" s="59" t="s">
        <v>25</v>
      </c>
      <c r="Q6" s="59" t="s">
        <v>7</v>
      </c>
      <c r="R6" s="59" t="s">
        <v>21</v>
      </c>
      <c r="S6" s="59" t="s">
        <v>20</v>
      </c>
      <c r="T6" s="20" t="s">
        <v>27</v>
      </c>
      <c r="U6" s="59" t="s">
        <v>15</v>
      </c>
      <c r="V6" s="59" t="s">
        <v>22</v>
      </c>
      <c r="W6" s="59" t="s">
        <v>23</v>
      </c>
      <c r="X6" s="59" t="s">
        <v>24</v>
      </c>
      <c r="Y6" s="59" t="s">
        <v>25</v>
      </c>
      <c r="Z6" s="59" t="s">
        <v>7</v>
      </c>
      <c r="AA6" s="59" t="s">
        <v>21</v>
      </c>
      <c r="AB6" s="59" t="s">
        <v>10</v>
      </c>
      <c r="AC6" s="20" t="s">
        <v>27</v>
      </c>
      <c r="AD6" s="59" t="s">
        <v>15</v>
      </c>
      <c r="AE6" s="59" t="s">
        <v>22</v>
      </c>
      <c r="AF6" s="59" t="s">
        <v>23</v>
      </c>
      <c r="AG6" s="59" t="s">
        <v>24</v>
      </c>
      <c r="AH6" s="59" t="s">
        <v>25</v>
      </c>
      <c r="AI6" s="59" t="s">
        <v>7</v>
      </c>
      <c r="AJ6" s="59" t="s">
        <v>20</v>
      </c>
      <c r="AK6" s="20" t="s">
        <v>27</v>
      </c>
      <c r="AL6" s="59" t="s">
        <v>15</v>
      </c>
      <c r="AM6" s="59" t="s">
        <v>22</v>
      </c>
      <c r="AN6" s="59" t="s">
        <v>23</v>
      </c>
      <c r="AO6" s="59" t="s">
        <v>24</v>
      </c>
      <c r="AP6" s="59" t="s">
        <v>25</v>
      </c>
      <c r="AQ6" s="21" t="s">
        <v>7</v>
      </c>
      <c r="AR6" s="21" t="s">
        <v>10</v>
      </c>
      <c r="AS6" s="20" t="s">
        <v>27</v>
      </c>
      <c r="AT6" s="60" t="s">
        <v>15</v>
      </c>
      <c r="AU6" s="59" t="s">
        <v>22</v>
      </c>
      <c r="AV6" s="59" t="s">
        <v>23</v>
      </c>
      <c r="AW6" s="59" t="s">
        <v>24</v>
      </c>
      <c r="AX6" s="59" t="s">
        <v>25</v>
      </c>
    </row>
    <row r="7" spans="1:50" x14ac:dyDescent="0.25">
      <c r="A7" s="21">
        <v>2010</v>
      </c>
      <c r="B7" s="22">
        <v>958.79</v>
      </c>
      <c r="C7" s="23">
        <v>0</v>
      </c>
      <c r="D7" s="23">
        <f>B7-C7</f>
        <v>958.79</v>
      </c>
      <c r="E7" s="24">
        <f>C7/$B$27</f>
        <v>0</v>
      </c>
      <c r="F7" s="23">
        <v>0</v>
      </c>
      <c r="G7" s="23">
        <f>F7</f>
        <v>0</v>
      </c>
      <c r="H7" s="23">
        <f>B7-G7</f>
        <v>958.79</v>
      </c>
      <c r="I7" s="61">
        <f>G7/$B$27</f>
        <v>0</v>
      </c>
      <c r="J7" s="25">
        <v>3281.1</v>
      </c>
      <c r="K7" s="25">
        <v>0</v>
      </c>
      <c r="L7" s="25">
        <f>J7-K7</f>
        <v>3281.1</v>
      </c>
      <c r="M7" s="26">
        <f>K7/$J$27</f>
        <v>0</v>
      </c>
      <c r="N7" s="62">
        <v>511.83471999999995</v>
      </c>
      <c r="O7" s="25">
        <f>J7-N7</f>
        <v>2769.2652800000001</v>
      </c>
      <c r="P7" s="26">
        <f>N7/$J$27</f>
        <v>6.758143023132987E-2</v>
      </c>
      <c r="Q7" s="27">
        <v>14140.3</v>
      </c>
      <c r="R7" s="28">
        <v>19.13</v>
      </c>
      <c r="S7" s="29">
        <f>R7</f>
        <v>19.13</v>
      </c>
      <c r="T7" s="29">
        <f>Q7-S7</f>
        <v>14121.17</v>
      </c>
      <c r="U7" s="30">
        <f>S7/$Q$27</f>
        <v>3.4802636486189008E-4</v>
      </c>
      <c r="V7" s="28">
        <v>0.32774000000000003</v>
      </c>
      <c r="W7" s="28">
        <f>V7</f>
        <v>0.32774000000000003</v>
      </c>
      <c r="X7" s="29">
        <f>Q7-W7</f>
        <v>14139.972259999999</v>
      </c>
      <c r="Y7" s="30">
        <f>W7/$Q$27</f>
        <v>5.962475735485409E-6</v>
      </c>
      <c r="Z7" s="31">
        <v>12105.3</v>
      </c>
      <c r="AA7" s="31">
        <v>0</v>
      </c>
      <c r="AB7" s="32">
        <f>AA7</f>
        <v>0</v>
      </c>
      <c r="AC7" s="32">
        <f>Z7-AB7</f>
        <v>12105.3</v>
      </c>
      <c r="AD7" s="33">
        <f>AB7/$Z$27</f>
        <v>0</v>
      </c>
      <c r="AE7" s="63">
        <v>0</v>
      </c>
      <c r="AF7" s="63">
        <f>AE7</f>
        <v>0</v>
      </c>
      <c r="AG7" s="32">
        <f>Z7-AF7</f>
        <v>12105.3</v>
      </c>
      <c r="AH7" s="33">
        <f>AF7/$Z$27</f>
        <v>0</v>
      </c>
      <c r="AI7" s="34">
        <v>4323.8</v>
      </c>
      <c r="AJ7" s="34">
        <v>0.05</v>
      </c>
      <c r="AK7" s="34">
        <f>AI7-AJ7</f>
        <v>4323.75</v>
      </c>
      <c r="AL7" s="35">
        <f>AJ7/$AI$27</f>
        <v>3.3615479255887752E-6</v>
      </c>
      <c r="AM7" s="64">
        <v>551.52099999999996</v>
      </c>
      <c r="AN7" s="64">
        <f>AM7</f>
        <v>551.52099999999996</v>
      </c>
      <c r="AO7" s="34">
        <f>AI7-AN7</f>
        <v>3772.2790000000005</v>
      </c>
      <c r="AP7" s="35">
        <f>AN7/$AI$27</f>
        <v>3.7079285469372933E-2</v>
      </c>
      <c r="AQ7" s="36">
        <f t="shared" ref="AQ7:AQ27" si="0">AI7+Z7+Q7+J7+B7</f>
        <v>34809.29</v>
      </c>
      <c r="AR7" s="37">
        <f t="shared" ref="AR7:AR27" si="1">C7+K7+S7+AB7+AJ7</f>
        <v>19.18</v>
      </c>
      <c r="AS7" s="37">
        <f>AQ7-AR7</f>
        <v>34790.11</v>
      </c>
      <c r="AT7" s="38">
        <f>AR7/$AQ$27</f>
        <v>1.4185082189534736E-4</v>
      </c>
      <c r="AU7" s="65">
        <f>F7+N7+V7+AE7+AM7</f>
        <v>1063.6834599999997</v>
      </c>
      <c r="AV7" s="66">
        <f>AU7</f>
        <v>1063.6834599999997</v>
      </c>
      <c r="AW7" s="67">
        <f>AQ7-AV7</f>
        <v>33745.606540000001</v>
      </c>
      <c r="AX7" s="68">
        <f>AV7/$AQ$27</f>
        <v>7.8667556328199592E-3</v>
      </c>
    </row>
    <row r="8" spans="1:50" x14ac:dyDescent="0.25">
      <c r="A8" s="21">
        <v>2011</v>
      </c>
      <c r="B8" s="22">
        <v>958.79</v>
      </c>
      <c r="C8" s="23">
        <v>0</v>
      </c>
      <c r="D8" s="23">
        <f t="shared" ref="D8:D27" si="2">B8-C8</f>
        <v>958.79</v>
      </c>
      <c r="E8" s="24">
        <f t="shared" ref="E8:E27" si="3">C8/$B$27</f>
        <v>0</v>
      </c>
      <c r="F8" s="23">
        <v>189.471</v>
      </c>
      <c r="G8" s="23">
        <f>G7+F8</f>
        <v>189.471</v>
      </c>
      <c r="H8" s="23">
        <f t="shared" ref="H8:H14" si="4">B8-G8</f>
        <v>769.31899999999996</v>
      </c>
      <c r="I8" s="61">
        <f t="shared" ref="I8:I14" si="5">G8/$B$27</f>
        <v>1.1923561732283565E-2</v>
      </c>
      <c r="J8" s="25">
        <v>3522</v>
      </c>
      <c r="K8" s="25">
        <v>138.76450890000001</v>
      </c>
      <c r="L8" s="25">
        <f t="shared" ref="L8:L27" si="6">J8-K8</f>
        <v>3383.2354911000002</v>
      </c>
      <c r="M8" s="26">
        <f t="shared" ref="M8:M27" si="7">K8/$J$27</f>
        <v>1.8322133318369072E-2</v>
      </c>
      <c r="N8" s="62">
        <v>524.43818999999996</v>
      </c>
      <c r="O8" s="25">
        <f t="shared" ref="O8:O14" si="8">J8-N8</f>
        <v>2997.5618100000002</v>
      </c>
      <c r="P8" s="26">
        <f t="shared" ref="P8:P14" si="9">N8/$J$27</f>
        <v>6.9245562216119147E-2</v>
      </c>
      <c r="Q8" s="27">
        <v>15242.2</v>
      </c>
      <c r="R8" s="28">
        <v>16</v>
      </c>
      <c r="S8" s="29">
        <f>R8+S7</f>
        <v>35.129999999999995</v>
      </c>
      <c r="T8" s="29">
        <f t="shared" ref="T8:T27" si="10">Q8-S8</f>
        <v>15207.070000000002</v>
      </c>
      <c r="U8" s="30">
        <f t="shared" ref="U8:U27" si="11">S8/$Q$27</f>
        <v>6.3910957645573439E-4</v>
      </c>
      <c r="V8" s="28">
        <v>0.13321</v>
      </c>
      <c r="W8" s="28">
        <f>W7+V8</f>
        <v>0.46095000000000003</v>
      </c>
      <c r="X8" s="29">
        <f t="shared" ref="X8:X14" si="12">Q8-W8</f>
        <v>15241.73905</v>
      </c>
      <c r="Y8" s="30">
        <f t="shared" ref="Y8:Y14" si="13">W8/$Q$27</f>
        <v>8.3859253990114095E-6</v>
      </c>
      <c r="Z8" s="31">
        <v>12985.6</v>
      </c>
      <c r="AA8" s="31">
        <v>5.0000000000000001E-3</v>
      </c>
      <c r="AB8" s="32">
        <f>AA8+AB7</f>
        <v>5.0000000000000001E-3</v>
      </c>
      <c r="AC8" s="32">
        <f t="shared" ref="AC8:AC27" si="14">Z8-AB8</f>
        <v>12985.595000000001</v>
      </c>
      <c r="AD8" s="33">
        <f t="shared" ref="AD8:AD27" si="15">AB8/$Z$27</f>
        <v>1.1931124007330482E-7</v>
      </c>
      <c r="AE8" s="63">
        <v>4.7999999999999996E-3</v>
      </c>
      <c r="AF8" s="63">
        <f>AF7+AE8</f>
        <v>4.7999999999999996E-3</v>
      </c>
      <c r="AG8" s="32">
        <f t="shared" ref="AG8:AG14" si="16">Z8-AF8</f>
        <v>12985.5952</v>
      </c>
      <c r="AH8" s="33">
        <f t="shared" ref="AH8:AH14" si="17">AF8/$Z$27</f>
        <v>1.1453879047037263E-7</v>
      </c>
      <c r="AI8" s="34">
        <v>5573.5</v>
      </c>
      <c r="AJ8" s="34">
        <v>7.0000000000000007E-2</v>
      </c>
      <c r="AK8" s="34">
        <f t="shared" ref="AK8:AK27" si="18">AI8-AJ8</f>
        <v>5573.43</v>
      </c>
      <c r="AL8" s="35">
        <f t="shared" ref="AL8:AL27" si="19">AJ8/$AI$27</f>
        <v>4.7061670958242856E-6</v>
      </c>
      <c r="AM8" s="64">
        <v>623.74</v>
      </c>
      <c r="AN8" s="64">
        <f>AN7+AM8</f>
        <v>1175.261</v>
      </c>
      <c r="AO8" s="34">
        <f t="shared" ref="AO8:AO14" si="20">AI8-AN8</f>
        <v>4398.2389999999996</v>
      </c>
      <c r="AP8" s="35">
        <f t="shared" ref="AP8:AP14" si="21">AN8/$AI$27</f>
        <v>7.9013923531507782E-2</v>
      </c>
      <c r="AQ8" s="36">
        <f t="shared" si="0"/>
        <v>38282.090000000004</v>
      </c>
      <c r="AR8" s="37">
        <f t="shared" si="1"/>
        <v>173.96950889999999</v>
      </c>
      <c r="AS8" s="37">
        <f>AQ8-AR8</f>
        <v>38108.120491100002</v>
      </c>
      <c r="AT8" s="38">
        <f t="shared" ref="AT8:AT27" si="22">AR8/$AQ$27</f>
        <v>1.2866380512093301E-3</v>
      </c>
      <c r="AU8" s="65">
        <f t="shared" ref="AU8:AU14" si="23">F8+N8+V8+AE8+AM8</f>
        <v>1337.7872</v>
      </c>
      <c r="AV8" s="65">
        <f>AV7+AU8</f>
        <v>2401.47066</v>
      </c>
      <c r="AW8" s="67">
        <f t="shared" ref="AW8:AW14" si="24">AQ8-AV8</f>
        <v>35880.619340000005</v>
      </c>
      <c r="AX8" s="68">
        <f t="shared" ref="AX8:AX14" si="25">AV8/$AQ$27</f>
        <v>1.7760718815357783E-2</v>
      </c>
    </row>
    <row r="9" spans="1:50" x14ac:dyDescent="0.25">
      <c r="A9" s="39">
        <v>2012</v>
      </c>
      <c r="B9" s="22">
        <v>958.79</v>
      </c>
      <c r="C9" s="40">
        <v>0</v>
      </c>
      <c r="D9" s="23">
        <f t="shared" si="2"/>
        <v>958.79</v>
      </c>
      <c r="E9" s="24">
        <f t="shared" si="3"/>
        <v>0</v>
      </c>
      <c r="F9" s="23">
        <v>306.03190000000001</v>
      </c>
      <c r="G9" s="23">
        <f t="shared" ref="G9:G14" si="26">G8+F9</f>
        <v>495.50290000000001</v>
      </c>
      <c r="H9" s="23">
        <f t="shared" si="4"/>
        <v>463.28709999999995</v>
      </c>
      <c r="I9" s="61">
        <f t="shared" si="5"/>
        <v>3.118239422748352E-2</v>
      </c>
      <c r="J9" s="25">
        <v>3726.1</v>
      </c>
      <c r="K9" s="25">
        <v>277.52901789999999</v>
      </c>
      <c r="L9" s="25">
        <f t="shared" si="6"/>
        <v>3448.5709821</v>
      </c>
      <c r="M9" s="26">
        <f t="shared" si="7"/>
        <v>3.6644266649941901E-2</v>
      </c>
      <c r="N9" s="62">
        <v>791.53910999999994</v>
      </c>
      <c r="O9" s="25">
        <f t="shared" si="8"/>
        <v>2934.5608899999997</v>
      </c>
      <c r="P9" s="26">
        <f t="shared" si="9"/>
        <v>0.10451292780183795</v>
      </c>
      <c r="Q9" s="27">
        <v>16352.5</v>
      </c>
      <c r="R9" s="28">
        <v>28.17</v>
      </c>
      <c r="S9" s="29">
        <f>R9+S8</f>
        <v>63.3</v>
      </c>
      <c r="T9" s="29">
        <f t="shared" si="10"/>
        <v>16289.2</v>
      </c>
      <c r="U9" s="30">
        <f t="shared" si="11"/>
        <v>1.1515979558681467E-3</v>
      </c>
      <c r="V9" s="28">
        <v>0.19103000000000001</v>
      </c>
      <c r="W9" s="28">
        <f t="shared" ref="W9:W14" si="27">W8+V9</f>
        <v>0.65198</v>
      </c>
      <c r="X9" s="29">
        <f t="shared" si="12"/>
        <v>16351.848019999999</v>
      </c>
      <c r="Y9" s="30">
        <f t="shared" si="13"/>
        <v>1.1861277018434664E-5</v>
      </c>
      <c r="Z9" s="31">
        <v>13866</v>
      </c>
      <c r="AA9" s="31">
        <v>5.0000000000000001E-3</v>
      </c>
      <c r="AB9" s="32">
        <f t="shared" ref="AB9:AB27" si="28">AA9+AB8</f>
        <v>0.01</v>
      </c>
      <c r="AC9" s="32">
        <f t="shared" si="14"/>
        <v>13865.99</v>
      </c>
      <c r="AD9" s="33">
        <f t="shared" si="15"/>
        <v>2.3862248014660965E-7</v>
      </c>
      <c r="AE9" s="63">
        <v>2.3999999999999998E-3</v>
      </c>
      <c r="AF9" s="63">
        <f t="shared" ref="AF9:AF14" si="29">AF8+AE9</f>
        <v>7.1999999999999998E-3</v>
      </c>
      <c r="AG9" s="32">
        <f t="shared" si="16"/>
        <v>13865.9928</v>
      </c>
      <c r="AH9" s="33">
        <f t="shared" si="17"/>
        <v>1.7180818570555895E-7</v>
      </c>
      <c r="AI9" s="34">
        <v>6525</v>
      </c>
      <c r="AJ9" s="34">
        <v>0.42</v>
      </c>
      <c r="AK9" s="34">
        <f t="shared" si="18"/>
        <v>6524.58</v>
      </c>
      <c r="AL9" s="35">
        <f t="shared" si="19"/>
        <v>2.823700257494571E-5</v>
      </c>
      <c r="AM9" s="64">
        <v>674.59100000000001</v>
      </c>
      <c r="AN9" s="64">
        <f t="shared" ref="AN9:AN14" si="30">AN8+AM9</f>
        <v>1849.8519999999999</v>
      </c>
      <c r="AO9" s="34">
        <f t="shared" si="20"/>
        <v>4675.1480000000001</v>
      </c>
      <c r="AP9" s="35">
        <f t="shared" si="21"/>
        <v>0.12436732306492493</v>
      </c>
      <c r="AQ9" s="36">
        <f t="shared" si="0"/>
        <v>41428.39</v>
      </c>
      <c r="AR9" s="37">
        <f t="shared" si="1"/>
        <v>341.2590179</v>
      </c>
      <c r="AS9" s="37">
        <f t="shared" ref="AS9:AS27" si="31">AQ9-AR9</f>
        <v>41087.130982099996</v>
      </c>
      <c r="AT9" s="38">
        <f t="shared" si="22"/>
        <v>2.5238723758245077E-3</v>
      </c>
      <c r="AU9" s="65">
        <f t="shared" si="23"/>
        <v>1772.3554399999998</v>
      </c>
      <c r="AV9" s="65">
        <f t="shared" ref="AV9:AV14" si="32">AV8+AU9</f>
        <v>4173.8261000000002</v>
      </c>
      <c r="AW9" s="67">
        <f t="shared" si="24"/>
        <v>37254.563900000001</v>
      </c>
      <c r="AX9" s="68">
        <f t="shared" si="25"/>
        <v>3.0868647692036098E-2</v>
      </c>
    </row>
    <row r="10" spans="1:50" x14ac:dyDescent="0.25">
      <c r="A10" s="39">
        <v>2013</v>
      </c>
      <c r="B10" s="22">
        <v>1900.67</v>
      </c>
      <c r="C10" s="40">
        <v>264.02999999999997</v>
      </c>
      <c r="D10" s="23">
        <f t="shared" si="2"/>
        <v>1636.64</v>
      </c>
      <c r="E10" s="24">
        <f t="shared" si="3"/>
        <v>1.6615619298862776E-2</v>
      </c>
      <c r="F10" s="23">
        <v>335.70330000000001</v>
      </c>
      <c r="G10" s="23">
        <f t="shared" si="26"/>
        <v>831.20620000000008</v>
      </c>
      <c r="H10" s="23">
        <f t="shared" si="4"/>
        <v>1069.4638</v>
      </c>
      <c r="I10" s="61">
        <f t="shared" si="5"/>
        <v>5.230847168145436E-2</v>
      </c>
      <c r="J10" s="25">
        <v>3925.1</v>
      </c>
      <c r="K10" s="25">
        <v>416.2935268</v>
      </c>
      <c r="L10" s="25">
        <f t="shared" si="6"/>
        <v>3508.8064731999998</v>
      </c>
      <c r="M10" s="26">
        <f t="shared" si="7"/>
        <v>5.4966399968310972E-2</v>
      </c>
      <c r="N10" s="62">
        <v>988.01359000000002</v>
      </c>
      <c r="O10" s="25">
        <f t="shared" si="8"/>
        <v>2937.0864099999999</v>
      </c>
      <c r="P10" s="26">
        <f t="shared" si="9"/>
        <v>0.13045494744903349</v>
      </c>
      <c r="Q10" s="27">
        <v>17462.7</v>
      </c>
      <c r="R10" s="28">
        <v>28.89</v>
      </c>
      <c r="S10" s="29">
        <f t="shared" ref="S10:S27" si="33">R10+S9</f>
        <v>92.19</v>
      </c>
      <c r="T10" s="29">
        <f t="shared" si="10"/>
        <v>17370.510000000002</v>
      </c>
      <c r="U10" s="30">
        <f t="shared" si="11"/>
        <v>1.6771850798022816E-3</v>
      </c>
      <c r="V10" s="28">
        <v>6.7000000000000002E-4</v>
      </c>
      <c r="W10" s="28">
        <f t="shared" si="27"/>
        <v>0.65264999999999995</v>
      </c>
      <c r="X10" s="29">
        <f t="shared" si="12"/>
        <v>17462.047350000001</v>
      </c>
      <c r="Y10" s="30">
        <f t="shared" si="13"/>
        <v>1.1873466127920155E-5</v>
      </c>
      <c r="Z10" s="31">
        <v>14746.4</v>
      </c>
      <c r="AA10" s="31">
        <v>79.844999999999999</v>
      </c>
      <c r="AB10" s="32">
        <f t="shared" si="28"/>
        <v>79.855000000000004</v>
      </c>
      <c r="AC10" s="32">
        <f t="shared" si="14"/>
        <v>14666.545</v>
      </c>
      <c r="AD10" s="33">
        <f t="shared" si="15"/>
        <v>1.9055198152107516E-3</v>
      </c>
      <c r="AE10" s="63">
        <v>79.899000000000001</v>
      </c>
      <c r="AF10" s="63">
        <f t="shared" si="29"/>
        <v>79.906199999999998</v>
      </c>
      <c r="AG10" s="32">
        <f t="shared" si="16"/>
        <v>14666.4938</v>
      </c>
      <c r="AH10" s="33">
        <f t="shared" si="17"/>
        <v>1.9067415623091021E-3</v>
      </c>
      <c r="AI10" s="34">
        <v>7271.8</v>
      </c>
      <c r="AJ10" s="34">
        <v>0.56999999999999995</v>
      </c>
      <c r="AK10" s="34">
        <f t="shared" si="18"/>
        <v>7271.2300000000005</v>
      </c>
      <c r="AL10" s="35">
        <f t="shared" si="19"/>
        <v>3.8321646351712035E-5</v>
      </c>
      <c r="AM10" s="64">
        <v>32.122999999999998</v>
      </c>
      <c r="AN10" s="64">
        <f t="shared" si="30"/>
        <v>1881.9749999999999</v>
      </c>
      <c r="AO10" s="34">
        <f t="shared" si="20"/>
        <v>5389.8250000000007</v>
      </c>
      <c r="AP10" s="35">
        <f t="shared" si="21"/>
        <v>0.1265269831451987</v>
      </c>
      <c r="AQ10" s="36">
        <f t="shared" si="0"/>
        <v>45306.67</v>
      </c>
      <c r="AR10" s="37">
        <f t="shared" si="1"/>
        <v>852.93852679999998</v>
      </c>
      <c r="AS10" s="37">
        <f t="shared" si="31"/>
        <v>44453.731473200001</v>
      </c>
      <c r="AT10" s="38">
        <f t="shared" si="22"/>
        <v>6.3081350913861715E-3</v>
      </c>
      <c r="AU10" s="65">
        <f t="shared" si="23"/>
        <v>1435.73956</v>
      </c>
      <c r="AV10" s="65">
        <f t="shared" si="32"/>
        <v>5609.5656600000002</v>
      </c>
      <c r="AW10" s="67">
        <f t="shared" si="24"/>
        <v>39697.104339999998</v>
      </c>
      <c r="AX10" s="68">
        <f t="shared" si="25"/>
        <v>4.1487043761570218E-2</v>
      </c>
    </row>
    <row r="11" spans="1:50" x14ac:dyDescent="0.25">
      <c r="A11" s="39">
        <v>2014</v>
      </c>
      <c r="B11" s="22">
        <v>2826.45</v>
      </c>
      <c r="C11" s="41">
        <v>525.92999999999995</v>
      </c>
      <c r="D11" s="23">
        <f t="shared" si="2"/>
        <v>2300.52</v>
      </c>
      <c r="E11" s="24">
        <f t="shared" si="3"/>
        <v>3.3097195992314886E-2</v>
      </c>
      <c r="F11" s="23">
        <v>373.7466</v>
      </c>
      <c r="G11" s="23">
        <f t="shared" si="26"/>
        <v>1204.9528</v>
      </c>
      <c r="H11" s="23">
        <f t="shared" si="4"/>
        <v>1621.4971999999998</v>
      </c>
      <c r="I11" s="61">
        <f t="shared" si="5"/>
        <v>7.5828644464260658E-2</v>
      </c>
      <c r="J11" s="25">
        <v>4126.3999999999996</v>
      </c>
      <c r="K11" s="25">
        <v>556.68523489999995</v>
      </c>
      <c r="L11" s="25">
        <f t="shared" si="6"/>
        <v>3569.7147650999996</v>
      </c>
      <c r="M11" s="26">
        <f t="shared" si="7"/>
        <v>7.3503384770782706E-2</v>
      </c>
      <c r="N11" s="62">
        <v>948.76151000000004</v>
      </c>
      <c r="O11" s="25">
        <f t="shared" si="8"/>
        <v>3177.6384899999994</v>
      </c>
      <c r="P11" s="26">
        <f t="shared" si="9"/>
        <v>0.12527219684166049</v>
      </c>
      <c r="Q11" s="27">
        <v>18573</v>
      </c>
      <c r="R11" s="28">
        <v>72.23</v>
      </c>
      <c r="S11" s="29">
        <f t="shared" si="33"/>
        <v>164.42000000000002</v>
      </c>
      <c r="T11" s="29">
        <f t="shared" si="10"/>
        <v>18408.580000000002</v>
      </c>
      <c r="U11" s="30">
        <f t="shared" si="11"/>
        <v>2.9912438531412432E-3</v>
      </c>
      <c r="V11" s="28">
        <v>38.175710000000002</v>
      </c>
      <c r="W11" s="28">
        <f t="shared" si="27"/>
        <v>38.828360000000004</v>
      </c>
      <c r="X11" s="29">
        <f t="shared" si="12"/>
        <v>18534.17164</v>
      </c>
      <c r="Y11" s="30">
        <f t="shared" si="13"/>
        <v>7.0639273310762259E-4</v>
      </c>
      <c r="Z11" s="31">
        <v>15626.8</v>
      </c>
      <c r="AA11" s="31">
        <v>5.0000000000000001E-3</v>
      </c>
      <c r="AB11" s="32">
        <f t="shared" si="28"/>
        <v>79.86</v>
      </c>
      <c r="AC11" s="32">
        <f t="shared" si="14"/>
        <v>15546.939999999999</v>
      </c>
      <c r="AD11" s="33">
        <f t="shared" si="15"/>
        <v>1.9056391264508248E-3</v>
      </c>
      <c r="AE11" s="63">
        <v>7.1489999999999998E-2</v>
      </c>
      <c r="AF11" s="63">
        <f t="shared" si="29"/>
        <v>79.977689999999996</v>
      </c>
      <c r="AG11" s="32">
        <f t="shared" si="16"/>
        <v>15546.82231</v>
      </c>
      <c r="AH11" s="33">
        <f t="shared" si="17"/>
        <v>1.9084474744196702E-3</v>
      </c>
      <c r="AI11" s="34">
        <v>7877.2</v>
      </c>
      <c r="AJ11" s="34">
        <v>0.75</v>
      </c>
      <c r="AK11" s="34">
        <f t="shared" si="18"/>
        <v>7876.45</v>
      </c>
      <c r="AL11" s="35">
        <f t="shared" si="19"/>
        <v>5.0423218883831627E-5</v>
      </c>
      <c r="AM11" s="64">
        <v>3.1035599999999999</v>
      </c>
      <c r="AN11" s="64">
        <f t="shared" si="30"/>
        <v>1885.0785599999999</v>
      </c>
      <c r="AO11" s="34">
        <f t="shared" si="20"/>
        <v>5992.1214399999999</v>
      </c>
      <c r="AP11" s="35">
        <f t="shared" si="21"/>
        <v>0.12673563845879751</v>
      </c>
      <c r="AQ11" s="36">
        <f t="shared" si="0"/>
        <v>49029.85</v>
      </c>
      <c r="AR11" s="37">
        <f t="shared" si="1"/>
        <v>1327.6452348999999</v>
      </c>
      <c r="AS11" s="37">
        <f t="shared" si="31"/>
        <v>47702.204765099996</v>
      </c>
      <c r="AT11" s="38">
        <f t="shared" si="22"/>
        <v>9.8189555660065965E-3</v>
      </c>
      <c r="AU11" s="65">
        <f t="shared" si="23"/>
        <v>1363.85887</v>
      </c>
      <c r="AV11" s="65">
        <f t="shared" si="32"/>
        <v>6973.4245300000002</v>
      </c>
      <c r="AW11" s="67">
        <f t="shared" si="24"/>
        <v>42056.425470000002</v>
      </c>
      <c r="AX11" s="68">
        <f t="shared" si="25"/>
        <v>5.1573826955457584E-2</v>
      </c>
    </row>
    <row r="12" spans="1:50" x14ac:dyDescent="0.25">
      <c r="A12" s="39">
        <v>2015</v>
      </c>
      <c r="B12" s="22">
        <v>3736.85</v>
      </c>
      <c r="C12" s="41">
        <v>785.68</v>
      </c>
      <c r="D12" s="23">
        <f t="shared" si="2"/>
        <v>2951.17</v>
      </c>
      <c r="E12" s="24">
        <f t="shared" si="3"/>
        <v>4.9443471464343094E-2</v>
      </c>
      <c r="F12" s="23">
        <v>372.08449999999999</v>
      </c>
      <c r="G12" s="23">
        <f t="shared" si="26"/>
        <v>1577.0373</v>
      </c>
      <c r="H12" s="23">
        <f t="shared" si="4"/>
        <v>2159.8126999999999</v>
      </c>
      <c r="I12" s="61">
        <f t="shared" si="5"/>
        <v>9.9244219963286168E-2</v>
      </c>
      <c r="J12" s="25">
        <v>4334.6000000000004</v>
      </c>
      <c r="K12" s="25">
        <v>695.35402620000002</v>
      </c>
      <c r="L12" s="25">
        <f t="shared" si="6"/>
        <v>3639.2459738000002</v>
      </c>
      <c r="M12" s="26">
        <f t="shared" si="7"/>
        <v>9.1812879766557512E-2</v>
      </c>
      <c r="N12" s="62">
        <v>83.667820000000006</v>
      </c>
      <c r="O12" s="25">
        <f t="shared" si="8"/>
        <v>4250.9321800000007</v>
      </c>
      <c r="P12" s="26">
        <f t="shared" si="9"/>
        <v>1.1047298510615824E-2</v>
      </c>
      <c r="Q12" s="27">
        <v>19683.2</v>
      </c>
      <c r="R12" s="28">
        <v>139.13999999999999</v>
      </c>
      <c r="S12" s="29">
        <f t="shared" si="33"/>
        <v>303.56</v>
      </c>
      <c r="T12" s="29">
        <f t="shared" si="10"/>
        <v>19379.64</v>
      </c>
      <c r="U12" s="30">
        <f t="shared" si="11"/>
        <v>5.5225762319642113E-3</v>
      </c>
      <c r="V12" s="28">
        <v>3.1361300000000001</v>
      </c>
      <c r="W12" s="28">
        <f t="shared" si="27"/>
        <v>41.964490000000005</v>
      </c>
      <c r="X12" s="29">
        <f t="shared" si="12"/>
        <v>19641.235510000002</v>
      </c>
      <c r="Y12" s="30">
        <f t="shared" si="13"/>
        <v>7.634474076311104E-4</v>
      </c>
      <c r="Z12" s="31">
        <v>16507.2</v>
      </c>
      <c r="AA12" s="31">
        <v>1.3927633957245733</v>
      </c>
      <c r="AB12" s="32">
        <f t="shared" si="28"/>
        <v>81.252763395724571</v>
      </c>
      <c r="AC12" s="32">
        <f t="shared" si="14"/>
        <v>16425.947236604276</v>
      </c>
      <c r="AD12" s="33">
        <f t="shared" si="15"/>
        <v>1.9388735920253459E-3</v>
      </c>
      <c r="AE12" s="63">
        <v>16.8871</v>
      </c>
      <c r="AF12" s="63">
        <f t="shared" si="29"/>
        <v>96.864789999999999</v>
      </c>
      <c r="AG12" s="32">
        <f t="shared" si="16"/>
        <v>16410.335210000001</v>
      </c>
      <c r="AH12" s="33">
        <f t="shared" si="17"/>
        <v>2.3114116428680515E-3</v>
      </c>
      <c r="AI12" s="34">
        <v>8384.7999999999993</v>
      </c>
      <c r="AJ12" s="34">
        <v>0.78</v>
      </c>
      <c r="AK12" s="34">
        <f t="shared" si="18"/>
        <v>8384.0199999999986</v>
      </c>
      <c r="AL12" s="35">
        <f t="shared" si="19"/>
        <v>5.2440147639184894E-5</v>
      </c>
      <c r="AM12" s="64">
        <v>4.2368500000000004</v>
      </c>
      <c r="AN12" s="64">
        <f t="shared" si="30"/>
        <v>1889.3154099999999</v>
      </c>
      <c r="AO12" s="34">
        <f t="shared" si="20"/>
        <v>6495.4845899999991</v>
      </c>
      <c r="AP12" s="35">
        <f t="shared" si="21"/>
        <v>0.12702048594536811</v>
      </c>
      <c r="AQ12" s="36">
        <f t="shared" si="0"/>
        <v>52646.649999999994</v>
      </c>
      <c r="AR12" s="37">
        <f t="shared" si="1"/>
        <v>1866.6267895957244</v>
      </c>
      <c r="AS12" s="37">
        <f t="shared" si="31"/>
        <v>50780.023210404266</v>
      </c>
      <c r="AT12" s="38">
        <f t="shared" si="22"/>
        <v>1.3805137866320498E-2</v>
      </c>
      <c r="AU12" s="65">
        <f t="shared" si="23"/>
        <v>480.01239999999996</v>
      </c>
      <c r="AV12" s="65">
        <f t="shared" si="32"/>
        <v>7453.4369299999998</v>
      </c>
      <c r="AW12" s="67">
        <f t="shared" si="24"/>
        <v>45193.213069999998</v>
      </c>
      <c r="AX12" s="68">
        <f t="shared" si="25"/>
        <v>5.5123887094141538E-2</v>
      </c>
    </row>
    <row r="13" spans="1:50" x14ac:dyDescent="0.25">
      <c r="A13" s="39">
        <v>2016</v>
      </c>
      <c r="B13" s="22">
        <v>4632.54</v>
      </c>
      <c r="C13" s="41">
        <v>1043.29</v>
      </c>
      <c r="D13" s="23">
        <f t="shared" si="2"/>
        <v>3589.25</v>
      </c>
      <c r="E13" s="24">
        <f t="shared" si="3"/>
        <v>6.5655075022954007E-2</v>
      </c>
      <c r="F13" s="23">
        <v>277.1293</v>
      </c>
      <c r="G13" s="23">
        <f t="shared" si="26"/>
        <v>1854.1666</v>
      </c>
      <c r="H13" s="23">
        <f t="shared" si="4"/>
        <v>2778.3733999999999</v>
      </c>
      <c r="I13" s="61">
        <f t="shared" si="5"/>
        <v>0.1166841886992644</v>
      </c>
      <c r="J13" s="25">
        <v>4542.3</v>
      </c>
      <c r="K13" s="25">
        <v>828.54827609999995</v>
      </c>
      <c r="L13" s="25">
        <f t="shared" si="6"/>
        <v>3713.7517239000003</v>
      </c>
      <c r="M13" s="26">
        <f t="shared" si="7"/>
        <v>0.10939952943118199</v>
      </c>
      <c r="N13" s="62">
        <v>68.388829999999999</v>
      </c>
      <c r="O13" s="25">
        <f t="shared" si="8"/>
        <v>4473.9111700000003</v>
      </c>
      <c r="P13" s="26">
        <f t="shared" si="9"/>
        <v>9.029897274743846E-3</v>
      </c>
      <c r="Q13" s="27">
        <v>21063.3</v>
      </c>
      <c r="R13" s="28">
        <v>50.94</v>
      </c>
      <c r="S13" s="29">
        <f t="shared" si="33"/>
        <v>354.5</v>
      </c>
      <c r="T13" s="29">
        <f t="shared" si="10"/>
        <v>20708.8</v>
      </c>
      <c r="U13" s="30">
        <f t="shared" si="11"/>
        <v>6.4493124068761131E-3</v>
      </c>
      <c r="V13" s="28">
        <v>468.91399999999999</v>
      </c>
      <c r="W13" s="28">
        <f t="shared" si="27"/>
        <v>510.87849</v>
      </c>
      <c r="X13" s="29">
        <f t="shared" si="12"/>
        <v>20552.42151</v>
      </c>
      <c r="Y13" s="30">
        <f t="shared" si="13"/>
        <v>9.2942594752133557E-3</v>
      </c>
      <c r="Z13" s="31">
        <v>18187.599999999999</v>
      </c>
      <c r="AA13" s="31">
        <v>6.6111773414970063</v>
      </c>
      <c r="AB13" s="32">
        <f t="shared" si="28"/>
        <v>87.863940737221583</v>
      </c>
      <c r="AC13" s="32">
        <f t="shared" si="14"/>
        <v>18099.736059262777</v>
      </c>
      <c r="AD13" s="33">
        <f t="shared" si="15"/>
        <v>2.0966311454170545E-3</v>
      </c>
      <c r="AE13" s="63">
        <v>70.36</v>
      </c>
      <c r="AF13" s="63">
        <f t="shared" si="29"/>
        <v>167.22478999999998</v>
      </c>
      <c r="AG13" s="32">
        <f t="shared" si="16"/>
        <v>18020.375209999998</v>
      </c>
      <c r="AH13" s="33">
        <f t="shared" si="17"/>
        <v>3.9903594131795971E-3</v>
      </c>
      <c r="AI13" s="34">
        <v>8824.5</v>
      </c>
      <c r="AJ13" s="34">
        <v>0.91</v>
      </c>
      <c r="AK13" s="34">
        <f t="shared" si="18"/>
        <v>8823.59</v>
      </c>
      <c r="AL13" s="35">
        <f t="shared" si="19"/>
        <v>6.1180172245715704E-5</v>
      </c>
      <c r="AM13" s="64">
        <v>2.63</v>
      </c>
      <c r="AN13" s="64">
        <f t="shared" si="30"/>
        <v>1891.94541</v>
      </c>
      <c r="AO13" s="34">
        <f t="shared" si="20"/>
        <v>6932.5545899999997</v>
      </c>
      <c r="AP13" s="35">
        <f t="shared" si="21"/>
        <v>0.12719730336625409</v>
      </c>
      <c r="AQ13" s="36">
        <f t="shared" si="0"/>
        <v>57250.239999999998</v>
      </c>
      <c r="AR13" s="37">
        <f t="shared" si="1"/>
        <v>2315.1122168372212</v>
      </c>
      <c r="AS13" s="37">
        <f t="shared" si="31"/>
        <v>54935.127783162774</v>
      </c>
      <c r="AT13" s="38">
        <f t="shared" si="22"/>
        <v>1.7122031842456701E-2</v>
      </c>
      <c r="AU13" s="65">
        <f t="shared" si="23"/>
        <v>887.42212999999992</v>
      </c>
      <c r="AV13" s="65">
        <f t="shared" si="32"/>
        <v>8340.8590599999989</v>
      </c>
      <c r="AW13" s="67">
        <f t="shared" si="24"/>
        <v>48909.380940000003</v>
      </c>
      <c r="AX13" s="68">
        <f t="shared" si="25"/>
        <v>6.168705489959616E-2</v>
      </c>
    </row>
    <row r="14" spans="1:50" x14ac:dyDescent="0.25">
      <c r="A14" s="39">
        <v>2017</v>
      </c>
      <c r="B14" s="22">
        <v>5514.11</v>
      </c>
      <c r="C14" s="41">
        <v>1298.76</v>
      </c>
      <c r="D14" s="23">
        <f t="shared" si="2"/>
        <v>4215.3499999999995</v>
      </c>
      <c r="E14" s="24">
        <f t="shared" si="3"/>
        <v>8.1732006668147644E-2</v>
      </c>
      <c r="F14" s="69">
        <v>199.25899999999999</v>
      </c>
      <c r="G14" s="23">
        <f t="shared" si="26"/>
        <v>2053.4256</v>
      </c>
      <c r="H14" s="23">
        <f t="shared" si="4"/>
        <v>3460.6843999999996</v>
      </c>
      <c r="I14" s="61">
        <f t="shared" si="5"/>
        <v>0.12922371710843042</v>
      </c>
      <c r="J14" s="25">
        <v>4751.3999999999996</v>
      </c>
      <c r="K14" s="25">
        <v>829.69688729999996</v>
      </c>
      <c r="L14" s="25">
        <f t="shared" si="6"/>
        <v>3921.7031126999996</v>
      </c>
      <c r="M14" s="26">
        <f t="shared" si="7"/>
        <v>0.10955118930231329</v>
      </c>
      <c r="N14" s="70">
        <v>27.89968</v>
      </c>
      <c r="O14" s="71">
        <f t="shared" si="8"/>
        <v>4723.5003199999992</v>
      </c>
      <c r="P14" s="72">
        <f t="shared" si="9"/>
        <v>3.6838069082074571E-3</v>
      </c>
      <c r="Q14" s="27">
        <v>22443.4</v>
      </c>
      <c r="R14" s="28">
        <v>148.1</v>
      </c>
      <c r="S14" s="29">
        <f t="shared" si="33"/>
        <v>502.6</v>
      </c>
      <c r="T14" s="29">
        <f t="shared" si="10"/>
        <v>21940.800000000003</v>
      </c>
      <c r="U14" s="30">
        <f t="shared" si="11"/>
        <v>9.143651384191636E-3</v>
      </c>
      <c r="V14" s="73">
        <v>500.53719000000001</v>
      </c>
      <c r="W14" s="73">
        <f t="shared" si="27"/>
        <v>1011.4156800000001</v>
      </c>
      <c r="X14" s="74">
        <f t="shared" si="12"/>
        <v>21431.984320000003</v>
      </c>
      <c r="Y14" s="75">
        <f t="shared" si="13"/>
        <v>1.8400382774423248E-2</v>
      </c>
      <c r="Z14" s="31">
        <v>19017.099999999999</v>
      </c>
      <c r="AA14" s="31">
        <v>5.0969181382633924</v>
      </c>
      <c r="AB14" s="32">
        <f t="shared" si="28"/>
        <v>92.960858875484973</v>
      </c>
      <c r="AC14" s="32">
        <f t="shared" si="14"/>
        <v>18924.139141124513</v>
      </c>
      <c r="AD14" s="33">
        <f t="shared" si="15"/>
        <v>2.2182550701427195E-3</v>
      </c>
      <c r="AE14" s="63">
        <v>3.84179</v>
      </c>
      <c r="AF14" s="63">
        <f t="shared" si="29"/>
        <v>171.06657999999999</v>
      </c>
      <c r="AG14" s="32">
        <f t="shared" si="16"/>
        <v>18846.03342</v>
      </c>
      <c r="AH14" s="33">
        <f t="shared" si="17"/>
        <v>4.0820331589798411E-3</v>
      </c>
      <c r="AI14" s="34">
        <v>9216.9</v>
      </c>
      <c r="AJ14" s="34">
        <v>1.94</v>
      </c>
      <c r="AK14" s="34">
        <f t="shared" si="18"/>
        <v>9214.9599999999991</v>
      </c>
      <c r="AL14" s="35">
        <f t="shared" si="19"/>
        <v>1.3042805951284447E-4</v>
      </c>
      <c r="AM14" s="76">
        <v>75.840109999999996</v>
      </c>
      <c r="AN14" s="76">
        <f t="shared" si="30"/>
        <v>1967.7855200000001</v>
      </c>
      <c r="AO14" s="77">
        <f t="shared" si="20"/>
        <v>7249.1144799999993</v>
      </c>
      <c r="AP14" s="78">
        <f t="shared" si="21"/>
        <v>0.13229610665519259</v>
      </c>
      <c r="AQ14" s="36">
        <f t="shared" si="0"/>
        <v>60942.91</v>
      </c>
      <c r="AR14" s="37">
        <f t="shared" si="1"/>
        <v>2725.9577461754848</v>
      </c>
      <c r="AS14" s="37">
        <f t="shared" si="31"/>
        <v>58216.952253824522</v>
      </c>
      <c r="AT14" s="38">
        <f t="shared" si="22"/>
        <v>2.0160549882532911E-2</v>
      </c>
      <c r="AU14" s="79">
        <f t="shared" si="23"/>
        <v>807.37776999999994</v>
      </c>
      <c r="AV14" s="79">
        <f t="shared" si="32"/>
        <v>9148.236829999998</v>
      </c>
      <c r="AW14" s="80">
        <f t="shared" si="24"/>
        <v>51794.673170000009</v>
      </c>
      <c r="AX14" s="81">
        <f t="shared" si="25"/>
        <v>6.7658233223607242E-2</v>
      </c>
    </row>
    <row r="15" spans="1:50" x14ac:dyDescent="0.25">
      <c r="A15" s="39">
        <v>2018</v>
      </c>
      <c r="B15" s="22">
        <v>6382.12</v>
      </c>
      <c r="C15" s="41">
        <v>1552.08</v>
      </c>
      <c r="D15" s="23">
        <f t="shared" si="2"/>
        <v>4830.04</v>
      </c>
      <c r="E15" s="61">
        <f t="shared" si="3"/>
        <v>9.7673637091917356E-2</v>
      </c>
      <c r="F15" s="82"/>
      <c r="G15" s="83"/>
      <c r="H15" s="83"/>
      <c r="I15" s="83"/>
      <c r="J15" s="25">
        <v>4961.8</v>
      </c>
      <c r="K15" s="25">
        <v>829.69688729999996</v>
      </c>
      <c r="L15" s="25">
        <f t="shared" si="6"/>
        <v>4132.1031127000006</v>
      </c>
      <c r="M15" s="84">
        <f t="shared" si="7"/>
        <v>0.10955118930231329</v>
      </c>
      <c r="N15" s="85"/>
      <c r="O15" s="86"/>
      <c r="P15" s="87"/>
      <c r="Q15" s="88">
        <v>23823.4</v>
      </c>
      <c r="R15" s="28">
        <v>84.8</v>
      </c>
      <c r="S15" s="29">
        <f t="shared" si="33"/>
        <v>587.4</v>
      </c>
      <c r="T15" s="29">
        <f t="shared" si="10"/>
        <v>23236</v>
      </c>
      <c r="U15" s="89">
        <f t="shared" si="11"/>
        <v>1.068639240563901E-2</v>
      </c>
      <c r="V15" s="90"/>
      <c r="W15" s="91"/>
      <c r="X15" s="91"/>
      <c r="Y15" s="92"/>
      <c r="Z15" s="93">
        <v>19846.7</v>
      </c>
      <c r="AA15" s="31">
        <v>75.364461109782539</v>
      </c>
      <c r="AB15" s="32">
        <f t="shared" si="28"/>
        <v>168.32531998526753</v>
      </c>
      <c r="AC15" s="32">
        <f t="shared" si="14"/>
        <v>19678.374680014735</v>
      </c>
      <c r="AD15" s="33">
        <f t="shared" si="15"/>
        <v>4.0166205326356216E-3</v>
      </c>
      <c r="AE15" s="94"/>
      <c r="AF15" s="95"/>
      <c r="AG15" s="95"/>
      <c r="AH15" s="96"/>
      <c r="AI15" s="34">
        <v>9576.5</v>
      </c>
      <c r="AJ15" s="34">
        <v>75.88</v>
      </c>
      <c r="AK15" s="34">
        <f t="shared" si="18"/>
        <v>9500.6200000000008</v>
      </c>
      <c r="AL15" s="97">
        <f t="shared" si="19"/>
        <v>5.1014851318735245E-3</v>
      </c>
      <c r="AM15" s="98"/>
      <c r="AN15" s="99"/>
      <c r="AO15" s="99"/>
      <c r="AP15" s="100"/>
      <c r="AQ15" s="101">
        <f t="shared" si="0"/>
        <v>64590.520000000011</v>
      </c>
      <c r="AR15" s="37">
        <f t="shared" si="1"/>
        <v>3213.3822072852677</v>
      </c>
      <c r="AS15" s="37">
        <f t="shared" si="31"/>
        <v>61377.13779271474</v>
      </c>
      <c r="AT15" s="102">
        <f t="shared" si="22"/>
        <v>2.3765427902361871E-2</v>
      </c>
      <c r="AU15" s="103"/>
      <c r="AV15" s="104"/>
      <c r="AW15" s="104"/>
      <c r="AX15" s="105"/>
    </row>
    <row r="16" spans="1:50" x14ac:dyDescent="0.25">
      <c r="A16" s="39">
        <v>2019</v>
      </c>
      <c r="B16" s="22">
        <v>7237.07</v>
      </c>
      <c r="C16" s="41">
        <v>1803.28</v>
      </c>
      <c r="D16" s="23">
        <f t="shared" si="2"/>
        <v>5433.79</v>
      </c>
      <c r="E16" s="61">
        <f t="shared" si="3"/>
        <v>0.11348185421828304</v>
      </c>
      <c r="F16" s="106"/>
      <c r="G16" s="107"/>
      <c r="H16" s="107"/>
      <c r="I16" s="107"/>
      <c r="J16" s="25">
        <v>5173.5</v>
      </c>
      <c r="K16" s="25">
        <v>829.69688729999996</v>
      </c>
      <c r="L16" s="25">
        <f t="shared" si="6"/>
        <v>4343.8031127000004</v>
      </c>
      <c r="M16" s="84">
        <f t="shared" si="7"/>
        <v>0.10955118930231329</v>
      </c>
      <c r="N16" s="108"/>
      <c r="O16" s="109"/>
      <c r="P16" s="110"/>
      <c r="Q16" s="88">
        <v>25203.5</v>
      </c>
      <c r="R16" s="28">
        <v>308.97000000000003</v>
      </c>
      <c r="S16" s="29">
        <f t="shared" si="33"/>
        <v>896.37</v>
      </c>
      <c r="T16" s="29">
        <f t="shared" si="10"/>
        <v>24307.13</v>
      </c>
      <c r="U16" s="89">
        <f t="shared" si="11"/>
        <v>1.6307391148523389E-2</v>
      </c>
      <c r="V16" s="111"/>
      <c r="W16" s="112"/>
      <c r="X16" s="112"/>
      <c r="Y16" s="113"/>
      <c r="Z16" s="93">
        <v>20676.3</v>
      </c>
      <c r="AA16" s="31">
        <v>1.5352597960880796</v>
      </c>
      <c r="AB16" s="32">
        <f t="shared" si="28"/>
        <v>169.8605797813556</v>
      </c>
      <c r="AC16" s="32">
        <f t="shared" si="14"/>
        <v>20506.439420218645</v>
      </c>
      <c r="AD16" s="33">
        <f t="shared" si="15"/>
        <v>4.0532552826568133E-3</v>
      </c>
      <c r="AE16" s="114"/>
      <c r="AF16" s="115"/>
      <c r="AG16" s="115"/>
      <c r="AH16" s="116"/>
      <c r="AI16" s="34">
        <v>9913.5</v>
      </c>
      <c r="AJ16" s="34">
        <v>92.3</v>
      </c>
      <c r="AK16" s="34">
        <f t="shared" si="18"/>
        <v>9821.2000000000007</v>
      </c>
      <c r="AL16" s="97">
        <f t="shared" si="19"/>
        <v>6.2054174706368788E-3</v>
      </c>
      <c r="AM16" s="117"/>
      <c r="AN16" s="118"/>
      <c r="AO16" s="118"/>
      <c r="AP16" s="119"/>
      <c r="AQ16" s="101">
        <f t="shared" si="0"/>
        <v>68203.87</v>
      </c>
      <c r="AR16" s="37">
        <f t="shared" si="1"/>
        <v>3791.5074670813556</v>
      </c>
      <c r="AS16" s="37">
        <f t="shared" si="31"/>
        <v>64412.36253291864</v>
      </c>
      <c r="AT16" s="102">
        <f t="shared" si="22"/>
        <v>2.8041107947228208E-2</v>
      </c>
      <c r="AU16" s="120"/>
      <c r="AV16" s="121"/>
      <c r="AW16" s="121"/>
      <c r="AX16" s="122"/>
    </row>
    <row r="17" spans="1:50" x14ac:dyDescent="0.25">
      <c r="A17" s="39">
        <v>2020</v>
      </c>
      <c r="B17" s="22">
        <v>8079.43</v>
      </c>
      <c r="C17" s="41">
        <v>2052.33</v>
      </c>
      <c r="D17" s="23">
        <f t="shared" si="2"/>
        <v>6027.1</v>
      </c>
      <c r="E17" s="61">
        <f t="shared" si="3"/>
        <v>0.12915477012322479</v>
      </c>
      <c r="F17" s="106"/>
      <c r="G17" s="107"/>
      <c r="H17" s="107"/>
      <c r="I17" s="107"/>
      <c r="J17" s="25">
        <v>5386.4</v>
      </c>
      <c r="K17" s="25">
        <v>829.69688729999996</v>
      </c>
      <c r="L17" s="25">
        <f t="shared" si="6"/>
        <v>4556.7031127</v>
      </c>
      <c r="M17" s="84">
        <f t="shared" si="7"/>
        <v>0.10955118930231329</v>
      </c>
      <c r="N17" s="108"/>
      <c r="O17" s="109"/>
      <c r="P17" s="110"/>
      <c r="Q17" s="88">
        <v>26583.5</v>
      </c>
      <c r="R17" s="28">
        <v>447.77</v>
      </c>
      <c r="S17" s="29">
        <f t="shared" si="33"/>
        <v>1344.1399999999999</v>
      </c>
      <c r="T17" s="29">
        <f t="shared" si="10"/>
        <v>25239.360000000001</v>
      </c>
      <c r="U17" s="89">
        <f t="shared" si="11"/>
        <v>2.4453536751984369E-2</v>
      </c>
      <c r="V17" s="111"/>
      <c r="W17" s="112"/>
      <c r="X17" s="112"/>
      <c r="Y17" s="113"/>
      <c r="Z17" s="93">
        <v>22539.200000000001</v>
      </c>
      <c r="AA17" s="31">
        <v>1.6653882605302979</v>
      </c>
      <c r="AB17" s="32">
        <f t="shared" si="28"/>
        <v>171.5259680418859</v>
      </c>
      <c r="AC17" s="32">
        <f t="shared" si="14"/>
        <v>22367.674031958115</v>
      </c>
      <c r="AD17" s="33">
        <f t="shared" si="15"/>
        <v>4.0929951903702928E-3</v>
      </c>
      <c r="AE17" s="114"/>
      <c r="AF17" s="115"/>
      <c r="AG17" s="115"/>
      <c r="AH17" s="116"/>
      <c r="AI17" s="34">
        <v>10235.1</v>
      </c>
      <c r="AJ17" s="34">
        <v>936.94</v>
      </c>
      <c r="AK17" s="34">
        <f t="shared" si="18"/>
        <v>9298.16</v>
      </c>
      <c r="AL17" s="97">
        <f t="shared" si="19"/>
        <v>6.299137426802294E-2</v>
      </c>
      <c r="AM17" s="117"/>
      <c r="AN17" s="118"/>
      <c r="AO17" s="118"/>
      <c r="AP17" s="119"/>
      <c r="AQ17" s="101">
        <f t="shared" si="0"/>
        <v>72823.63</v>
      </c>
      <c r="AR17" s="37">
        <f t="shared" si="1"/>
        <v>5334.6328553418862</v>
      </c>
      <c r="AS17" s="37">
        <f t="shared" si="31"/>
        <v>67488.997144658118</v>
      </c>
      <c r="AT17" s="102">
        <f t="shared" si="22"/>
        <v>3.9453704642344649E-2</v>
      </c>
      <c r="AU17" s="120"/>
      <c r="AV17" s="121"/>
      <c r="AW17" s="121"/>
      <c r="AX17" s="122"/>
    </row>
    <row r="18" spans="1:50" x14ac:dyDescent="0.25">
      <c r="A18" s="39">
        <v>2021</v>
      </c>
      <c r="B18" s="22">
        <v>8909.6200000000008</v>
      </c>
      <c r="C18" s="41">
        <v>2299.25</v>
      </c>
      <c r="D18" s="23">
        <f t="shared" si="2"/>
        <v>6610.3700000000008</v>
      </c>
      <c r="E18" s="61">
        <f t="shared" si="3"/>
        <v>0.1446936434227559</v>
      </c>
      <c r="F18" s="106"/>
      <c r="G18" s="107"/>
      <c r="H18" s="107"/>
      <c r="I18" s="107"/>
      <c r="J18" s="25">
        <v>5600.5</v>
      </c>
      <c r="K18" s="25">
        <v>829.69688729999996</v>
      </c>
      <c r="L18" s="25">
        <f t="shared" si="6"/>
        <v>4770.8031127000004</v>
      </c>
      <c r="M18" s="84">
        <f t="shared" si="7"/>
        <v>0.10955118930231329</v>
      </c>
      <c r="N18" s="108"/>
      <c r="O18" s="109"/>
      <c r="P18" s="110"/>
      <c r="Q18" s="88">
        <v>28756.7</v>
      </c>
      <c r="R18" s="28">
        <v>1473.32</v>
      </c>
      <c r="S18" s="29">
        <f t="shared" si="33"/>
        <v>2817.46</v>
      </c>
      <c r="T18" s="29">
        <f t="shared" si="10"/>
        <v>25939.24</v>
      </c>
      <c r="U18" s="89">
        <f t="shared" si="11"/>
        <v>5.1257206583574542E-2</v>
      </c>
      <c r="V18" s="111"/>
      <c r="W18" s="112"/>
      <c r="X18" s="112"/>
      <c r="Y18" s="113"/>
      <c r="Z18" s="93">
        <v>24176.7</v>
      </c>
      <c r="AA18" s="31">
        <v>4.5330244789725187</v>
      </c>
      <c r="AB18" s="32">
        <f t="shared" si="28"/>
        <v>176.05899252085842</v>
      </c>
      <c r="AC18" s="32">
        <f t="shared" si="14"/>
        <v>24000.641007479142</v>
      </c>
      <c r="AD18" s="33">
        <f t="shared" si="15"/>
        <v>4.201163344744064E-3</v>
      </c>
      <c r="AE18" s="114"/>
      <c r="AF18" s="115"/>
      <c r="AG18" s="115"/>
      <c r="AH18" s="116"/>
      <c r="AI18" s="34">
        <v>10674.4</v>
      </c>
      <c r="AJ18" s="34">
        <v>1887.04</v>
      </c>
      <c r="AK18" s="34">
        <f t="shared" si="18"/>
        <v>8787.36</v>
      </c>
      <c r="AL18" s="97">
        <f t="shared" si="19"/>
        <v>0.12686750795006083</v>
      </c>
      <c r="AM18" s="117"/>
      <c r="AN18" s="118"/>
      <c r="AO18" s="118"/>
      <c r="AP18" s="119"/>
      <c r="AQ18" s="101">
        <f t="shared" si="0"/>
        <v>78117.919999999998</v>
      </c>
      <c r="AR18" s="37">
        <f t="shared" si="1"/>
        <v>8009.5058798208584</v>
      </c>
      <c r="AS18" s="37">
        <f t="shared" si="31"/>
        <v>70108.414120179135</v>
      </c>
      <c r="AT18" s="102">
        <f t="shared" si="22"/>
        <v>5.9236443797091039E-2</v>
      </c>
      <c r="AU18" s="120"/>
      <c r="AV18" s="121"/>
      <c r="AW18" s="121"/>
      <c r="AX18" s="122"/>
    </row>
    <row r="19" spans="1:50" x14ac:dyDescent="0.25">
      <c r="A19" s="39">
        <v>2022</v>
      </c>
      <c r="B19" s="22">
        <v>9728.0499999999993</v>
      </c>
      <c r="C19" s="41">
        <v>2544.04</v>
      </c>
      <c r="D19" s="23">
        <f t="shared" si="2"/>
        <v>7184.0099999999993</v>
      </c>
      <c r="E19" s="61">
        <f t="shared" si="3"/>
        <v>0.16009847411687633</v>
      </c>
      <c r="F19" s="106"/>
      <c r="G19" s="107"/>
      <c r="H19" s="107"/>
      <c r="I19" s="107"/>
      <c r="J19" s="25">
        <v>5815.8</v>
      </c>
      <c r="K19" s="25">
        <v>829.69688729999996</v>
      </c>
      <c r="L19" s="25">
        <f t="shared" si="6"/>
        <v>4986.1031127000006</v>
      </c>
      <c r="M19" s="84">
        <f t="shared" si="7"/>
        <v>0.10955118930231329</v>
      </c>
      <c r="N19" s="108"/>
      <c r="O19" s="109"/>
      <c r="P19" s="110"/>
      <c r="Q19" s="88">
        <v>30821.5</v>
      </c>
      <c r="R19" s="28">
        <v>1354.94</v>
      </c>
      <c r="S19" s="29">
        <f t="shared" si="33"/>
        <v>4172.3999999999996</v>
      </c>
      <c r="T19" s="29">
        <f t="shared" si="10"/>
        <v>26649.1</v>
      </c>
      <c r="U19" s="89">
        <f t="shared" si="11"/>
        <v>7.5907224503384746E-2</v>
      </c>
      <c r="V19" s="111"/>
      <c r="W19" s="112"/>
      <c r="X19" s="112"/>
      <c r="Y19" s="113"/>
      <c r="Z19" s="93">
        <v>25814.1</v>
      </c>
      <c r="AA19" s="31">
        <v>75.545348820812222</v>
      </c>
      <c r="AB19" s="32">
        <f t="shared" si="28"/>
        <v>251.60434134167065</v>
      </c>
      <c r="AC19" s="32">
        <f t="shared" si="14"/>
        <v>25562.495658658328</v>
      </c>
      <c r="AD19" s="33">
        <f t="shared" si="15"/>
        <v>6.0038451946603606E-3</v>
      </c>
      <c r="AE19" s="114"/>
      <c r="AF19" s="115"/>
      <c r="AG19" s="115"/>
      <c r="AH19" s="116"/>
      <c r="AI19" s="34">
        <v>11113</v>
      </c>
      <c r="AJ19" s="34">
        <v>1890.5</v>
      </c>
      <c r="AK19" s="34">
        <f t="shared" si="18"/>
        <v>9222.5</v>
      </c>
      <c r="AL19" s="97">
        <f t="shared" si="19"/>
        <v>0.12710012706651158</v>
      </c>
      <c r="AM19" s="117"/>
      <c r="AN19" s="118"/>
      <c r="AO19" s="118"/>
      <c r="AP19" s="119"/>
      <c r="AQ19" s="101">
        <f t="shared" si="0"/>
        <v>83292.450000000012</v>
      </c>
      <c r="AR19" s="37">
        <f t="shared" si="1"/>
        <v>9688.2412286416693</v>
      </c>
      <c r="AS19" s="37">
        <f t="shared" si="31"/>
        <v>73604.208771358346</v>
      </c>
      <c r="AT19" s="102">
        <f t="shared" si="22"/>
        <v>7.1651980240000565E-2</v>
      </c>
      <c r="AU19" s="120"/>
      <c r="AV19" s="121"/>
      <c r="AW19" s="121"/>
      <c r="AX19" s="122"/>
    </row>
    <row r="20" spans="1:50" x14ac:dyDescent="0.25">
      <c r="A20" s="39">
        <v>2023</v>
      </c>
      <c r="B20" s="22">
        <v>10535.06</v>
      </c>
      <c r="C20" s="41">
        <v>2786.7</v>
      </c>
      <c r="D20" s="23">
        <f t="shared" si="2"/>
        <v>7748.36</v>
      </c>
      <c r="E20" s="61">
        <f t="shared" si="3"/>
        <v>0.1753692622055861</v>
      </c>
      <c r="F20" s="106"/>
      <c r="G20" s="107"/>
      <c r="H20" s="107"/>
      <c r="I20" s="107"/>
      <c r="J20" s="25">
        <v>6032.1</v>
      </c>
      <c r="K20" s="25">
        <v>829.69688729999996</v>
      </c>
      <c r="L20" s="25">
        <f t="shared" si="6"/>
        <v>5202.4031127000007</v>
      </c>
      <c r="M20" s="84">
        <f t="shared" si="7"/>
        <v>0.10955118930231329</v>
      </c>
      <c r="N20" s="108"/>
      <c r="O20" s="109"/>
      <c r="P20" s="110"/>
      <c r="Q20" s="88">
        <v>32886.199999999997</v>
      </c>
      <c r="R20" s="28">
        <v>47.53</v>
      </c>
      <c r="S20" s="29">
        <f t="shared" si="33"/>
        <v>4219.9299999999994</v>
      </c>
      <c r="T20" s="29">
        <f t="shared" si="10"/>
        <v>28666.269999999997</v>
      </c>
      <c r="U20" s="89">
        <f t="shared" si="11"/>
        <v>7.6771923568825701E-2</v>
      </c>
      <c r="V20" s="111"/>
      <c r="W20" s="112"/>
      <c r="X20" s="112"/>
      <c r="Y20" s="113"/>
      <c r="Z20" s="93">
        <v>27451.599999999999</v>
      </c>
      <c r="AA20" s="31">
        <v>4.5659973486920169</v>
      </c>
      <c r="AB20" s="32">
        <f t="shared" si="28"/>
        <v>256.17033869036266</v>
      </c>
      <c r="AC20" s="32">
        <f t="shared" si="14"/>
        <v>27195.429661309638</v>
      </c>
      <c r="AD20" s="33">
        <f t="shared" si="15"/>
        <v>6.1128001558291341E-3</v>
      </c>
      <c r="AE20" s="114"/>
      <c r="AF20" s="115"/>
      <c r="AG20" s="115"/>
      <c r="AH20" s="116"/>
      <c r="AI20" s="34">
        <v>11553.9</v>
      </c>
      <c r="AJ20" s="34">
        <v>2441.98</v>
      </c>
      <c r="AK20" s="34">
        <f t="shared" si="18"/>
        <v>9111.92</v>
      </c>
      <c r="AL20" s="97">
        <f t="shared" si="19"/>
        <v>0.16417665606658555</v>
      </c>
      <c r="AM20" s="117"/>
      <c r="AN20" s="118"/>
      <c r="AO20" s="118"/>
      <c r="AP20" s="119"/>
      <c r="AQ20" s="101">
        <f t="shared" si="0"/>
        <v>88458.86</v>
      </c>
      <c r="AR20" s="37">
        <f t="shared" si="1"/>
        <v>10534.477225990362</v>
      </c>
      <c r="AS20" s="37">
        <f t="shared" si="31"/>
        <v>77924.382774009631</v>
      </c>
      <c r="AT20" s="102">
        <f t="shared" si="22"/>
        <v>7.791054498146778E-2</v>
      </c>
      <c r="AU20" s="120"/>
      <c r="AV20" s="121"/>
      <c r="AW20" s="121"/>
      <c r="AX20" s="122"/>
    </row>
    <row r="21" spans="1:50" x14ac:dyDescent="0.25">
      <c r="A21" s="39">
        <v>2024</v>
      </c>
      <c r="B21" s="22">
        <v>11331.01</v>
      </c>
      <c r="C21" s="41">
        <v>3027.24</v>
      </c>
      <c r="D21" s="23">
        <f t="shared" si="2"/>
        <v>8303.77</v>
      </c>
      <c r="E21" s="61">
        <f t="shared" si="3"/>
        <v>0.19050663699689185</v>
      </c>
      <c r="F21" s="106"/>
      <c r="G21" s="107"/>
      <c r="H21" s="107"/>
      <c r="I21" s="107"/>
      <c r="J21" s="25">
        <v>6249.5</v>
      </c>
      <c r="K21" s="25">
        <v>829.69688729999996</v>
      </c>
      <c r="L21" s="25">
        <f t="shared" si="6"/>
        <v>5419.8031127000004</v>
      </c>
      <c r="M21" s="84">
        <f t="shared" si="7"/>
        <v>0.10955118930231329</v>
      </c>
      <c r="N21" s="108"/>
      <c r="O21" s="109"/>
      <c r="P21" s="110"/>
      <c r="Q21" s="88">
        <v>34951</v>
      </c>
      <c r="R21" s="28">
        <v>105.54</v>
      </c>
      <c r="S21" s="29">
        <f t="shared" si="33"/>
        <v>4325.4699999999993</v>
      </c>
      <c r="T21" s="29">
        <f t="shared" si="10"/>
        <v>30625.53</v>
      </c>
      <c r="U21" s="89">
        <f t="shared" si="11"/>
        <v>7.8691981203301606E-2</v>
      </c>
      <c r="V21" s="111"/>
      <c r="W21" s="112"/>
      <c r="X21" s="112"/>
      <c r="Y21" s="113"/>
      <c r="Z21" s="93">
        <v>29089.1</v>
      </c>
      <c r="AA21" s="31">
        <v>1.7296465147428202</v>
      </c>
      <c r="AB21" s="32">
        <f t="shared" si="28"/>
        <v>257.89998520510545</v>
      </c>
      <c r="AC21" s="32">
        <f t="shared" si="14"/>
        <v>28831.200014794893</v>
      </c>
      <c r="AD21" s="33">
        <f t="shared" si="15"/>
        <v>6.1540734099416201E-3</v>
      </c>
      <c r="AE21" s="114"/>
      <c r="AF21" s="115"/>
      <c r="AG21" s="115"/>
      <c r="AH21" s="116"/>
      <c r="AI21" s="34">
        <v>11999.8</v>
      </c>
      <c r="AJ21" s="34">
        <v>2444.89</v>
      </c>
      <c r="AK21" s="34">
        <f t="shared" si="18"/>
        <v>9554.91</v>
      </c>
      <c r="AL21" s="97">
        <f t="shared" si="19"/>
        <v>0.1643722981558548</v>
      </c>
      <c r="AM21" s="117"/>
      <c r="AN21" s="118"/>
      <c r="AO21" s="118"/>
      <c r="AP21" s="119"/>
      <c r="AQ21" s="101">
        <f t="shared" si="0"/>
        <v>93620.409999999989</v>
      </c>
      <c r="AR21" s="37">
        <f t="shared" si="1"/>
        <v>10885.196872505105</v>
      </c>
      <c r="AS21" s="37">
        <f t="shared" si="31"/>
        <v>82735.213127494877</v>
      </c>
      <c r="AT21" s="102">
        <f t="shared" si="22"/>
        <v>8.0504385967545042E-2</v>
      </c>
      <c r="AU21" s="120"/>
      <c r="AV21" s="121"/>
      <c r="AW21" s="121"/>
      <c r="AX21" s="122"/>
    </row>
    <row r="22" spans="1:50" x14ac:dyDescent="0.25">
      <c r="A22" s="39">
        <v>2025</v>
      </c>
      <c r="B22" s="22">
        <v>12116.21</v>
      </c>
      <c r="C22" s="41">
        <v>3265.66</v>
      </c>
      <c r="D22" s="23">
        <f t="shared" si="2"/>
        <v>8850.5499999999993</v>
      </c>
      <c r="E22" s="61">
        <f t="shared" si="3"/>
        <v>0.20551059849079353</v>
      </c>
      <c r="F22" s="106"/>
      <c r="G22" s="107"/>
      <c r="H22" s="107"/>
      <c r="I22" s="107"/>
      <c r="J22" s="25">
        <v>6467.8</v>
      </c>
      <c r="K22" s="25">
        <v>829.69688729999996</v>
      </c>
      <c r="L22" s="25">
        <f t="shared" si="6"/>
        <v>5638.1031127000006</v>
      </c>
      <c r="M22" s="84">
        <f t="shared" si="7"/>
        <v>0.10955118930231329</v>
      </c>
      <c r="N22" s="108"/>
      <c r="O22" s="109"/>
      <c r="P22" s="110"/>
      <c r="Q22" s="88">
        <v>36711.9</v>
      </c>
      <c r="R22" s="28">
        <v>47.53</v>
      </c>
      <c r="S22" s="29">
        <f t="shared" si="33"/>
        <v>4372.9999999999991</v>
      </c>
      <c r="T22" s="29">
        <f t="shared" si="10"/>
        <v>32338.9</v>
      </c>
      <c r="U22" s="89">
        <f t="shared" si="11"/>
        <v>7.9556680268742561E-2</v>
      </c>
      <c r="V22" s="111"/>
      <c r="W22" s="112"/>
      <c r="X22" s="112"/>
      <c r="Y22" s="113"/>
      <c r="Z22" s="93">
        <v>30726.6</v>
      </c>
      <c r="AA22" s="31">
        <v>2.2910278038963088</v>
      </c>
      <c r="AB22" s="32">
        <f t="shared" si="28"/>
        <v>260.19101300900178</v>
      </c>
      <c r="AC22" s="32">
        <f t="shared" si="14"/>
        <v>30466.408986990999</v>
      </c>
      <c r="AD22" s="33">
        <f t="shared" si="15"/>
        <v>6.2087424836066787E-3</v>
      </c>
      <c r="AE22" s="114"/>
      <c r="AF22" s="115"/>
      <c r="AG22" s="115"/>
      <c r="AH22" s="116"/>
      <c r="AI22" s="34">
        <v>12452.6</v>
      </c>
      <c r="AJ22" s="34">
        <v>3559.22</v>
      </c>
      <c r="AK22" s="34">
        <f t="shared" si="18"/>
        <v>8893.380000000001</v>
      </c>
      <c r="AL22" s="97">
        <f t="shared" si="19"/>
        <v>0.23928977215428157</v>
      </c>
      <c r="AM22" s="117"/>
      <c r="AN22" s="118"/>
      <c r="AO22" s="118"/>
      <c r="AP22" s="119"/>
      <c r="AQ22" s="101">
        <f t="shared" si="0"/>
        <v>98475.110000000015</v>
      </c>
      <c r="AR22" s="37">
        <f t="shared" si="1"/>
        <v>12287.767900309</v>
      </c>
      <c r="AS22" s="37">
        <f t="shared" si="31"/>
        <v>86187.342099691014</v>
      </c>
      <c r="AT22" s="102">
        <f t="shared" si="22"/>
        <v>9.087747528248688E-2</v>
      </c>
      <c r="AU22" s="120"/>
      <c r="AV22" s="121"/>
      <c r="AW22" s="121"/>
      <c r="AX22" s="122"/>
    </row>
    <row r="23" spans="1:50" x14ac:dyDescent="0.25">
      <c r="A23" s="39">
        <v>2026</v>
      </c>
      <c r="B23" s="22">
        <v>12890.94</v>
      </c>
      <c r="C23" s="41">
        <v>3501.96</v>
      </c>
      <c r="D23" s="23">
        <f t="shared" si="2"/>
        <v>9388.98</v>
      </c>
      <c r="E23" s="61">
        <f t="shared" si="3"/>
        <v>0.2203811466872912</v>
      </c>
      <c r="F23" s="106"/>
      <c r="G23" s="107"/>
      <c r="H23" s="107"/>
      <c r="I23" s="107"/>
      <c r="J23" s="25">
        <v>6687.2</v>
      </c>
      <c r="K23" s="25">
        <v>829.69688729999996</v>
      </c>
      <c r="L23" s="25">
        <f t="shared" si="6"/>
        <v>5857.5031127000002</v>
      </c>
      <c r="M23" s="84">
        <f t="shared" si="7"/>
        <v>0.10955118930231329</v>
      </c>
      <c r="N23" s="108"/>
      <c r="O23" s="109"/>
      <c r="P23" s="110"/>
      <c r="Q23" s="88">
        <v>40363</v>
      </c>
      <c r="R23" s="28">
        <v>4.24</v>
      </c>
      <c r="S23" s="29">
        <f t="shared" si="33"/>
        <v>4377.2399999999989</v>
      </c>
      <c r="T23" s="29">
        <f t="shared" si="10"/>
        <v>35985.760000000002</v>
      </c>
      <c r="U23" s="89">
        <f t="shared" si="11"/>
        <v>7.963381731981492E-2</v>
      </c>
      <c r="V23" s="111"/>
      <c r="W23" s="112"/>
      <c r="X23" s="112"/>
      <c r="Y23" s="113"/>
      <c r="Z23" s="93">
        <v>32962.699999999997</v>
      </c>
      <c r="AA23" s="31">
        <v>75.094629686615448</v>
      </c>
      <c r="AB23" s="32">
        <f t="shared" si="28"/>
        <v>335.28564269561724</v>
      </c>
      <c r="AC23" s="32">
        <f t="shared" si="14"/>
        <v>32627.41435730438</v>
      </c>
      <c r="AD23" s="33">
        <f t="shared" si="15"/>
        <v>8.0006691617578191E-3</v>
      </c>
      <c r="AE23" s="114"/>
      <c r="AF23" s="115"/>
      <c r="AG23" s="115"/>
      <c r="AH23" s="116"/>
      <c r="AI23" s="34">
        <v>12914</v>
      </c>
      <c r="AJ23" s="34">
        <v>3545.12</v>
      </c>
      <c r="AK23" s="34">
        <f t="shared" si="18"/>
        <v>9368.880000000001</v>
      </c>
      <c r="AL23" s="97">
        <f t="shared" si="19"/>
        <v>0.23834181563926557</v>
      </c>
      <c r="AM23" s="117"/>
      <c r="AN23" s="118"/>
      <c r="AO23" s="118"/>
      <c r="AP23" s="119"/>
      <c r="AQ23" s="101">
        <f t="shared" si="0"/>
        <v>105817.84</v>
      </c>
      <c r="AR23" s="37">
        <f t="shared" si="1"/>
        <v>12589.302529995613</v>
      </c>
      <c r="AS23" s="37">
        <f t="shared" si="31"/>
        <v>93228.537470004376</v>
      </c>
      <c r="AT23" s="102">
        <f t="shared" si="22"/>
        <v>9.3107555316426172E-2</v>
      </c>
      <c r="AU23" s="120"/>
      <c r="AV23" s="121"/>
      <c r="AW23" s="121"/>
      <c r="AX23" s="122"/>
    </row>
    <row r="24" spans="1:50" x14ac:dyDescent="0.25">
      <c r="A24" s="39">
        <v>2027</v>
      </c>
      <c r="B24" s="22">
        <v>13655.49</v>
      </c>
      <c r="C24" s="41">
        <v>3736.15</v>
      </c>
      <c r="D24" s="23">
        <f t="shared" si="2"/>
        <v>9919.34</v>
      </c>
      <c r="E24" s="61">
        <f t="shared" si="3"/>
        <v>0.23511891089439144</v>
      </c>
      <c r="F24" s="106"/>
      <c r="G24" s="107"/>
      <c r="H24" s="107"/>
      <c r="I24" s="107"/>
      <c r="J24" s="25">
        <v>6907.5</v>
      </c>
      <c r="K24" s="25">
        <v>829.69688729999996</v>
      </c>
      <c r="L24" s="25">
        <f t="shared" si="6"/>
        <v>6077.8031127000004</v>
      </c>
      <c r="M24" s="84">
        <f t="shared" si="7"/>
        <v>0.10955118930231329</v>
      </c>
      <c r="N24" s="108"/>
      <c r="O24" s="109"/>
      <c r="P24" s="110"/>
      <c r="Q24" s="88">
        <v>44014</v>
      </c>
      <c r="R24" s="28">
        <v>4.24</v>
      </c>
      <c r="S24" s="29">
        <f t="shared" si="33"/>
        <v>4381.4799999999987</v>
      </c>
      <c r="T24" s="29">
        <f t="shared" si="10"/>
        <v>39632.520000000004</v>
      </c>
      <c r="U24" s="89">
        <f t="shared" si="11"/>
        <v>7.9710954370887294E-2</v>
      </c>
      <c r="V24" s="111"/>
      <c r="W24" s="112"/>
      <c r="X24" s="112"/>
      <c r="Y24" s="113"/>
      <c r="Z24" s="93">
        <v>35198.800000000003</v>
      </c>
      <c r="AA24" s="31">
        <v>1.3401113842885672</v>
      </c>
      <c r="AB24" s="32">
        <f t="shared" si="28"/>
        <v>336.62575407990579</v>
      </c>
      <c r="AC24" s="32">
        <f t="shared" si="14"/>
        <v>34862.174245920098</v>
      </c>
      <c r="AD24" s="33">
        <f t="shared" si="15"/>
        <v>8.0326472319769832E-3</v>
      </c>
      <c r="AE24" s="114"/>
      <c r="AF24" s="115"/>
      <c r="AG24" s="115"/>
      <c r="AH24" s="116"/>
      <c r="AI24" s="34">
        <v>13385.4</v>
      </c>
      <c r="AJ24" s="34">
        <v>3534.55</v>
      </c>
      <c r="AK24" s="34">
        <f t="shared" si="18"/>
        <v>9850.8499999999985</v>
      </c>
      <c r="AL24" s="97">
        <f t="shared" si="19"/>
        <v>0.2376311844077961</v>
      </c>
      <c r="AM24" s="117"/>
      <c r="AN24" s="118"/>
      <c r="AO24" s="118"/>
      <c r="AP24" s="119"/>
      <c r="AQ24" s="101">
        <f t="shared" si="0"/>
        <v>113161.19000000002</v>
      </c>
      <c r="AR24" s="37">
        <f t="shared" si="1"/>
        <v>12818.502641379902</v>
      </c>
      <c r="AS24" s="37">
        <f t="shared" si="31"/>
        <v>100342.68735862011</v>
      </c>
      <c r="AT24" s="102">
        <f t="shared" si="22"/>
        <v>9.4802666066080316E-2</v>
      </c>
      <c r="AU24" s="120"/>
      <c r="AV24" s="121"/>
      <c r="AW24" s="121"/>
      <c r="AX24" s="122"/>
    </row>
    <row r="25" spans="1:50" x14ac:dyDescent="0.25">
      <c r="A25" s="39">
        <v>2028</v>
      </c>
      <c r="B25" s="22">
        <v>14410.1</v>
      </c>
      <c r="C25" s="41">
        <v>3968.24</v>
      </c>
      <c r="D25" s="23">
        <f t="shared" si="2"/>
        <v>10441.86</v>
      </c>
      <c r="E25" s="61">
        <f t="shared" si="3"/>
        <v>0.24972452042010085</v>
      </c>
      <c r="F25" s="106"/>
      <c r="G25" s="107"/>
      <c r="H25" s="107"/>
      <c r="I25" s="107"/>
      <c r="J25" s="25">
        <v>7128.7</v>
      </c>
      <c r="K25" s="25">
        <v>829.69688729999996</v>
      </c>
      <c r="L25" s="25">
        <f t="shared" si="6"/>
        <v>6299.0031127000002</v>
      </c>
      <c r="M25" s="84">
        <f t="shared" si="7"/>
        <v>0.10955118930231329</v>
      </c>
      <c r="N25" s="108"/>
      <c r="O25" s="109"/>
      <c r="P25" s="110"/>
      <c r="Q25" s="88">
        <v>47665</v>
      </c>
      <c r="R25" s="28">
        <v>4.24</v>
      </c>
      <c r="S25" s="29">
        <f t="shared" si="33"/>
        <v>4385.7199999999984</v>
      </c>
      <c r="T25" s="29">
        <f t="shared" si="10"/>
        <v>43279.28</v>
      </c>
      <c r="U25" s="89">
        <f t="shared" si="11"/>
        <v>7.9788091421959653E-2</v>
      </c>
      <c r="V25" s="111"/>
      <c r="W25" s="112"/>
      <c r="X25" s="112"/>
      <c r="Y25" s="113"/>
      <c r="Z25" s="93">
        <v>37434.9</v>
      </c>
      <c r="AA25" s="31">
        <v>1.5518692022506424</v>
      </c>
      <c r="AB25" s="32">
        <f t="shared" si="28"/>
        <v>338.17762328215645</v>
      </c>
      <c r="AC25" s="32">
        <f t="shared" si="14"/>
        <v>37096.722376717844</v>
      </c>
      <c r="AD25" s="33">
        <f t="shared" si="15"/>
        <v>8.0696783197674021E-3</v>
      </c>
      <c r="AE25" s="114"/>
      <c r="AF25" s="115"/>
      <c r="AG25" s="115"/>
      <c r="AH25" s="116"/>
      <c r="AI25" s="34">
        <v>13868.1</v>
      </c>
      <c r="AJ25" s="34">
        <v>3526.56</v>
      </c>
      <c r="AK25" s="34">
        <f t="shared" si="18"/>
        <v>10341.540000000001</v>
      </c>
      <c r="AL25" s="97">
        <f t="shared" si="19"/>
        <v>0.23709400904928701</v>
      </c>
      <c r="AM25" s="117"/>
      <c r="AN25" s="118"/>
      <c r="AO25" s="118"/>
      <c r="AP25" s="119"/>
      <c r="AQ25" s="101">
        <f t="shared" si="0"/>
        <v>120506.8</v>
      </c>
      <c r="AR25" s="37">
        <f t="shared" si="1"/>
        <v>13048.394510582153</v>
      </c>
      <c r="AS25" s="37">
        <f t="shared" si="31"/>
        <v>107458.40548941786</v>
      </c>
      <c r="AT25" s="102">
        <f t="shared" si="22"/>
        <v>9.6502892895767328E-2</v>
      </c>
      <c r="AU25" s="120"/>
      <c r="AV25" s="121"/>
      <c r="AW25" s="121"/>
      <c r="AX25" s="122"/>
    </row>
    <row r="26" spans="1:50" x14ac:dyDescent="0.25">
      <c r="A26" s="39">
        <v>2029</v>
      </c>
      <c r="B26" s="22">
        <v>15155.02</v>
      </c>
      <c r="C26" s="41">
        <v>4198.22</v>
      </c>
      <c r="D26" s="23">
        <f t="shared" si="2"/>
        <v>10956.8</v>
      </c>
      <c r="E26" s="61">
        <f t="shared" si="3"/>
        <v>0.26419734595641292</v>
      </c>
      <c r="F26" s="106"/>
      <c r="G26" s="107"/>
      <c r="H26" s="107"/>
      <c r="I26" s="107"/>
      <c r="J26" s="25">
        <v>7350.7</v>
      </c>
      <c r="K26" s="25">
        <v>829.69688729999996</v>
      </c>
      <c r="L26" s="25">
        <f t="shared" si="6"/>
        <v>6521.0031127000002</v>
      </c>
      <c r="M26" s="84">
        <f t="shared" si="7"/>
        <v>0.10955118930231329</v>
      </c>
      <c r="N26" s="108"/>
      <c r="O26" s="109"/>
      <c r="P26" s="110"/>
      <c r="Q26" s="88">
        <v>51316.1</v>
      </c>
      <c r="R26" s="28">
        <v>4.24</v>
      </c>
      <c r="S26" s="29">
        <f t="shared" si="33"/>
        <v>4389.9599999999982</v>
      </c>
      <c r="T26" s="29">
        <f t="shared" si="10"/>
        <v>46926.14</v>
      </c>
      <c r="U26" s="89">
        <f t="shared" si="11"/>
        <v>7.9865228473032027E-2</v>
      </c>
      <c r="V26" s="111"/>
      <c r="W26" s="112"/>
      <c r="X26" s="112"/>
      <c r="Y26" s="113"/>
      <c r="Z26" s="93">
        <v>39671</v>
      </c>
      <c r="AA26" s="31">
        <v>75.132228561356186</v>
      </c>
      <c r="AB26" s="32">
        <f t="shared" si="28"/>
        <v>413.30985184351266</v>
      </c>
      <c r="AC26" s="32">
        <f t="shared" si="14"/>
        <v>39257.690148156486</v>
      </c>
      <c r="AD26" s="33">
        <f t="shared" si="15"/>
        <v>9.8625021915926779E-3</v>
      </c>
      <c r="AE26" s="114"/>
      <c r="AF26" s="115"/>
      <c r="AG26" s="115"/>
      <c r="AH26" s="116"/>
      <c r="AI26" s="34">
        <v>14344.5</v>
      </c>
      <c r="AJ26" s="34">
        <v>3520.45</v>
      </c>
      <c r="AK26" s="34">
        <f t="shared" si="18"/>
        <v>10824.05</v>
      </c>
      <c r="AL26" s="97">
        <f t="shared" si="19"/>
        <v>0.23668322789278004</v>
      </c>
      <c r="AM26" s="117"/>
      <c r="AN26" s="118"/>
      <c r="AO26" s="118"/>
      <c r="AP26" s="119"/>
      <c r="AQ26" s="101">
        <f t="shared" si="0"/>
        <v>127837.32</v>
      </c>
      <c r="AR26" s="37">
        <f t="shared" si="1"/>
        <v>13351.636739143509</v>
      </c>
      <c r="AS26" s="37">
        <f t="shared" si="31"/>
        <v>114485.6832608565</v>
      </c>
      <c r="AT26" s="102">
        <f t="shared" si="22"/>
        <v>9.8745601934078331E-2</v>
      </c>
      <c r="AU26" s="120"/>
      <c r="AV26" s="121"/>
      <c r="AW26" s="121"/>
      <c r="AX26" s="122"/>
    </row>
    <row r="27" spans="1:50" x14ac:dyDescent="0.25">
      <c r="A27" s="39">
        <v>2030</v>
      </c>
      <c r="B27" s="22">
        <v>15890.47</v>
      </c>
      <c r="C27" s="42">
        <v>4426.12</v>
      </c>
      <c r="D27" s="23">
        <f t="shared" si="2"/>
        <v>11464.349999999999</v>
      </c>
      <c r="E27" s="61">
        <f t="shared" si="3"/>
        <v>0.27853927542734735</v>
      </c>
      <c r="F27" s="123"/>
      <c r="G27" s="124"/>
      <c r="H27" s="124"/>
      <c r="I27" s="124"/>
      <c r="J27" s="25">
        <v>7573.6</v>
      </c>
      <c r="K27" s="43">
        <v>829.69688729999996</v>
      </c>
      <c r="L27" s="25">
        <f t="shared" si="6"/>
        <v>6743.9031127000007</v>
      </c>
      <c r="M27" s="84">
        <f t="shared" si="7"/>
        <v>0.10955118930231329</v>
      </c>
      <c r="N27" s="125"/>
      <c r="O27" s="126"/>
      <c r="P27" s="127"/>
      <c r="Q27" s="88">
        <v>54967.1</v>
      </c>
      <c r="R27" s="28">
        <v>4.2</v>
      </c>
      <c r="S27" s="44">
        <f t="shared" si="33"/>
        <v>4394.159999999998</v>
      </c>
      <c r="T27" s="29">
        <f t="shared" si="10"/>
        <v>50572.94</v>
      </c>
      <c r="U27" s="89">
        <f t="shared" si="11"/>
        <v>7.9941637816075398E-2</v>
      </c>
      <c r="V27" s="128"/>
      <c r="W27" s="129"/>
      <c r="X27" s="129"/>
      <c r="Y27" s="130"/>
      <c r="Z27" s="93">
        <v>41907.199999999997</v>
      </c>
      <c r="AA27" s="31">
        <v>1.5866670954928606</v>
      </c>
      <c r="AB27" s="45">
        <f t="shared" si="28"/>
        <v>414.89651893900555</v>
      </c>
      <c r="AC27" s="32">
        <f t="shared" si="14"/>
        <v>41492.30348106099</v>
      </c>
      <c r="AD27" s="33">
        <f t="shared" si="15"/>
        <v>9.9003636353420313E-3</v>
      </c>
      <c r="AE27" s="131"/>
      <c r="AF27" s="132"/>
      <c r="AG27" s="132"/>
      <c r="AH27" s="133"/>
      <c r="AI27" s="34">
        <v>14874.1</v>
      </c>
      <c r="AJ27" s="46">
        <v>3515.74</v>
      </c>
      <c r="AK27" s="34">
        <f t="shared" si="18"/>
        <v>11358.36</v>
      </c>
      <c r="AL27" s="97">
        <f t="shared" si="19"/>
        <v>0.23636657007818959</v>
      </c>
      <c r="AM27" s="134"/>
      <c r="AN27" s="135"/>
      <c r="AO27" s="135"/>
      <c r="AP27" s="136"/>
      <c r="AQ27" s="101">
        <f t="shared" si="0"/>
        <v>135212.47</v>
      </c>
      <c r="AR27" s="37">
        <f t="shared" si="1"/>
        <v>13580.613406239003</v>
      </c>
      <c r="AS27" s="37">
        <f t="shared" si="31"/>
        <v>121631.856593761</v>
      </c>
      <c r="AT27" s="102">
        <f t="shared" si="22"/>
        <v>0.10043906014170885</v>
      </c>
      <c r="AU27" s="137"/>
      <c r="AV27" s="138"/>
      <c r="AW27" s="138"/>
      <c r="AX27" s="139"/>
    </row>
    <row r="28" spans="1:50" x14ac:dyDescent="0.25">
      <c r="A28" s="39"/>
      <c r="B28" s="47"/>
      <c r="C28" s="42"/>
      <c r="D28" s="48"/>
      <c r="E28" s="48">
        <f>C27/B27</f>
        <v>0.27853927542734735</v>
      </c>
      <c r="F28" s="140"/>
      <c r="G28" s="140"/>
      <c r="H28" s="140"/>
      <c r="I28" s="141"/>
      <c r="J28" s="43"/>
      <c r="K28" s="49">
        <f>K27/J27</f>
        <v>0.10955118930231329</v>
      </c>
      <c r="L28" s="49"/>
      <c r="M28" s="49"/>
      <c r="N28" s="142"/>
      <c r="O28" s="142"/>
      <c r="P28" s="142"/>
      <c r="Q28" s="50"/>
      <c r="R28" s="50"/>
      <c r="S28" s="51">
        <f>S27/Q27</f>
        <v>7.9941637816075398E-2</v>
      </c>
      <c r="T28" s="51"/>
      <c r="U28" s="51"/>
      <c r="V28" s="143"/>
      <c r="W28" s="143"/>
      <c r="X28" s="143"/>
      <c r="Y28" s="143"/>
      <c r="Z28" s="52"/>
      <c r="AA28" s="52"/>
      <c r="AB28" s="53">
        <f>AB27/Z27</f>
        <v>9.9003636353420313E-3</v>
      </c>
      <c r="AC28" s="53"/>
      <c r="AD28" s="53"/>
      <c r="AE28" s="53"/>
      <c r="AF28" s="53"/>
      <c r="AG28" s="53"/>
      <c r="AH28" s="53"/>
      <c r="AI28" s="46"/>
      <c r="AJ28" s="54">
        <f>AJ27/AI27</f>
        <v>0.23636657007818959</v>
      </c>
      <c r="AK28" s="54"/>
      <c r="AL28" s="54"/>
      <c r="AM28" s="144"/>
      <c r="AN28" s="144"/>
      <c r="AO28" s="144"/>
      <c r="AP28" s="144"/>
      <c r="AQ28" s="55"/>
      <c r="AR28" s="56">
        <f>AR27/AQ27</f>
        <v>0.10043906014170885</v>
      </c>
      <c r="AS28" s="37"/>
      <c r="AT28" s="57"/>
      <c r="AU28" s="145"/>
      <c r="AV28" s="145"/>
      <c r="AW28" s="145"/>
      <c r="AX28" s="145"/>
    </row>
    <row r="29" spans="1:50" ht="20.25" x14ac:dyDescent="0.25">
      <c r="A29" s="149" t="s">
        <v>8</v>
      </c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9">
        <f>AR27/AQ27</f>
        <v>0.10043906014170885</v>
      </c>
      <c r="AS29" s="18"/>
      <c r="AT29" s="18"/>
    </row>
    <row r="31" spans="1:50" x14ac:dyDescent="0.25">
      <c r="AV31" s="6"/>
    </row>
    <row r="33" spans="48:48" x14ac:dyDescent="0.25">
      <c r="AV33" s="6"/>
    </row>
    <row r="34" spans="48:48" x14ac:dyDescent="0.25">
      <c r="AV34" s="6"/>
    </row>
  </sheetData>
  <mergeCells count="21">
    <mergeCell ref="A29:AQ29"/>
    <mergeCell ref="B5:E5"/>
    <mergeCell ref="F5:I5"/>
    <mergeCell ref="B4:I4"/>
    <mergeCell ref="N5:P5"/>
    <mergeCell ref="V5:Y5"/>
    <mergeCell ref="AE5:AH5"/>
    <mergeCell ref="AM5:AP5"/>
    <mergeCell ref="Z4:AH4"/>
    <mergeCell ref="AI4:AP4"/>
    <mergeCell ref="A3:A6"/>
    <mergeCell ref="AU5:AX5"/>
    <mergeCell ref="B3:AX3"/>
    <mergeCell ref="J5:M5"/>
    <mergeCell ref="Q5:U5"/>
    <mergeCell ref="Z5:AD5"/>
    <mergeCell ref="AI5:AL5"/>
    <mergeCell ref="AQ5:AT5"/>
    <mergeCell ref="AQ4:AX4"/>
    <mergeCell ref="Q4:Y4"/>
    <mergeCell ref="J4:P4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Penurunan Emisi</vt:lpstr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 Nur Adiyanti</dc:creator>
  <cp:lastModifiedBy>Cici</cp:lastModifiedBy>
  <dcterms:created xsi:type="dcterms:W3CDTF">2018-08-27T02:29:03Z</dcterms:created>
  <dcterms:modified xsi:type="dcterms:W3CDTF">2018-11-22T08:10:29Z</dcterms:modified>
</cp:coreProperties>
</file>