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72dddd5b3a4fbb/Documents/Research_AVB/AuburnUniversity/CourseDevelopment/DeerPopModeling/"/>
    </mc:Choice>
  </mc:AlternateContent>
  <xr:revisionPtr revIDLastSave="29" documentId="8_{641B850E-B669-409C-819B-898FCBA4DA82}" xr6:coauthVersionLast="47" xr6:coauthVersionMax="47" xr10:uidLastSave="{FF580A77-FAF3-447F-B440-963DD8A925B2}"/>
  <bookViews>
    <workbookView xWindow="-120" yWindow="-120" windowWidth="29040" windowHeight="15720" xr2:uid="{685CF50E-EC70-4CB2-B364-98D8A467F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I14" i="1"/>
  <c r="L3" i="1"/>
  <c r="M3" i="1" s="1"/>
  <c r="L4" i="1"/>
  <c r="M4" i="1" s="1"/>
  <c r="L5" i="1"/>
  <c r="M5" i="1" s="1"/>
  <c r="L6" i="1"/>
  <c r="M6" i="1"/>
  <c r="L7" i="1"/>
  <c r="M7" i="1" s="1"/>
  <c r="L8" i="1"/>
  <c r="M8" i="1"/>
  <c r="M2" i="1"/>
  <c r="L2" i="1"/>
  <c r="E6" i="1"/>
  <c r="G6" i="1" s="1"/>
  <c r="E5" i="1"/>
  <c r="F5" i="1" s="1"/>
  <c r="E4" i="1"/>
  <c r="F4" i="1" s="1"/>
  <c r="B6" i="1"/>
  <c r="P2" i="1" l="1"/>
  <c r="B12" i="1" s="1"/>
  <c r="P7" i="1"/>
  <c r="G12" i="1" s="1"/>
  <c r="N12" i="1" s="1"/>
  <c r="T12" i="1" s="1"/>
  <c r="P4" i="1"/>
  <c r="D12" i="1" s="1"/>
  <c r="K12" i="1" s="1"/>
  <c r="G4" i="1"/>
  <c r="F6" i="1"/>
  <c r="G5" i="1"/>
  <c r="P5" i="1" s="1"/>
  <c r="E12" i="1" s="1"/>
  <c r="L12" i="1" s="1"/>
  <c r="E13" i="1" l="1"/>
  <c r="L13" i="1" s="1"/>
  <c r="I12" i="1"/>
  <c r="Q12" i="1" s="1"/>
  <c r="B13" i="1" s="1"/>
  <c r="I13" i="1" s="1"/>
  <c r="P6" i="1"/>
  <c r="F12" i="1"/>
  <c r="M12" i="1" s="1"/>
  <c r="S12" i="1" s="1"/>
  <c r="D13" i="1" s="1"/>
  <c r="K13" i="1" s="1"/>
  <c r="P3" i="1"/>
  <c r="C12" i="1" s="1"/>
  <c r="Q13" i="1" l="1"/>
  <c r="J12" i="1"/>
  <c r="H12" i="1"/>
  <c r="R12" i="1" l="1"/>
  <c r="C13" i="1" s="1"/>
  <c r="J13" i="1" s="1"/>
  <c r="O12" i="1"/>
  <c r="P12" i="1" l="1"/>
  <c r="V12" i="1" s="1"/>
  <c r="G13" i="1" s="1"/>
  <c r="N13" i="1" s="1"/>
  <c r="T13" i="1" s="1"/>
  <c r="E14" i="1" s="1"/>
  <c r="L14" i="1" s="1"/>
  <c r="U12" i="1"/>
  <c r="R13" i="1"/>
  <c r="C14" i="1" s="1"/>
  <c r="O13" i="1"/>
  <c r="J14" i="1" l="1"/>
  <c r="F13" i="1"/>
  <c r="W12" i="1"/>
  <c r="P13" i="1"/>
  <c r="V13" i="1" s="1"/>
  <c r="G14" i="1" s="1"/>
  <c r="N14" i="1" s="1"/>
  <c r="T14" i="1" s="1"/>
  <c r="E15" i="1" s="1"/>
  <c r="L15" i="1" s="1"/>
  <c r="U13" i="1"/>
  <c r="F14" i="1" s="1"/>
  <c r="M14" i="1" s="1"/>
  <c r="S14" i="1" s="1"/>
  <c r="D15" i="1" s="1"/>
  <c r="K15" i="1" s="1"/>
  <c r="R14" i="1" l="1"/>
  <c r="C15" i="1" s="1"/>
  <c r="J15" i="1" s="1"/>
  <c r="O14" i="1"/>
  <c r="M13" i="1"/>
  <c r="S13" i="1" s="1"/>
  <c r="D14" i="1" s="1"/>
  <c r="H13" i="1"/>
  <c r="U14" i="1" l="1"/>
  <c r="F15" i="1" s="1"/>
  <c r="M15" i="1" s="1"/>
  <c r="S15" i="1" s="1"/>
  <c r="D16" i="1" s="1"/>
  <c r="K16" i="1" s="1"/>
  <c r="P14" i="1"/>
  <c r="V14" i="1" s="1"/>
  <c r="G15" i="1" s="1"/>
  <c r="N15" i="1" s="1"/>
  <c r="T15" i="1" s="1"/>
  <c r="E16" i="1" s="1"/>
  <c r="L16" i="1" s="1"/>
  <c r="K14" i="1"/>
  <c r="Q14" i="1" s="1"/>
  <c r="H14" i="1"/>
  <c r="R15" i="1"/>
  <c r="C16" i="1" s="1"/>
  <c r="J16" i="1" s="1"/>
  <c r="O15" i="1"/>
  <c r="W13" i="1"/>
  <c r="X13" i="1" s="1"/>
  <c r="O16" i="1" l="1"/>
  <c r="U16" i="1" s="1"/>
  <c r="F17" i="1" s="1"/>
  <c r="M17" i="1" s="1"/>
  <c r="S17" i="1" s="1"/>
  <c r="D18" i="1" s="1"/>
  <c r="K18" i="1" s="1"/>
  <c r="P15" i="1"/>
  <c r="V15" i="1" s="1"/>
  <c r="G16" i="1" s="1"/>
  <c r="N16" i="1" s="1"/>
  <c r="T16" i="1" s="1"/>
  <c r="E17" i="1" s="1"/>
  <c r="L17" i="1" s="1"/>
  <c r="U15" i="1"/>
  <c r="F16" i="1" s="1"/>
  <c r="M16" i="1" s="1"/>
  <c r="S16" i="1" s="1"/>
  <c r="D17" i="1" s="1"/>
  <c r="K17" i="1" s="1"/>
  <c r="R16" i="1"/>
  <c r="C17" i="1" s="1"/>
  <c r="J17" i="1" s="1"/>
  <c r="B15" i="1"/>
  <c r="W14" i="1"/>
  <c r="X14" i="1" s="1"/>
  <c r="P16" i="1" l="1"/>
  <c r="V16" i="1" s="1"/>
  <c r="G17" i="1" s="1"/>
  <c r="N17" i="1" s="1"/>
  <c r="T17" i="1" s="1"/>
  <c r="E18" i="1" s="1"/>
  <c r="L18" i="1" s="1"/>
  <c r="I15" i="1"/>
  <c r="Q15" i="1" s="1"/>
  <c r="H15" i="1"/>
  <c r="R17" i="1"/>
  <c r="C18" i="1" s="1"/>
  <c r="J18" i="1" s="1"/>
  <c r="O17" i="1"/>
  <c r="U17" i="1" l="1"/>
  <c r="F18" i="1" s="1"/>
  <c r="M18" i="1" s="1"/>
  <c r="S18" i="1" s="1"/>
  <c r="D19" i="1" s="1"/>
  <c r="K19" i="1" s="1"/>
  <c r="P17" i="1"/>
  <c r="V17" i="1" s="1"/>
  <c r="G18" i="1" s="1"/>
  <c r="N18" i="1" s="1"/>
  <c r="T18" i="1" s="1"/>
  <c r="E19" i="1" s="1"/>
  <c r="L19" i="1" s="1"/>
  <c r="R18" i="1"/>
  <c r="C19" i="1" s="1"/>
  <c r="J19" i="1" s="1"/>
  <c r="O18" i="1"/>
  <c r="B16" i="1"/>
  <c r="W15" i="1"/>
  <c r="X15" i="1" s="1"/>
  <c r="P18" i="1" l="1"/>
  <c r="V18" i="1" s="1"/>
  <c r="G19" i="1" s="1"/>
  <c r="N19" i="1" s="1"/>
  <c r="T19" i="1" s="1"/>
  <c r="E20" i="1" s="1"/>
  <c r="L20" i="1" s="1"/>
  <c r="U18" i="1"/>
  <c r="F19" i="1" s="1"/>
  <c r="M19" i="1" s="1"/>
  <c r="S19" i="1" s="1"/>
  <c r="D20" i="1" s="1"/>
  <c r="K20" i="1" s="1"/>
  <c r="I16" i="1"/>
  <c r="Q16" i="1" s="1"/>
  <c r="H16" i="1"/>
  <c r="R19" i="1"/>
  <c r="C20" i="1" s="1"/>
  <c r="J20" i="1" s="1"/>
  <c r="O19" i="1"/>
  <c r="P19" i="1" l="1"/>
  <c r="V19" i="1" s="1"/>
  <c r="G20" i="1" s="1"/>
  <c r="N20" i="1" s="1"/>
  <c r="T20" i="1" s="1"/>
  <c r="E21" i="1" s="1"/>
  <c r="L21" i="1" s="1"/>
  <c r="U19" i="1"/>
  <c r="F20" i="1" s="1"/>
  <c r="M20" i="1" s="1"/>
  <c r="S20" i="1" s="1"/>
  <c r="D21" i="1" s="1"/>
  <c r="K21" i="1" s="1"/>
  <c r="O20" i="1"/>
  <c r="R20" i="1"/>
  <c r="C21" i="1" s="1"/>
  <c r="J21" i="1" s="1"/>
  <c r="W16" i="1"/>
  <c r="X16" i="1" s="1"/>
  <c r="B17" i="1"/>
  <c r="H17" i="1" l="1"/>
  <c r="I17" i="1"/>
  <c r="Q17" i="1" s="1"/>
  <c r="O21" i="1"/>
  <c r="R21" i="1"/>
  <c r="C22" i="1" s="1"/>
  <c r="J22" i="1" s="1"/>
  <c r="P20" i="1"/>
  <c r="V20" i="1" s="1"/>
  <c r="G21" i="1" s="1"/>
  <c r="N21" i="1" s="1"/>
  <c r="T21" i="1" s="1"/>
  <c r="E22" i="1" s="1"/>
  <c r="L22" i="1" s="1"/>
  <c r="U20" i="1"/>
  <c r="F21" i="1" s="1"/>
  <c r="M21" i="1" s="1"/>
  <c r="S21" i="1" s="1"/>
  <c r="D22" i="1" s="1"/>
  <c r="K22" i="1" s="1"/>
  <c r="R22" i="1" l="1"/>
  <c r="C23" i="1" s="1"/>
  <c r="J23" i="1" s="1"/>
  <c r="O22" i="1"/>
  <c r="U21" i="1"/>
  <c r="F22" i="1" s="1"/>
  <c r="M22" i="1" s="1"/>
  <c r="S22" i="1" s="1"/>
  <c r="D23" i="1" s="1"/>
  <c r="K23" i="1" s="1"/>
  <c r="P21" i="1"/>
  <c r="V21" i="1" s="1"/>
  <c r="G22" i="1" s="1"/>
  <c r="N22" i="1" s="1"/>
  <c r="T22" i="1" s="1"/>
  <c r="E23" i="1" s="1"/>
  <c r="L23" i="1" s="1"/>
  <c r="B18" i="1"/>
  <c r="W17" i="1"/>
  <c r="X17" i="1" s="1"/>
  <c r="I18" i="1" l="1"/>
  <c r="Q18" i="1" s="1"/>
  <c r="H18" i="1"/>
  <c r="U22" i="1"/>
  <c r="F23" i="1" s="1"/>
  <c r="M23" i="1" s="1"/>
  <c r="S23" i="1" s="1"/>
  <c r="D24" i="1" s="1"/>
  <c r="K24" i="1" s="1"/>
  <c r="P22" i="1"/>
  <c r="V22" i="1" s="1"/>
  <c r="G23" i="1" s="1"/>
  <c r="N23" i="1" s="1"/>
  <c r="T23" i="1" s="1"/>
  <c r="E24" i="1" s="1"/>
  <c r="L24" i="1" s="1"/>
  <c r="O23" i="1"/>
  <c r="R23" i="1"/>
  <c r="C24" i="1" s="1"/>
  <c r="J24" i="1" s="1"/>
  <c r="O24" i="1" l="1"/>
  <c r="R24" i="1"/>
  <c r="C25" i="1" s="1"/>
  <c r="J25" i="1" s="1"/>
  <c r="U23" i="1"/>
  <c r="F24" i="1" s="1"/>
  <c r="M24" i="1" s="1"/>
  <c r="S24" i="1" s="1"/>
  <c r="D25" i="1" s="1"/>
  <c r="K25" i="1" s="1"/>
  <c r="P23" i="1"/>
  <c r="V23" i="1" s="1"/>
  <c r="G24" i="1" s="1"/>
  <c r="N24" i="1" s="1"/>
  <c r="T24" i="1" s="1"/>
  <c r="E25" i="1" s="1"/>
  <c r="L25" i="1" s="1"/>
  <c r="B19" i="1"/>
  <c r="W18" i="1"/>
  <c r="X18" i="1" s="1"/>
  <c r="I19" i="1" l="1"/>
  <c r="Q19" i="1" s="1"/>
  <c r="H19" i="1"/>
  <c r="R25" i="1"/>
  <c r="C26" i="1" s="1"/>
  <c r="J26" i="1" s="1"/>
  <c r="O25" i="1"/>
  <c r="P24" i="1"/>
  <c r="V24" i="1" s="1"/>
  <c r="G25" i="1" s="1"/>
  <c r="N25" i="1" s="1"/>
  <c r="T25" i="1" s="1"/>
  <c r="E26" i="1" s="1"/>
  <c r="L26" i="1" s="1"/>
  <c r="U24" i="1"/>
  <c r="F25" i="1" s="1"/>
  <c r="M25" i="1" s="1"/>
  <c r="S25" i="1" s="1"/>
  <c r="D26" i="1" s="1"/>
  <c r="K26" i="1" s="1"/>
  <c r="P25" i="1" l="1"/>
  <c r="V25" i="1" s="1"/>
  <c r="G26" i="1" s="1"/>
  <c r="N26" i="1" s="1"/>
  <c r="T26" i="1" s="1"/>
  <c r="E27" i="1" s="1"/>
  <c r="L27" i="1" s="1"/>
  <c r="U25" i="1"/>
  <c r="F26" i="1" s="1"/>
  <c r="M26" i="1" s="1"/>
  <c r="S26" i="1" s="1"/>
  <c r="D27" i="1" s="1"/>
  <c r="K27" i="1" s="1"/>
  <c r="O26" i="1"/>
  <c r="R26" i="1"/>
  <c r="C27" i="1" s="1"/>
  <c r="J27" i="1" s="1"/>
  <c r="W19" i="1"/>
  <c r="X19" i="1" s="1"/>
  <c r="B20" i="1"/>
  <c r="H20" i="1" l="1"/>
  <c r="I20" i="1"/>
  <c r="Q20" i="1" s="1"/>
  <c r="O27" i="1"/>
  <c r="R27" i="1"/>
  <c r="C28" i="1" s="1"/>
  <c r="J28" i="1" s="1"/>
  <c r="U26" i="1"/>
  <c r="F27" i="1" s="1"/>
  <c r="M27" i="1" s="1"/>
  <c r="S27" i="1" s="1"/>
  <c r="D28" i="1" s="1"/>
  <c r="K28" i="1" s="1"/>
  <c r="P26" i="1"/>
  <c r="V26" i="1" s="1"/>
  <c r="G27" i="1" s="1"/>
  <c r="N27" i="1" s="1"/>
  <c r="T27" i="1" s="1"/>
  <c r="E28" i="1" s="1"/>
  <c r="L28" i="1" s="1"/>
  <c r="R28" i="1" l="1"/>
  <c r="C29" i="1" s="1"/>
  <c r="J29" i="1" s="1"/>
  <c r="O28" i="1"/>
  <c r="P27" i="1"/>
  <c r="V27" i="1" s="1"/>
  <c r="G28" i="1" s="1"/>
  <c r="N28" i="1" s="1"/>
  <c r="T28" i="1" s="1"/>
  <c r="E29" i="1" s="1"/>
  <c r="L29" i="1" s="1"/>
  <c r="U27" i="1"/>
  <c r="F28" i="1" s="1"/>
  <c r="M28" i="1" s="1"/>
  <c r="S28" i="1" s="1"/>
  <c r="D29" i="1" s="1"/>
  <c r="K29" i="1" s="1"/>
  <c r="B21" i="1"/>
  <c r="W20" i="1"/>
  <c r="X20" i="1" s="1"/>
  <c r="I21" i="1" l="1"/>
  <c r="Q21" i="1" s="1"/>
  <c r="H21" i="1"/>
  <c r="P28" i="1"/>
  <c r="V28" i="1" s="1"/>
  <c r="G29" i="1" s="1"/>
  <c r="N29" i="1" s="1"/>
  <c r="T29" i="1" s="1"/>
  <c r="E30" i="1" s="1"/>
  <c r="L30" i="1" s="1"/>
  <c r="U28" i="1"/>
  <c r="F29" i="1" s="1"/>
  <c r="M29" i="1" s="1"/>
  <c r="S29" i="1" s="1"/>
  <c r="D30" i="1" s="1"/>
  <c r="K30" i="1" s="1"/>
  <c r="R29" i="1"/>
  <c r="C30" i="1" s="1"/>
  <c r="J30" i="1" s="1"/>
  <c r="O29" i="1"/>
  <c r="R30" i="1" l="1"/>
  <c r="C31" i="1" s="1"/>
  <c r="J31" i="1" s="1"/>
  <c r="O30" i="1"/>
  <c r="P29" i="1"/>
  <c r="V29" i="1" s="1"/>
  <c r="G30" i="1" s="1"/>
  <c r="N30" i="1" s="1"/>
  <c r="T30" i="1" s="1"/>
  <c r="E31" i="1" s="1"/>
  <c r="L31" i="1" s="1"/>
  <c r="U29" i="1"/>
  <c r="F30" i="1" s="1"/>
  <c r="M30" i="1" s="1"/>
  <c r="S30" i="1" s="1"/>
  <c r="D31" i="1" s="1"/>
  <c r="K31" i="1" s="1"/>
  <c r="B22" i="1"/>
  <c r="W21" i="1"/>
  <c r="X21" i="1" s="1"/>
  <c r="H22" i="1" l="1"/>
  <c r="I22" i="1"/>
  <c r="Q22" i="1" s="1"/>
  <c r="U30" i="1"/>
  <c r="F31" i="1" s="1"/>
  <c r="M31" i="1" s="1"/>
  <c r="S31" i="1" s="1"/>
  <c r="P30" i="1"/>
  <c r="V30" i="1" s="1"/>
  <c r="G31" i="1" s="1"/>
  <c r="N31" i="1" s="1"/>
  <c r="T31" i="1" s="1"/>
  <c r="O31" i="1"/>
  <c r="R31" i="1"/>
  <c r="U31" i="1" l="1"/>
  <c r="P31" i="1"/>
  <c r="V31" i="1" s="1"/>
  <c r="W22" i="1"/>
  <c r="X22" i="1" s="1"/>
  <c r="B23" i="1"/>
  <c r="H23" i="1" l="1"/>
  <c r="I23" i="1"/>
  <c r="Q23" i="1" s="1"/>
  <c r="W23" i="1" l="1"/>
  <c r="X23" i="1" s="1"/>
  <c r="B24" i="1"/>
  <c r="H24" i="1" l="1"/>
  <c r="I24" i="1"/>
  <c r="Q24" i="1" s="1"/>
  <c r="W24" i="1" l="1"/>
  <c r="X24" i="1" s="1"/>
  <c r="B25" i="1"/>
  <c r="I25" i="1" l="1"/>
  <c r="Q25" i="1" s="1"/>
  <c r="H25" i="1"/>
  <c r="B26" i="1" l="1"/>
  <c r="W25" i="1"/>
  <c r="X25" i="1" s="1"/>
  <c r="H26" i="1" l="1"/>
  <c r="I26" i="1"/>
  <c r="Q26" i="1" s="1"/>
  <c r="W26" i="1" l="1"/>
  <c r="X26" i="1" s="1"/>
  <c r="B27" i="1"/>
  <c r="H27" i="1" l="1"/>
  <c r="I27" i="1"/>
  <c r="Q27" i="1" s="1"/>
  <c r="B28" i="1" l="1"/>
  <c r="W27" i="1"/>
  <c r="X27" i="1" s="1"/>
  <c r="H28" i="1" l="1"/>
  <c r="I28" i="1"/>
  <c r="Q28" i="1" s="1"/>
  <c r="W28" i="1" l="1"/>
  <c r="X28" i="1" s="1"/>
  <c r="B29" i="1"/>
  <c r="I29" i="1" l="1"/>
  <c r="Q29" i="1" s="1"/>
  <c r="H29" i="1"/>
  <c r="B30" i="1" l="1"/>
  <c r="W29" i="1"/>
  <c r="X29" i="1" s="1"/>
  <c r="H30" i="1" l="1"/>
  <c r="I30" i="1"/>
  <c r="Q30" i="1" s="1"/>
  <c r="B31" i="1" l="1"/>
  <c r="W30" i="1"/>
  <c r="X30" i="1" s="1"/>
  <c r="I31" i="1" l="1"/>
  <c r="Q31" i="1" s="1"/>
  <c r="W31" i="1" s="1"/>
  <c r="X31" i="1" s="1"/>
  <c r="H31" i="1"/>
</calcChain>
</file>

<file path=xl/sharedStrings.xml><?xml version="1.0" encoding="utf-8"?>
<sst xmlns="http://schemas.openxmlformats.org/spreadsheetml/2006/main" count="52" uniqueCount="52">
  <si>
    <t>Npreharvest</t>
  </si>
  <si>
    <t>doebuckratio</t>
  </si>
  <si>
    <t>150:100</t>
  </si>
  <si>
    <t>adultprop</t>
  </si>
  <si>
    <t>yearlingprop</t>
  </si>
  <si>
    <t>fawnprop</t>
  </si>
  <si>
    <t>N_preharvest_ad</t>
  </si>
  <si>
    <t>N_preharvest_y</t>
  </si>
  <si>
    <t>N_preharvest_F</t>
  </si>
  <si>
    <t>admale_nhm</t>
  </si>
  <si>
    <t>adfemale_nhm</t>
  </si>
  <si>
    <t>yearmale_nhm</t>
  </si>
  <si>
    <t>yearfemale_nhm</t>
  </si>
  <si>
    <t>fawnmale_nhm</t>
  </si>
  <si>
    <t>fawnfemale_nhm</t>
  </si>
  <si>
    <t>6mofawns_nhm</t>
  </si>
  <si>
    <t>finite_rate</t>
  </si>
  <si>
    <t>instantaneous_rate</t>
  </si>
  <si>
    <t>6mo_prob</t>
  </si>
  <si>
    <t>N_harvest</t>
  </si>
  <si>
    <t>percent_harvest</t>
  </si>
  <si>
    <t>male</t>
  </si>
  <si>
    <t>female</t>
  </si>
  <si>
    <t>Year</t>
  </si>
  <si>
    <t>N_admale_posth</t>
  </si>
  <si>
    <t>N_adfemale_posth</t>
  </si>
  <si>
    <t>N_ymale_posth</t>
  </si>
  <si>
    <t>N_yfemale_posth</t>
  </si>
  <si>
    <t>N_fawnmale_posth</t>
  </si>
  <si>
    <t>N_fawnfemale_posth</t>
  </si>
  <si>
    <t>N_postharvest</t>
  </si>
  <si>
    <t>N_admale_mid</t>
  </si>
  <si>
    <t>N_adfemale_mid</t>
  </si>
  <si>
    <t>N_ymale_mid</t>
  </si>
  <si>
    <t>N_yfemale_mid</t>
  </si>
  <si>
    <t>N_fawnmale_mid</t>
  </si>
  <si>
    <t>N_fawnfemale_mid</t>
  </si>
  <si>
    <t>adfemale_preg</t>
  </si>
  <si>
    <t>80%does with twins</t>
  </si>
  <si>
    <t>yfemale_preg</t>
  </si>
  <si>
    <t>20% yfemales with 1 fawn</t>
  </si>
  <si>
    <t>birth_malefawn</t>
  </si>
  <si>
    <t>birth_femalefawn</t>
  </si>
  <si>
    <t>N_admale_preh</t>
  </si>
  <si>
    <t>N_adfemale_preh</t>
  </si>
  <si>
    <t>N_ymale_preh</t>
  </si>
  <si>
    <t>N_yfemale_preh</t>
  </si>
  <si>
    <t>N_fawnmale_preh</t>
  </si>
  <si>
    <t>N_fawnfemale_preh</t>
  </si>
  <si>
    <t>N_preharvest</t>
  </si>
  <si>
    <t>lambda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</si>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</sst>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6" borderId="0" xfId="0" applyFill="1" applyProtection="1"/>
    <xf numFmtId="0" fontId="0" fillId="4" borderId="0" xfId="0" applyFill="1" applyProtection="1"/>
    <xf numFmtId="0" fontId="0" fillId="0" borderId="0" xfId="0" applyProtection="1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DFE-5561-4D54-AE02-7B08C2E32351}">
  <dimension ref="A1:X31"/>
  <sheetViews>
    <sheetView tabSelected="1" workbookViewId="0">
      <selection activeCell="A2" sqref="A2:A8"/>
    </sheetView>
  </sheetViews>
  <sheetFormatPr defaultRowHeight="15" x14ac:dyDescent="0.25"/>
  <cols>
    <col min="1" max="1" width="13.28515625" style="1" customWidth="1"/>
    <col min="2" max="2" width="15.85546875" style="1" customWidth="1"/>
    <col min="3" max="3" width="18.85546875" style="1" customWidth="1"/>
    <col min="4" max="4" width="14.140625" style="1" customWidth="1"/>
    <col min="5" max="5" width="15.85546875" style="1" customWidth="1"/>
    <col min="6" max="6" width="18.5703125" style="1" customWidth="1"/>
    <col min="7" max="7" width="19" style="1" customWidth="1"/>
    <col min="8" max="8" width="13" style="1" customWidth="1"/>
    <col min="9" max="9" width="14" style="1" customWidth="1"/>
    <col min="10" max="10" width="15.42578125" style="1" customWidth="1"/>
    <col min="11" max="11" width="12.85546875" style="1" customWidth="1"/>
    <col min="12" max="12" width="14.5703125" style="1" customWidth="1"/>
    <col min="13" max="13" width="16.5703125" style="1" customWidth="1"/>
    <col min="14" max="14" width="17.5703125" style="1" customWidth="1"/>
    <col min="15" max="15" width="15.85546875" style="1" customWidth="1"/>
    <col min="16" max="16" width="15.5703125" style="1" customWidth="1"/>
    <col min="17" max="17" width="17.7109375" style="1" customWidth="1"/>
    <col min="18" max="18" width="16.7109375" style="1" customWidth="1"/>
    <col min="19" max="19" width="13.140625" style="1" customWidth="1"/>
    <col min="20" max="20" width="14.7109375" style="1" customWidth="1"/>
    <col min="21" max="21" width="17.85546875" style="1" customWidth="1"/>
    <col min="22" max="16384" width="9.140625" style="1"/>
  </cols>
  <sheetData>
    <row r="1" spans="1:24" x14ac:dyDescent="0.25">
      <c r="K1" s="1" t="s">
        <v>16</v>
      </c>
      <c r="L1" s="1" t="s">
        <v>17</v>
      </c>
      <c r="M1" s="1" t="s">
        <v>18</v>
      </c>
      <c r="O1" s="1" t="s">
        <v>19</v>
      </c>
      <c r="P1" s="1" t="s">
        <v>20</v>
      </c>
    </row>
    <row r="2" spans="1:24" x14ac:dyDescent="0.25">
      <c r="A2" s="2" t="s">
        <v>0</v>
      </c>
      <c r="B2" s="3">
        <v>10000</v>
      </c>
      <c r="H2" s="4"/>
      <c r="I2" s="4"/>
      <c r="J2" s="2" t="s">
        <v>9</v>
      </c>
      <c r="K2" s="3">
        <v>0.115</v>
      </c>
      <c r="L2" s="5">
        <f>LN(1-K2)</f>
        <v>-0.12216763397420753</v>
      </c>
      <c r="M2" s="5">
        <f>1-EXP(L2*0.5)</f>
        <v>5.9255613888661074E-2</v>
      </c>
      <c r="O2" s="3">
        <v>450</v>
      </c>
      <c r="P2" s="5">
        <f>ROUND((O2/F4),2)</f>
        <v>0.25</v>
      </c>
    </row>
    <row r="3" spans="1:24" x14ac:dyDescent="0.25">
      <c r="A3" s="2" t="s">
        <v>1</v>
      </c>
      <c r="B3" s="3">
        <v>0.6</v>
      </c>
      <c r="C3" s="1" t="s">
        <v>2</v>
      </c>
      <c r="F3" s="1" t="s">
        <v>21</v>
      </c>
      <c r="G3" s="1" t="s">
        <v>22</v>
      </c>
      <c r="H3" s="4"/>
      <c r="I3" s="4"/>
      <c r="J3" s="2" t="s">
        <v>10</v>
      </c>
      <c r="K3" s="3">
        <v>0.22</v>
      </c>
      <c r="L3" s="5">
        <f t="shared" ref="L3:L8" si="0">LN(1-K3)</f>
        <v>-0.24846135929849961</v>
      </c>
      <c r="M3" s="5">
        <f t="shared" ref="M3:M8" si="1">1-EXP(L3*0.5)</f>
        <v>0.11682391336721532</v>
      </c>
      <c r="O3" s="3">
        <v>227</v>
      </c>
      <c r="P3" s="5">
        <f>ROUND((O3/G4),2)</f>
        <v>0.08</v>
      </c>
    </row>
    <row r="4" spans="1:24" x14ac:dyDescent="0.25">
      <c r="A4" s="2" t="s">
        <v>3</v>
      </c>
      <c r="B4" s="3">
        <v>0.45</v>
      </c>
      <c r="D4" s="6" t="s">
        <v>6</v>
      </c>
      <c r="E4" s="5">
        <f>ROUND((B2*B4),0)</f>
        <v>4500</v>
      </c>
      <c r="F4" s="5">
        <f>ROUND(E4*(1-$B$3),0)</f>
        <v>1800</v>
      </c>
      <c r="G4" s="5">
        <f>ROUND((E4*$B$3),0)</f>
        <v>2700</v>
      </c>
      <c r="H4" s="4"/>
      <c r="I4" s="4"/>
      <c r="J4" s="2" t="s">
        <v>11</v>
      </c>
      <c r="K4" s="3">
        <v>0.115</v>
      </c>
      <c r="L4" s="5">
        <f t="shared" si="0"/>
        <v>-0.12216763397420753</v>
      </c>
      <c r="M4" s="5">
        <f t="shared" si="1"/>
        <v>5.9255613888661074E-2</v>
      </c>
      <c r="O4" s="3">
        <v>150</v>
      </c>
      <c r="P4" s="5">
        <f>ROUND((O4/F5),2)</f>
        <v>0.13</v>
      </c>
    </row>
    <row r="5" spans="1:24" x14ac:dyDescent="0.25">
      <c r="A5" s="2" t="s">
        <v>4</v>
      </c>
      <c r="B5" s="3">
        <v>0.3</v>
      </c>
      <c r="D5" s="6" t="s">
        <v>7</v>
      </c>
      <c r="E5" s="5">
        <f>ROUND((B2*B5),0)</f>
        <v>3000</v>
      </c>
      <c r="F5" s="5">
        <f t="shared" ref="F5:F6" si="2">ROUND(E5*(1-$B$3),0)</f>
        <v>1200</v>
      </c>
      <c r="G5" s="5">
        <f t="shared" ref="G5:G6" si="3">ROUND((E5*$B$3),0)</f>
        <v>1800</v>
      </c>
      <c r="H5" s="4"/>
      <c r="I5" s="4"/>
      <c r="J5" s="2" t="s">
        <v>12</v>
      </c>
      <c r="K5" s="3">
        <v>0</v>
      </c>
      <c r="L5" s="5">
        <f t="shared" si="0"/>
        <v>0</v>
      </c>
      <c r="M5" s="5">
        <f t="shared" si="1"/>
        <v>0</v>
      </c>
      <c r="O5" s="3">
        <v>117</v>
      </c>
      <c r="P5" s="5">
        <f>ROUND((O5/G5),2)</f>
        <v>7.0000000000000007E-2</v>
      </c>
    </row>
    <row r="6" spans="1:24" x14ac:dyDescent="0.25">
      <c r="A6" s="7" t="s">
        <v>5</v>
      </c>
      <c r="B6" s="8">
        <f>(1 - (B4 + B5))</f>
        <v>0.25</v>
      </c>
      <c r="D6" s="6" t="s">
        <v>8</v>
      </c>
      <c r="E6" s="5">
        <f>ROUND((B2*B6),0)</f>
        <v>2500</v>
      </c>
      <c r="F6" s="5">
        <f t="shared" si="2"/>
        <v>1000</v>
      </c>
      <c r="G6" s="5">
        <f t="shared" si="3"/>
        <v>1500</v>
      </c>
      <c r="H6" s="4"/>
      <c r="I6" s="4"/>
      <c r="J6" s="2" t="s">
        <v>13</v>
      </c>
      <c r="K6" s="3">
        <v>0.49</v>
      </c>
      <c r="L6" s="5">
        <f t="shared" si="0"/>
        <v>-0.67334455326376563</v>
      </c>
      <c r="M6" s="5">
        <f t="shared" si="1"/>
        <v>0.28585715714571502</v>
      </c>
      <c r="O6" s="3">
        <v>60</v>
      </c>
      <c r="P6" s="5">
        <f>ROUND((O6/F6),2)</f>
        <v>0.06</v>
      </c>
    </row>
    <row r="7" spans="1:24" x14ac:dyDescent="0.25">
      <c r="A7" s="2" t="s">
        <v>37</v>
      </c>
      <c r="B7" s="3">
        <v>1.6</v>
      </c>
      <c r="C7" s="1" t="s">
        <v>38</v>
      </c>
      <c r="H7" s="4"/>
      <c r="I7" s="4"/>
      <c r="J7" s="2" t="s">
        <v>14</v>
      </c>
      <c r="K7" s="3">
        <v>0.49</v>
      </c>
      <c r="L7" s="5">
        <f t="shared" si="0"/>
        <v>-0.67334455326376563</v>
      </c>
      <c r="M7" s="5">
        <f t="shared" si="1"/>
        <v>0.28585715714571502</v>
      </c>
      <c r="O7" s="3">
        <v>44</v>
      </c>
      <c r="P7" s="5">
        <f>ROUND((O7/G6),2)</f>
        <v>0.03</v>
      </c>
    </row>
    <row r="8" spans="1:24" x14ac:dyDescent="0.25">
      <c r="A8" s="2" t="s">
        <v>39</v>
      </c>
      <c r="B8" s="3">
        <v>0.2</v>
      </c>
      <c r="C8" s="1" t="s">
        <v>40</v>
      </c>
      <c r="H8" s="4"/>
      <c r="I8" s="4"/>
      <c r="J8" s="2" t="s">
        <v>15</v>
      </c>
      <c r="K8" s="3">
        <v>0.495</v>
      </c>
      <c r="L8" s="5">
        <f t="shared" si="0"/>
        <v>-0.68319684970677719</v>
      </c>
      <c r="M8" s="5">
        <f t="shared" si="1"/>
        <v>0.28936647982240526</v>
      </c>
      <c r="O8" s="1">
        <v>0</v>
      </c>
    </row>
    <row r="11" spans="1:24" s="12" customFormat="1" x14ac:dyDescent="0.25">
      <c r="A11" s="12" t="s">
        <v>23</v>
      </c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  <c r="G11" s="12" t="s">
        <v>29</v>
      </c>
      <c r="H11" s="12" t="s">
        <v>30</v>
      </c>
      <c r="I11" s="12" t="s">
        <v>31</v>
      </c>
      <c r="J11" s="13" t="s">
        <v>32</v>
      </c>
      <c r="K11" s="13" t="s">
        <v>33</v>
      </c>
      <c r="L11" s="13" t="s">
        <v>34</v>
      </c>
      <c r="M11" s="13" t="s">
        <v>35</v>
      </c>
      <c r="N11" s="13" t="s">
        <v>36</v>
      </c>
      <c r="O11" s="13" t="s">
        <v>41</v>
      </c>
      <c r="P11" s="13" t="s">
        <v>42</v>
      </c>
      <c r="Q11" s="13" t="s">
        <v>43</v>
      </c>
      <c r="R11" s="13" t="s">
        <v>44</v>
      </c>
      <c r="S11" s="13" t="s">
        <v>45</v>
      </c>
      <c r="T11" s="13" t="s">
        <v>46</v>
      </c>
      <c r="U11" s="13" t="s">
        <v>47</v>
      </c>
      <c r="V11" s="13" t="s">
        <v>48</v>
      </c>
      <c r="W11" s="13" t="s">
        <v>49</v>
      </c>
      <c r="X11" s="13" t="s">
        <v>50</v>
      </c>
    </row>
    <row r="12" spans="1:24" s="12" customFormat="1" x14ac:dyDescent="0.25">
      <c r="A12" s="10">
        <v>1</v>
      </c>
      <c r="B12" s="10">
        <f>ROUND((F4 -(F4*P2)),0)</f>
        <v>1350</v>
      </c>
      <c r="C12" s="10">
        <f>ROUND((G4 - (G4*P3)),0)</f>
        <v>2484</v>
      </c>
      <c r="D12" s="10">
        <f>ROUND((F5 - (F5*P4)),0)</f>
        <v>1044</v>
      </c>
      <c r="E12" s="10">
        <f>ROUND((G5-(G5*P5)),0)</f>
        <v>1674</v>
      </c>
      <c r="F12" s="10">
        <f>ROUND((F6 - (F6*P6)),0)</f>
        <v>940</v>
      </c>
      <c r="G12" s="10">
        <f>ROUND((G6 - (G6*P7)),0)</f>
        <v>1455</v>
      </c>
      <c r="H12" s="10">
        <f>(B12+C12+D12+E12+F12+G12)</f>
        <v>8947</v>
      </c>
      <c r="I12" s="10">
        <f>ROUND((B12-(B12*$M$2)),0)</f>
        <v>1270</v>
      </c>
      <c r="J12" s="10">
        <f>ROUND((C12-(C12*$M$3)),0)</f>
        <v>2194</v>
      </c>
      <c r="K12" s="10">
        <f>ROUND((D12-(D12*$M$4)),0)</f>
        <v>982</v>
      </c>
      <c r="L12" s="10">
        <f>ROUND((E12-(E12*$M$5)),0)</f>
        <v>1674</v>
      </c>
      <c r="M12" s="10">
        <f>ROUND((F12-(F12*$M$6)),0)</f>
        <v>671</v>
      </c>
      <c r="N12" s="10">
        <f>ROUND((G12-(G12*$M$7)),0)</f>
        <v>1039</v>
      </c>
      <c r="O12" s="10">
        <f>ROUND((((J12*$B$7) + (L12*$B$8))/2),0)</f>
        <v>1923</v>
      </c>
      <c r="P12" s="10">
        <f>O12</f>
        <v>1923</v>
      </c>
      <c r="Q12" s="10">
        <f>ROUND(((I12+K12) - ((I12+K12)*$M$2)),0)</f>
        <v>2119</v>
      </c>
      <c r="R12" s="10">
        <f>ROUND(((J12+L12) - ((J12+L12)*$M$3)),0)</f>
        <v>3416</v>
      </c>
      <c r="S12" s="10">
        <f>ROUND((M12-(M12*$M$4)),0)</f>
        <v>631</v>
      </c>
      <c r="T12" s="10">
        <f>ROUND((N12-(N12*$M$5)),0)</f>
        <v>1039</v>
      </c>
      <c r="U12" s="10">
        <f>ROUND((O12-(O12*$M$8)),0)</f>
        <v>1367</v>
      </c>
      <c r="V12" s="10">
        <f>ROUND((P12-(P12*$M$8)),0)</f>
        <v>1367</v>
      </c>
      <c r="W12" s="10">
        <f>Q12+R12+S12+T12+U12+V12</f>
        <v>9939</v>
      </c>
      <c r="X12" s="10" t="s">
        <v>51</v>
      </c>
    </row>
    <row r="13" spans="1:24" s="12" customFormat="1" x14ac:dyDescent="0.25">
      <c r="A13" s="10">
        <v>2</v>
      </c>
      <c r="B13" s="11">
        <f>ROUND((Q12-(Q12*$P$2)),0)</f>
        <v>1589</v>
      </c>
      <c r="C13" s="11">
        <f>ROUND((R12-(R12*$P$3)),0)</f>
        <v>3143</v>
      </c>
      <c r="D13" s="11">
        <f>ROUND((S12-(S12*$P$4)),0)</f>
        <v>549</v>
      </c>
      <c r="E13" s="11">
        <f>ROUND((T12-(T12*$P$5)),0)</f>
        <v>966</v>
      </c>
      <c r="F13" s="11">
        <f>ROUND((U12-(U12*$P$6)),0)</f>
        <v>1285</v>
      </c>
      <c r="G13" s="11">
        <f>ROUND((V12-(V12*$P$7)),0)</f>
        <v>1326</v>
      </c>
      <c r="H13" s="11">
        <f>(B13+C13+D13+E13+F13+G13)</f>
        <v>8858</v>
      </c>
      <c r="I13" s="11">
        <f>ROUND((B13-(B13*$M$2)),0)</f>
        <v>1495</v>
      </c>
      <c r="J13" s="11">
        <f>ROUND((C13-(C13*$M$3)),0)</f>
        <v>2776</v>
      </c>
      <c r="K13" s="11">
        <f>ROUND((D13-(D13*$M$4)),0)</f>
        <v>516</v>
      </c>
      <c r="L13" s="11">
        <f>ROUND((E13-(E13*$M$5)),0)</f>
        <v>966</v>
      </c>
      <c r="M13" s="11">
        <f>ROUND((F13-(F13*$M$6)),0)</f>
        <v>918</v>
      </c>
      <c r="N13" s="11">
        <f>ROUND((G13-(G13*$M$7)),0)</f>
        <v>947</v>
      </c>
      <c r="O13" s="11">
        <f>ROUND((((J13*$B$7) + (L13*$B$8))/2),0)</f>
        <v>2317</v>
      </c>
      <c r="P13" s="11">
        <f>O13</f>
        <v>2317</v>
      </c>
      <c r="Q13" s="11">
        <f>ROUND(((I13+K13) - ((I13+K13)*$M$2)),0)</f>
        <v>1892</v>
      </c>
      <c r="R13" s="11">
        <f>ROUND(((J13+L13) - ((J13+L13)*$M$3)),0)</f>
        <v>3305</v>
      </c>
      <c r="S13" s="11">
        <f>ROUND((M13-(M13*$M$4)),0)</f>
        <v>864</v>
      </c>
      <c r="T13" s="11">
        <f>ROUND((N13-(N13*$M$5)),0)</f>
        <v>947</v>
      </c>
      <c r="U13" s="11">
        <f>ROUND((O13-(O13*$M$8)),0)</f>
        <v>1647</v>
      </c>
      <c r="V13" s="11">
        <f>ROUND((P13-(P13*$M$8)),0)</f>
        <v>1647</v>
      </c>
      <c r="W13" s="11">
        <f>Q13+R13+S13+T13+U13+V13</f>
        <v>10302</v>
      </c>
      <c r="X13" s="11">
        <f>ROUND((W13/W12),2)</f>
        <v>1.04</v>
      </c>
    </row>
    <row r="14" spans="1:24" x14ac:dyDescent="0.25">
      <c r="A14" s="5">
        <v>3</v>
      </c>
      <c r="B14" s="9">
        <f t="shared" ref="B14:B31" si="4">ROUND((Q13-(Q13*$P$2)),0)</f>
        <v>1419</v>
      </c>
      <c r="C14" s="9">
        <f t="shared" ref="C14:C31" si="5">ROUND((R13-(R13*$P$3)),0)</f>
        <v>3041</v>
      </c>
      <c r="D14" s="9">
        <f t="shared" ref="D14:D31" si="6">ROUND((S13-(S13*$P$4)),0)</f>
        <v>752</v>
      </c>
      <c r="E14" s="9">
        <f t="shared" ref="E14:E31" si="7">ROUND((T13-(T13*$P$5)),0)</f>
        <v>881</v>
      </c>
      <c r="F14" s="9">
        <f t="shared" ref="F14:F31" si="8">ROUND((U13-(U13*$P$6)),0)</f>
        <v>1548</v>
      </c>
      <c r="G14" s="9">
        <f t="shared" ref="G14:G31" si="9">ROUND((V13-(V13*$P$7)),0)</f>
        <v>1598</v>
      </c>
      <c r="H14" s="9">
        <f t="shared" ref="H14:H31" si="10">(B14+C14+D14+E14+F14+G14)</f>
        <v>9239</v>
      </c>
      <c r="I14" s="9">
        <f t="shared" ref="I14:I31" si="11">ROUND((B14-(B14*$M$2)),0)</f>
        <v>1335</v>
      </c>
      <c r="J14" s="9">
        <f t="shared" ref="J14:J31" si="12">ROUND((C14-(C14*$M$3)),0)</f>
        <v>2686</v>
      </c>
      <c r="K14" s="9">
        <f t="shared" ref="K14:K31" si="13">ROUND((D14-(D14*$M$4)),0)</f>
        <v>707</v>
      </c>
      <c r="L14" s="9">
        <f t="shared" ref="L14:L31" si="14">ROUND((E14-(E14*$M$5)),0)</f>
        <v>881</v>
      </c>
      <c r="M14" s="9">
        <f t="shared" ref="M14:M31" si="15">ROUND((F14-(F14*$M$6)),0)</f>
        <v>1105</v>
      </c>
      <c r="N14" s="9">
        <f t="shared" ref="N14:N31" si="16">ROUND((G14-(G14*$M$7)),0)</f>
        <v>1141</v>
      </c>
      <c r="O14" s="9">
        <f t="shared" ref="O14:O31" si="17">ROUND((((J14*$B$7) + (L14*$B$8))/2),0)</f>
        <v>2237</v>
      </c>
      <c r="P14" s="9">
        <f t="shared" ref="P14:P31" si="18">O14</f>
        <v>2237</v>
      </c>
      <c r="Q14" s="9">
        <f t="shared" ref="Q14:Q31" si="19">ROUND(((I14+K14) - ((I14+K14)*$M$2)),0)</f>
        <v>1921</v>
      </c>
      <c r="R14" s="9">
        <f t="shared" ref="R14:R31" si="20">ROUND(((J14+L14) - ((J14+L14)*$M$3)),0)</f>
        <v>3150</v>
      </c>
      <c r="S14" s="9">
        <f t="shared" ref="S14:S31" si="21">ROUND((M14-(M14*$M$4)),0)</f>
        <v>1040</v>
      </c>
      <c r="T14" s="9">
        <f t="shared" ref="T14:T31" si="22">ROUND((N14-(N14*$M$5)),0)</f>
        <v>1141</v>
      </c>
      <c r="U14" s="9">
        <f t="shared" ref="U14:U31" si="23">ROUND((O14-(O14*$M$8)),0)</f>
        <v>1590</v>
      </c>
      <c r="V14" s="9">
        <f t="shared" ref="V14:V31" si="24">ROUND((P14-(P14*$M$8)),0)</f>
        <v>1590</v>
      </c>
      <c r="W14" s="9">
        <f t="shared" ref="W14:W31" si="25">Q14+R14+S14+T14+U14+V14</f>
        <v>10432</v>
      </c>
      <c r="X14" s="9">
        <f t="shared" ref="X14:X31" si="26">ROUND((W14/W13),2)</f>
        <v>1.01</v>
      </c>
    </row>
    <row r="15" spans="1:24" x14ac:dyDescent="0.25">
      <c r="A15" s="5">
        <v>4</v>
      </c>
      <c r="B15" s="9">
        <f t="shared" si="4"/>
        <v>1441</v>
      </c>
      <c r="C15" s="9">
        <f t="shared" si="5"/>
        <v>2898</v>
      </c>
      <c r="D15" s="9">
        <f t="shared" si="6"/>
        <v>905</v>
      </c>
      <c r="E15" s="9">
        <f t="shared" si="7"/>
        <v>1061</v>
      </c>
      <c r="F15" s="9">
        <f t="shared" si="8"/>
        <v>1495</v>
      </c>
      <c r="G15" s="9">
        <f t="shared" si="9"/>
        <v>1542</v>
      </c>
      <c r="H15" s="9">
        <f t="shared" si="10"/>
        <v>9342</v>
      </c>
      <c r="I15" s="9">
        <f t="shared" si="11"/>
        <v>1356</v>
      </c>
      <c r="J15" s="9">
        <f t="shared" si="12"/>
        <v>2559</v>
      </c>
      <c r="K15" s="9">
        <f t="shared" si="13"/>
        <v>851</v>
      </c>
      <c r="L15" s="9">
        <f t="shared" si="14"/>
        <v>1061</v>
      </c>
      <c r="M15" s="9">
        <f t="shared" si="15"/>
        <v>1068</v>
      </c>
      <c r="N15" s="9">
        <f t="shared" si="16"/>
        <v>1101</v>
      </c>
      <c r="O15" s="9">
        <f t="shared" si="17"/>
        <v>2153</v>
      </c>
      <c r="P15" s="9">
        <f t="shared" si="18"/>
        <v>2153</v>
      </c>
      <c r="Q15" s="9">
        <f t="shared" si="19"/>
        <v>2076</v>
      </c>
      <c r="R15" s="9">
        <f t="shared" si="20"/>
        <v>3197</v>
      </c>
      <c r="S15" s="9">
        <f t="shared" si="21"/>
        <v>1005</v>
      </c>
      <c r="T15" s="9">
        <f t="shared" si="22"/>
        <v>1101</v>
      </c>
      <c r="U15" s="9">
        <f t="shared" si="23"/>
        <v>1530</v>
      </c>
      <c r="V15" s="9">
        <f t="shared" si="24"/>
        <v>1530</v>
      </c>
      <c r="W15" s="9">
        <f t="shared" si="25"/>
        <v>10439</v>
      </c>
      <c r="X15" s="9">
        <f t="shared" si="26"/>
        <v>1</v>
      </c>
    </row>
    <row r="16" spans="1:24" x14ac:dyDescent="0.25">
      <c r="A16" s="5">
        <v>5</v>
      </c>
      <c r="B16" s="9">
        <f t="shared" si="4"/>
        <v>1557</v>
      </c>
      <c r="C16" s="9">
        <f t="shared" si="5"/>
        <v>2941</v>
      </c>
      <c r="D16" s="9">
        <f t="shared" si="6"/>
        <v>874</v>
      </c>
      <c r="E16" s="9">
        <f t="shared" si="7"/>
        <v>1024</v>
      </c>
      <c r="F16" s="9">
        <f t="shared" si="8"/>
        <v>1438</v>
      </c>
      <c r="G16" s="9">
        <f t="shared" si="9"/>
        <v>1484</v>
      </c>
      <c r="H16" s="9">
        <f t="shared" si="10"/>
        <v>9318</v>
      </c>
      <c r="I16" s="9">
        <f t="shared" si="11"/>
        <v>1465</v>
      </c>
      <c r="J16" s="9">
        <f t="shared" si="12"/>
        <v>2597</v>
      </c>
      <c r="K16" s="9">
        <f t="shared" si="13"/>
        <v>822</v>
      </c>
      <c r="L16" s="9">
        <f t="shared" si="14"/>
        <v>1024</v>
      </c>
      <c r="M16" s="9">
        <f t="shared" si="15"/>
        <v>1027</v>
      </c>
      <c r="N16" s="9">
        <f t="shared" si="16"/>
        <v>1060</v>
      </c>
      <c r="O16" s="9">
        <f t="shared" si="17"/>
        <v>2180</v>
      </c>
      <c r="P16" s="9">
        <f t="shared" si="18"/>
        <v>2180</v>
      </c>
      <c r="Q16" s="9">
        <f t="shared" si="19"/>
        <v>2151</v>
      </c>
      <c r="R16" s="9">
        <f t="shared" si="20"/>
        <v>3198</v>
      </c>
      <c r="S16" s="9">
        <f t="shared" si="21"/>
        <v>966</v>
      </c>
      <c r="T16" s="9">
        <f t="shared" si="22"/>
        <v>1060</v>
      </c>
      <c r="U16" s="9">
        <f t="shared" si="23"/>
        <v>1549</v>
      </c>
      <c r="V16" s="9">
        <f t="shared" si="24"/>
        <v>1549</v>
      </c>
      <c r="W16" s="9">
        <f t="shared" si="25"/>
        <v>10473</v>
      </c>
      <c r="X16" s="9">
        <f t="shared" si="26"/>
        <v>1</v>
      </c>
    </row>
    <row r="17" spans="1:24" x14ac:dyDescent="0.25">
      <c r="A17" s="5">
        <v>6</v>
      </c>
      <c r="B17" s="9">
        <f t="shared" si="4"/>
        <v>1613</v>
      </c>
      <c r="C17" s="9">
        <f t="shared" si="5"/>
        <v>2942</v>
      </c>
      <c r="D17" s="9">
        <f t="shared" si="6"/>
        <v>840</v>
      </c>
      <c r="E17" s="9">
        <f t="shared" si="7"/>
        <v>986</v>
      </c>
      <c r="F17" s="9">
        <f t="shared" si="8"/>
        <v>1456</v>
      </c>
      <c r="G17" s="9">
        <f t="shared" si="9"/>
        <v>1503</v>
      </c>
      <c r="H17" s="9">
        <f t="shared" si="10"/>
        <v>9340</v>
      </c>
      <c r="I17" s="9">
        <f t="shared" si="11"/>
        <v>1517</v>
      </c>
      <c r="J17" s="9">
        <f t="shared" si="12"/>
        <v>2598</v>
      </c>
      <c r="K17" s="9">
        <f t="shared" si="13"/>
        <v>790</v>
      </c>
      <c r="L17" s="9">
        <f t="shared" si="14"/>
        <v>986</v>
      </c>
      <c r="M17" s="9">
        <f t="shared" si="15"/>
        <v>1040</v>
      </c>
      <c r="N17" s="9">
        <f t="shared" si="16"/>
        <v>1073</v>
      </c>
      <c r="O17" s="9">
        <f t="shared" si="17"/>
        <v>2177</v>
      </c>
      <c r="P17" s="9">
        <f t="shared" si="18"/>
        <v>2177</v>
      </c>
      <c r="Q17" s="9">
        <f t="shared" si="19"/>
        <v>2170</v>
      </c>
      <c r="R17" s="9">
        <f t="shared" si="20"/>
        <v>3165</v>
      </c>
      <c r="S17" s="9">
        <f t="shared" si="21"/>
        <v>978</v>
      </c>
      <c r="T17" s="9">
        <f t="shared" si="22"/>
        <v>1073</v>
      </c>
      <c r="U17" s="9">
        <f t="shared" si="23"/>
        <v>1547</v>
      </c>
      <c r="V17" s="9">
        <f t="shared" si="24"/>
        <v>1547</v>
      </c>
      <c r="W17" s="9">
        <f t="shared" si="25"/>
        <v>10480</v>
      </c>
      <c r="X17" s="9">
        <f t="shared" si="26"/>
        <v>1</v>
      </c>
    </row>
    <row r="18" spans="1:24" x14ac:dyDescent="0.25">
      <c r="A18" s="5">
        <v>7</v>
      </c>
      <c r="B18" s="9">
        <f t="shared" si="4"/>
        <v>1628</v>
      </c>
      <c r="C18" s="9">
        <f t="shared" si="5"/>
        <v>2912</v>
      </c>
      <c r="D18" s="9">
        <f t="shared" si="6"/>
        <v>851</v>
      </c>
      <c r="E18" s="9">
        <f t="shared" si="7"/>
        <v>998</v>
      </c>
      <c r="F18" s="9">
        <f t="shared" si="8"/>
        <v>1454</v>
      </c>
      <c r="G18" s="9">
        <f t="shared" si="9"/>
        <v>1501</v>
      </c>
      <c r="H18" s="9">
        <f t="shared" si="10"/>
        <v>9344</v>
      </c>
      <c r="I18" s="9">
        <f t="shared" si="11"/>
        <v>1532</v>
      </c>
      <c r="J18" s="9">
        <f t="shared" si="12"/>
        <v>2572</v>
      </c>
      <c r="K18" s="9">
        <f t="shared" si="13"/>
        <v>801</v>
      </c>
      <c r="L18" s="9">
        <f t="shared" si="14"/>
        <v>998</v>
      </c>
      <c r="M18" s="9">
        <f t="shared" si="15"/>
        <v>1038</v>
      </c>
      <c r="N18" s="9">
        <f t="shared" si="16"/>
        <v>1072</v>
      </c>
      <c r="O18" s="9">
        <f t="shared" si="17"/>
        <v>2157</v>
      </c>
      <c r="P18" s="9">
        <f t="shared" si="18"/>
        <v>2157</v>
      </c>
      <c r="Q18" s="9">
        <f t="shared" si="19"/>
        <v>2195</v>
      </c>
      <c r="R18" s="9">
        <f t="shared" si="20"/>
        <v>3153</v>
      </c>
      <c r="S18" s="9">
        <f t="shared" si="21"/>
        <v>976</v>
      </c>
      <c r="T18" s="9">
        <f t="shared" si="22"/>
        <v>1072</v>
      </c>
      <c r="U18" s="9">
        <f t="shared" si="23"/>
        <v>1533</v>
      </c>
      <c r="V18" s="9">
        <f t="shared" si="24"/>
        <v>1533</v>
      </c>
      <c r="W18" s="9">
        <f t="shared" si="25"/>
        <v>10462</v>
      </c>
      <c r="X18" s="9">
        <f t="shared" si="26"/>
        <v>1</v>
      </c>
    </row>
    <row r="19" spans="1:24" x14ac:dyDescent="0.25">
      <c r="A19" s="5">
        <v>8</v>
      </c>
      <c r="B19" s="9">
        <f t="shared" si="4"/>
        <v>1646</v>
      </c>
      <c r="C19" s="9">
        <f t="shared" si="5"/>
        <v>2901</v>
      </c>
      <c r="D19" s="9">
        <f t="shared" si="6"/>
        <v>849</v>
      </c>
      <c r="E19" s="9">
        <f t="shared" si="7"/>
        <v>997</v>
      </c>
      <c r="F19" s="9">
        <f t="shared" si="8"/>
        <v>1441</v>
      </c>
      <c r="G19" s="9">
        <f t="shared" si="9"/>
        <v>1487</v>
      </c>
      <c r="H19" s="9">
        <f t="shared" si="10"/>
        <v>9321</v>
      </c>
      <c r="I19" s="9">
        <f t="shared" si="11"/>
        <v>1548</v>
      </c>
      <c r="J19" s="9">
        <f t="shared" si="12"/>
        <v>2562</v>
      </c>
      <c r="K19" s="9">
        <f t="shared" si="13"/>
        <v>799</v>
      </c>
      <c r="L19" s="9">
        <f t="shared" si="14"/>
        <v>997</v>
      </c>
      <c r="M19" s="9">
        <f t="shared" si="15"/>
        <v>1029</v>
      </c>
      <c r="N19" s="9">
        <f t="shared" si="16"/>
        <v>1062</v>
      </c>
      <c r="O19" s="9">
        <f t="shared" si="17"/>
        <v>2149</v>
      </c>
      <c r="P19" s="9">
        <f t="shared" si="18"/>
        <v>2149</v>
      </c>
      <c r="Q19" s="9">
        <f t="shared" si="19"/>
        <v>2208</v>
      </c>
      <c r="R19" s="9">
        <f t="shared" si="20"/>
        <v>3143</v>
      </c>
      <c r="S19" s="9">
        <f t="shared" si="21"/>
        <v>968</v>
      </c>
      <c r="T19" s="9">
        <f t="shared" si="22"/>
        <v>1062</v>
      </c>
      <c r="U19" s="9">
        <f t="shared" si="23"/>
        <v>1527</v>
      </c>
      <c r="V19" s="9">
        <f t="shared" si="24"/>
        <v>1527</v>
      </c>
      <c r="W19" s="9">
        <f t="shared" si="25"/>
        <v>10435</v>
      </c>
      <c r="X19" s="9">
        <f t="shared" si="26"/>
        <v>1</v>
      </c>
    </row>
    <row r="20" spans="1:24" x14ac:dyDescent="0.25">
      <c r="A20" s="5">
        <v>9</v>
      </c>
      <c r="B20" s="9">
        <f t="shared" si="4"/>
        <v>1656</v>
      </c>
      <c r="C20" s="9">
        <f t="shared" si="5"/>
        <v>2892</v>
      </c>
      <c r="D20" s="9">
        <f t="shared" si="6"/>
        <v>842</v>
      </c>
      <c r="E20" s="9">
        <f t="shared" si="7"/>
        <v>988</v>
      </c>
      <c r="F20" s="9">
        <f t="shared" si="8"/>
        <v>1435</v>
      </c>
      <c r="G20" s="9">
        <f t="shared" si="9"/>
        <v>1481</v>
      </c>
      <c r="H20" s="9">
        <f t="shared" si="10"/>
        <v>9294</v>
      </c>
      <c r="I20" s="9">
        <f t="shared" si="11"/>
        <v>1558</v>
      </c>
      <c r="J20" s="9">
        <f t="shared" si="12"/>
        <v>2554</v>
      </c>
      <c r="K20" s="9">
        <f t="shared" si="13"/>
        <v>792</v>
      </c>
      <c r="L20" s="9">
        <f t="shared" si="14"/>
        <v>988</v>
      </c>
      <c r="M20" s="9">
        <f t="shared" si="15"/>
        <v>1025</v>
      </c>
      <c r="N20" s="9">
        <f t="shared" si="16"/>
        <v>1058</v>
      </c>
      <c r="O20" s="9">
        <f t="shared" si="17"/>
        <v>2142</v>
      </c>
      <c r="P20" s="9">
        <f t="shared" si="18"/>
        <v>2142</v>
      </c>
      <c r="Q20" s="9">
        <f t="shared" si="19"/>
        <v>2211</v>
      </c>
      <c r="R20" s="9">
        <f t="shared" si="20"/>
        <v>3128</v>
      </c>
      <c r="S20" s="9">
        <f t="shared" si="21"/>
        <v>964</v>
      </c>
      <c r="T20" s="9">
        <f t="shared" si="22"/>
        <v>1058</v>
      </c>
      <c r="U20" s="9">
        <f t="shared" si="23"/>
        <v>1522</v>
      </c>
      <c r="V20" s="9">
        <f t="shared" si="24"/>
        <v>1522</v>
      </c>
      <c r="W20" s="9">
        <f t="shared" si="25"/>
        <v>10405</v>
      </c>
      <c r="X20" s="9">
        <f t="shared" si="26"/>
        <v>1</v>
      </c>
    </row>
    <row r="21" spans="1:24" x14ac:dyDescent="0.25">
      <c r="A21" s="5">
        <v>10</v>
      </c>
      <c r="B21" s="9">
        <f t="shared" si="4"/>
        <v>1658</v>
      </c>
      <c r="C21" s="9">
        <f t="shared" si="5"/>
        <v>2878</v>
      </c>
      <c r="D21" s="9">
        <f t="shared" si="6"/>
        <v>839</v>
      </c>
      <c r="E21" s="9">
        <f t="shared" si="7"/>
        <v>984</v>
      </c>
      <c r="F21" s="9">
        <f t="shared" si="8"/>
        <v>1431</v>
      </c>
      <c r="G21" s="9">
        <f t="shared" si="9"/>
        <v>1476</v>
      </c>
      <c r="H21" s="9">
        <f t="shared" si="10"/>
        <v>9266</v>
      </c>
      <c r="I21" s="9">
        <f t="shared" si="11"/>
        <v>1560</v>
      </c>
      <c r="J21" s="9">
        <f t="shared" si="12"/>
        <v>2542</v>
      </c>
      <c r="K21" s="9">
        <f t="shared" si="13"/>
        <v>789</v>
      </c>
      <c r="L21" s="9">
        <f t="shared" si="14"/>
        <v>984</v>
      </c>
      <c r="M21" s="9">
        <f t="shared" si="15"/>
        <v>1022</v>
      </c>
      <c r="N21" s="9">
        <f t="shared" si="16"/>
        <v>1054</v>
      </c>
      <c r="O21" s="9">
        <f t="shared" si="17"/>
        <v>2132</v>
      </c>
      <c r="P21" s="9">
        <f t="shared" si="18"/>
        <v>2132</v>
      </c>
      <c r="Q21" s="9">
        <f t="shared" si="19"/>
        <v>2210</v>
      </c>
      <c r="R21" s="9">
        <f t="shared" si="20"/>
        <v>3114</v>
      </c>
      <c r="S21" s="9">
        <f t="shared" si="21"/>
        <v>961</v>
      </c>
      <c r="T21" s="9">
        <f t="shared" si="22"/>
        <v>1054</v>
      </c>
      <c r="U21" s="9">
        <f t="shared" si="23"/>
        <v>1515</v>
      </c>
      <c r="V21" s="9">
        <f t="shared" si="24"/>
        <v>1515</v>
      </c>
      <c r="W21" s="9">
        <f t="shared" si="25"/>
        <v>10369</v>
      </c>
      <c r="X21" s="9">
        <f t="shared" si="26"/>
        <v>1</v>
      </c>
    </row>
    <row r="22" spans="1:24" x14ac:dyDescent="0.25">
      <c r="A22" s="5">
        <v>11</v>
      </c>
      <c r="B22" s="9">
        <f t="shared" si="4"/>
        <v>1658</v>
      </c>
      <c r="C22" s="9">
        <f t="shared" si="5"/>
        <v>2865</v>
      </c>
      <c r="D22" s="9">
        <f t="shared" si="6"/>
        <v>836</v>
      </c>
      <c r="E22" s="9">
        <f t="shared" si="7"/>
        <v>980</v>
      </c>
      <c r="F22" s="9">
        <f t="shared" si="8"/>
        <v>1424</v>
      </c>
      <c r="G22" s="9">
        <f t="shared" si="9"/>
        <v>1470</v>
      </c>
      <c r="H22" s="9">
        <f t="shared" si="10"/>
        <v>9233</v>
      </c>
      <c r="I22" s="9">
        <f t="shared" si="11"/>
        <v>1560</v>
      </c>
      <c r="J22" s="9">
        <f t="shared" si="12"/>
        <v>2530</v>
      </c>
      <c r="K22" s="9">
        <f t="shared" si="13"/>
        <v>786</v>
      </c>
      <c r="L22" s="9">
        <f t="shared" si="14"/>
        <v>980</v>
      </c>
      <c r="M22" s="9">
        <f t="shared" si="15"/>
        <v>1017</v>
      </c>
      <c r="N22" s="9">
        <f t="shared" si="16"/>
        <v>1050</v>
      </c>
      <c r="O22" s="9">
        <f t="shared" si="17"/>
        <v>2122</v>
      </c>
      <c r="P22" s="9">
        <f t="shared" si="18"/>
        <v>2122</v>
      </c>
      <c r="Q22" s="9">
        <f t="shared" si="19"/>
        <v>2207</v>
      </c>
      <c r="R22" s="9">
        <f t="shared" si="20"/>
        <v>3100</v>
      </c>
      <c r="S22" s="9">
        <f t="shared" si="21"/>
        <v>957</v>
      </c>
      <c r="T22" s="9">
        <f t="shared" si="22"/>
        <v>1050</v>
      </c>
      <c r="U22" s="9">
        <f t="shared" si="23"/>
        <v>1508</v>
      </c>
      <c r="V22" s="9">
        <f t="shared" si="24"/>
        <v>1508</v>
      </c>
      <c r="W22" s="9">
        <f t="shared" si="25"/>
        <v>10330</v>
      </c>
      <c r="X22" s="9">
        <f t="shared" si="26"/>
        <v>1</v>
      </c>
    </row>
    <row r="23" spans="1:24" x14ac:dyDescent="0.25">
      <c r="A23" s="5">
        <v>12</v>
      </c>
      <c r="B23" s="9">
        <f t="shared" si="4"/>
        <v>1655</v>
      </c>
      <c r="C23" s="9">
        <f t="shared" si="5"/>
        <v>2852</v>
      </c>
      <c r="D23" s="9">
        <f t="shared" si="6"/>
        <v>833</v>
      </c>
      <c r="E23" s="9">
        <f t="shared" si="7"/>
        <v>977</v>
      </c>
      <c r="F23" s="9">
        <f t="shared" si="8"/>
        <v>1418</v>
      </c>
      <c r="G23" s="9">
        <f t="shared" si="9"/>
        <v>1463</v>
      </c>
      <c r="H23" s="9">
        <f t="shared" si="10"/>
        <v>9198</v>
      </c>
      <c r="I23" s="9">
        <f t="shared" si="11"/>
        <v>1557</v>
      </c>
      <c r="J23" s="9">
        <f t="shared" si="12"/>
        <v>2519</v>
      </c>
      <c r="K23" s="9">
        <f t="shared" si="13"/>
        <v>784</v>
      </c>
      <c r="L23" s="9">
        <f t="shared" si="14"/>
        <v>977</v>
      </c>
      <c r="M23" s="9">
        <f t="shared" si="15"/>
        <v>1013</v>
      </c>
      <c r="N23" s="9">
        <f t="shared" si="16"/>
        <v>1045</v>
      </c>
      <c r="O23" s="9">
        <f t="shared" si="17"/>
        <v>2113</v>
      </c>
      <c r="P23" s="9">
        <f t="shared" si="18"/>
        <v>2113</v>
      </c>
      <c r="Q23" s="9">
        <f t="shared" si="19"/>
        <v>2202</v>
      </c>
      <c r="R23" s="9">
        <f t="shared" si="20"/>
        <v>3088</v>
      </c>
      <c r="S23" s="9">
        <f t="shared" si="21"/>
        <v>953</v>
      </c>
      <c r="T23" s="9">
        <f t="shared" si="22"/>
        <v>1045</v>
      </c>
      <c r="U23" s="9">
        <f t="shared" si="23"/>
        <v>1502</v>
      </c>
      <c r="V23" s="9">
        <f t="shared" si="24"/>
        <v>1502</v>
      </c>
      <c r="W23" s="9">
        <f t="shared" si="25"/>
        <v>10292</v>
      </c>
      <c r="X23" s="9">
        <f t="shared" si="26"/>
        <v>1</v>
      </c>
    </row>
    <row r="24" spans="1:24" x14ac:dyDescent="0.25">
      <c r="A24" s="5">
        <v>13</v>
      </c>
      <c r="B24" s="9">
        <f t="shared" si="4"/>
        <v>1652</v>
      </c>
      <c r="C24" s="9">
        <f t="shared" si="5"/>
        <v>2841</v>
      </c>
      <c r="D24" s="9">
        <f t="shared" si="6"/>
        <v>829</v>
      </c>
      <c r="E24" s="9">
        <f t="shared" si="7"/>
        <v>972</v>
      </c>
      <c r="F24" s="9">
        <f t="shared" si="8"/>
        <v>1412</v>
      </c>
      <c r="G24" s="9">
        <f t="shared" si="9"/>
        <v>1457</v>
      </c>
      <c r="H24" s="9">
        <f t="shared" si="10"/>
        <v>9163</v>
      </c>
      <c r="I24" s="9">
        <f t="shared" si="11"/>
        <v>1554</v>
      </c>
      <c r="J24" s="9">
        <f t="shared" si="12"/>
        <v>2509</v>
      </c>
      <c r="K24" s="9">
        <f t="shared" si="13"/>
        <v>780</v>
      </c>
      <c r="L24" s="9">
        <f t="shared" si="14"/>
        <v>972</v>
      </c>
      <c r="M24" s="9">
        <f t="shared" si="15"/>
        <v>1008</v>
      </c>
      <c r="N24" s="9">
        <f t="shared" si="16"/>
        <v>1041</v>
      </c>
      <c r="O24" s="9">
        <f t="shared" si="17"/>
        <v>2104</v>
      </c>
      <c r="P24" s="9">
        <f t="shared" si="18"/>
        <v>2104</v>
      </c>
      <c r="Q24" s="9">
        <f t="shared" si="19"/>
        <v>2196</v>
      </c>
      <c r="R24" s="9">
        <f t="shared" si="20"/>
        <v>3074</v>
      </c>
      <c r="S24" s="9">
        <f t="shared" si="21"/>
        <v>948</v>
      </c>
      <c r="T24" s="9">
        <f t="shared" si="22"/>
        <v>1041</v>
      </c>
      <c r="U24" s="9">
        <f t="shared" si="23"/>
        <v>1495</v>
      </c>
      <c r="V24" s="9">
        <f t="shared" si="24"/>
        <v>1495</v>
      </c>
      <c r="W24" s="9">
        <f t="shared" si="25"/>
        <v>10249</v>
      </c>
      <c r="X24" s="9">
        <f t="shared" si="26"/>
        <v>1</v>
      </c>
    </row>
    <row r="25" spans="1:24" x14ac:dyDescent="0.25">
      <c r="A25" s="5">
        <v>14</v>
      </c>
      <c r="B25" s="9">
        <f t="shared" si="4"/>
        <v>1647</v>
      </c>
      <c r="C25" s="9">
        <f t="shared" si="5"/>
        <v>2828</v>
      </c>
      <c r="D25" s="9">
        <f t="shared" si="6"/>
        <v>825</v>
      </c>
      <c r="E25" s="9">
        <f t="shared" si="7"/>
        <v>968</v>
      </c>
      <c r="F25" s="9">
        <f t="shared" si="8"/>
        <v>1405</v>
      </c>
      <c r="G25" s="9">
        <f t="shared" si="9"/>
        <v>1450</v>
      </c>
      <c r="H25" s="9">
        <f t="shared" si="10"/>
        <v>9123</v>
      </c>
      <c r="I25" s="9">
        <f t="shared" si="11"/>
        <v>1549</v>
      </c>
      <c r="J25" s="9">
        <f t="shared" si="12"/>
        <v>2498</v>
      </c>
      <c r="K25" s="9">
        <f t="shared" si="13"/>
        <v>776</v>
      </c>
      <c r="L25" s="9">
        <f t="shared" si="14"/>
        <v>968</v>
      </c>
      <c r="M25" s="9">
        <f t="shared" si="15"/>
        <v>1003</v>
      </c>
      <c r="N25" s="9">
        <f t="shared" si="16"/>
        <v>1036</v>
      </c>
      <c r="O25" s="9">
        <f t="shared" si="17"/>
        <v>2095</v>
      </c>
      <c r="P25" s="9">
        <f t="shared" si="18"/>
        <v>2095</v>
      </c>
      <c r="Q25" s="9">
        <f t="shared" si="19"/>
        <v>2187</v>
      </c>
      <c r="R25" s="9">
        <f t="shared" si="20"/>
        <v>3061</v>
      </c>
      <c r="S25" s="9">
        <f t="shared" si="21"/>
        <v>944</v>
      </c>
      <c r="T25" s="9">
        <f t="shared" si="22"/>
        <v>1036</v>
      </c>
      <c r="U25" s="9">
        <f t="shared" si="23"/>
        <v>1489</v>
      </c>
      <c r="V25" s="9">
        <f t="shared" si="24"/>
        <v>1489</v>
      </c>
      <c r="W25" s="9">
        <f t="shared" si="25"/>
        <v>10206</v>
      </c>
      <c r="X25" s="9">
        <f t="shared" si="26"/>
        <v>1</v>
      </c>
    </row>
    <row r="26" spans="1:24" x14ac:dyDescent="0.25">
      <c r="A26" s="5">
        <v>15</v>
      </c>
      <c r="B26" s="9">
        <f t="shared" si="4"/>
        <v>1640</v>
      </c>
      <c r="C26" s="9">
        <f t="shared" si="5"/>
        <v>2816</v>
      </c>
      <c r="D26" s="9">
        <f t="shared" si="6"/>
        <v>821</v>
      </c>
      <c r="E26" s="9">
        <f t="shared" si="7"/>
        <v>963</v>
      </c>
      <c r="F26" s="9">
        <f t="shared" si="8"/>
        <v>1400</v>
      </c>
      <c r="G26" s="9">
        <f t="shared" si="9"/>
        <v>1444</v>
      </c>
      <c r="H26" s="9">
        <f t="shared" si="10"/>
        <v>9084</v>
      </c>
      <c r="I26" s="9">
        <f t="shared" si="11"/>
        <v>1543</v>
      </c>
      <c r="J26" s="9">
        <f t="shared" si="12"/>
        <v>2487</v>
      </c>
      <c r="K26" s="9">
        <f t="shared" si="13"/>
        <v>772</v>
      </c>
      <c r="L26" s="9">
        <f t="shared" si="14"/>
        <v>963</v>
      </c>
      <c r="M26" s="9">
        <f t="shared" si="15"/>
        <v>1000</v>
      </c>
      <c r="N26" s="9">
        <f t="shared" si="16"/>
        <v>1031</v>
      </c>
      <c r="O26" s="9">
        <f t="shared" si="17"/>
        <v>2086</v>
      </c>
      <c r="P26" s="9">
        <f t="shared" si="18"/>
        <v>2086</v>
      </c>
      <c r="Q26" s="9">
        <f t="shared" si="19"/>
        <v>2178</v>
      </c>
      <c r="R26" s="9">
        <f t="shared" si="20"/>
        <v>3047</v>
      </c>
      <c r="S26" s="9">
        <f t="shared" si="21"/>
        <v>941</v>
      </c>
      <c r="T26" s="9">
        <f t="shared" si="22"/>
        <v>1031</v>
      </c>
      <c r="U26" s="9">
        <f t="shared" si="23"/>
        <v>1482</v>
      </c>
      <c r="V26" s="9">
        <f t="shared" si="24"/>
        <v>1482</v>
      </c>
      <c r="W26" s="9">
        <f t="shared" si="25"/>
        <v>10161</v>
      </c>
      <c r="X26" s="9">
        <f t="shared" si="26"/>
        <v>1</v>
      </c>
    </row>
    <row r="27" spans="1:24" x14ac:dyDescent="0.25">
      <c r="A27" s="5">
        <v>16</v>
      </c>
      <c r="B27" s="9">
        <f t="shared" si="4"/>
        <v>1634</v>
      </c>
      <c r="C27" s="9">
        <f t="shared" si="5"/>
        <v>2803</v>
      </c>
      <c r="D27" s="9">
        <f t="shared" si="6"/>
        <v>819</v>
      </c>
      <c r="E27" s="9">
        <f t="shared" si="7"/>
        <v>959</v>
      </c>
      <c r="F27" s="9">
        <f t="shared" si="8"/>
        <v>1393</v>
      </c>
      <c r="G27" s="9">
        <f t="shared" si="9"/>
        <v>1438</v>
      </c>
      <c r="H27" s="9">
        <f t="shared" si="10"/>
        <v>9046</v>
      </c>
      <c r="I27" s="9">
        <f t="shared" si="11"/>
        <v>1537</v>
      </c>
      <c r="J27" s="9">
        <f t="shared" si="12"/>
        <v>2476</v>
      </c>
      <c r="K27" s="9">
        <f t="shared" si="13"/>
        <v>770</v>
      </c>
      <c r="L27" s="9">
        <f t="shared" si="14"/>
        <v>959</v>
      </c>
      <c r="M27" s="9">
        <f t="shared" si="15"/>
        <v>995</v>
      </c>
      <c r="N27" s="9">
        <f t="shared" si="16"/>
        <v>1027</v>
      </c>
      <c r="O27" s="9">
        <f t="shared" si="17"/>
        <v>2077</v>
      </c>
      <c r="P27" s="9">
        <f t="shared" si="18"/>
        <v>2077</v>
      </c>
      <c r="Q27" s="9">
        <f t="shared" si="19"/>
        <v>2170</v>
      </c>
      <c r="R27" s="9">
        <f t="shared" si="20"/>
        <v>3034</v>
      </c>
      <c r="S27" s="9">
        <f t="shared" si="21"/>
        <v>936</v>
      </c>
      <c r="T27" s="9">
        <f t="shared" si="22"/>
        <v>1027</v>
      </c>
      <c r="U27" s="9">
        <f t="shared" si="23"/>
        <v>1476</v>
      </c>
      <c r="V27" s="9">
        <f t="shared" si="24"/>
        <v>1476</v>
      </c>
      <c r="W27" s="9">
        <f t="shared" si="25"/>
        <v>10119</v>
      </c>
      <c r="X27" s="9">
        <f t="shared" si="26"/>
        <v>1</v>
      </c>
    </row>
    <row r="28" spans="1:24" x14ac:dyDescent="0.25">
      <c r="A28" s="5">
        <v>17</v>
      </c>
      <c r="B28" s="9">
        <f t="shared" si="4"/>
        <v>1628</v>
      </c>
      <c r="C28" s="9">
        <f t="shared" si="5"/>
        <v>2791</v>
      </c>
      <c r="D28" s="9">
        <f t="shared" si="6"/>
        <v>814</v>
      </c>
      <c r="E28" s="9">
        <f t="shared" si="7"/>
        <v>955</v>
      </c>
      <c r="F28" s="9">
        <f t="shared" si="8"/>
        <v>1387</v>
      </c>
      <c r="G28" s="9">
        <f t="shared" si="9"/>
        <v>1432</v>
      </c>
      <c r="H28" s="9">
        <f t="shared" si="10"/>
        <v>9007</v>
      </c>
      <c r="I28" s="9">
        <f t="shared" si="11"/>
        <v>1532</v>
      </c>
      <c r="J28" s="9">
        <f t="shared" si="12"/>
        <v>2465</v>
      </c>
      <c r="K28" s="9">
        <f t="shared" si="13"/>
        <v>766</v>
      </c>
      <c r="L28" s="9">
        <f t="shared" si="14"/>
        <v>955</v>
      </c>
      <c r="M28" s="9">
        <f t="shared" si="15"/>
        <v>991</v>
      </c>
      <c r="N28" s="9">
        <f t="shared" si="16"/>
        <v>1023</v>
      </c>
      <c r="O28" s="9">
        <f t="shared" si="17"/>
        <v>2068</v>
      </c>
      <c r="P28" s="9">
        <f t="shared" si="18"/>
        <v>2068</v>
      </c>
      <c r="Q28" s="9">
        <f t="shared" si="19"/>
        <v>2162</v>
      </c>
      <c r="R28" s="9">
        <f t="shared" si="20"/>
        <v>3020</v>
      </c>
      <c r="S28" s="9">
        <f t="shared" si="21"/>
        <v>932</v>
      </c>
      <c r="T28" s="9">
        <f t="shared" si="22"/>
        <v>1023</v>
      </c>
      <c r="U28" s="9">
        <f t="shared" si="23"/>
        <v>1470</v>
      </c>
      <c r="V28" s="9">
        <f t="shared" si="24"/>
        <v>1470</v>
      </c>
      <c r="W28" s="9">
        <f t="shared" si="25"/>
        <v>10077</v>
      </c>
      <c r="X28" s="9">
        <f t="shared" si="26"/>
        <v>1</v>
      </c>
    </row>
    <row r="29" spans="1:24" x14ac:dyDescent="0.25">
      <c r="A29" s="5">
        <v>18</v>
      </c>
      <c r="B29" s="9">
        <f t="shared" si="4"/>
        <v>1622</v>
      </c>
      <c r="C29" s="9">
        <f t="shared" si="5"/>
        <v>2778</v>
      </c>
      <c r="D29" s="9">
        <f t="shared" si="6"/>
        <v>811</v>
      </c>
      <c r="E29" s="9">
        <f t="shared" si="7"/>
        <v>951</v>
      </c>
      <c r="F29" s="9">
        <f t="shared" si="8"/>
        <v>1382</v>
      </c>
      <c r="G29" s="9">
        <f t="shared" si="9"/>
        <v>1426</v>
      </c>
      <c r="H29" s="9">
        <f t="shared" si="10"/>
        <v>8970</v>
      </c>
      <c r="I29" s="9">
        <f t="shared" si="11"/>
        <v>1526</v>
      </c>
      <c r="J29" s="9">
        <f t="shared" si="12"/>
        <v>2453</v>
      </c>
      <c r="K29" s="9">
        <f t="shared" si="13"/>
        <v>763</v>
      </c>
      <c r="L29" s="9">
        <f t="shared" si="14"/>
        <v>951</v>
      </c>
      <c r="M29" s="9">
        <f t="shared" si="15"/>
        <v>987</v>
      </c>
      <c r="N29" s="9">
        <f t="shared" si="16"/>
        <v>1018</v>
      </c>
      <c r="O29" s="9">
        <f t="shared" si="17"/>
        <v>2058</v>
      </c>
      <c r="P29" s="9">
        <f t="shared" si="18"/>
        <v>2058</v>
      </c>
      <c r="Q29" s="9">
        <f t="shared" si="19"/>
        <v>2153</v>
      </c>
      <c r="R29" s="9">
        <f t="shared" si="20"/>
        <v>3006</v>
      </c>
      <c r="S29" s="9">
        <f t="shared" si="21"/>
        <v>929</v>
      </c>
      <c r="T29" s="9">
        <f t="shared" si="22"/>
        <v>1018</v>
      </c>
      <c r="U29" s="9">
        <f t="shared" si="23"/>
        <v>1462</v>
      </c>
      <c r="V29" s="9">
        <f t="shared" si="24"/>
        <v>1462</v>
      </c>
      <c r="W29" s="9">
        <f t="shared" si="25"/>
        <v>10030</v>
      </c>
      <c r="X29" s="9">
        <f t="shared" si="26"/>
        <v>1</v>
      </c>
    </row>
    <row r="30" spans="1:24" x14ac:dyDescent="0.25">
      <c r="A30" s="5">
        <v>19</v>
      </c>
      <c r="B30" s="9">
        <f t="shared" si="4"/>
        <v>1615</v>
      </c>
      <c r="C30" s="9">
        <f t="shared" si="5"/>
        <v>2766</v>
      </c>
      <c r="D30" s="9">
        <f t="shared" si="6"/>
        <v>808</v>
      </c>
      <c r="E30" s="9">
        <f t="shared" si="7"/>
        <v>947</v>
      </c>
      <c r="F30" s="9">
        <f t="shared" si="8"/>
        <v>1374</v>
      </c>
      <c r="G30" s="9">
        <f t="shared" si="9"/>
        <v>1418</v>
      </c>
      <c r="H30" s="9">
        <f t="shared" si="10"/>
        <v>8928</v>
      </c>
      <c r="I30" s="9">
        <f t="shared" si="11"/>
        <v>1519</v>
      </c>
      <c r="J30" s="9">
        <f t="shared" si="12"/>
        <v>2443</v>
      </c>
      <c r="K30" s="9">
        <f t="shared" si="13"/>
        <v>760</v>
      </c>
      <c r="L30" s="9">
        <f t="shared" si="14"/>
        <v>947</v>
      </c>
      <c r="M30" s="9">
        <f t="shared" si="15"/>
        <v>981</v>
      </c>
      <c r="N30" s="9">
        <f t="shared" si="16"/>
        <v>1013</v>
      </c>
      <c r="O30" s="9">
        <f t="shared" si="17"/>
        <v>2049</v>
      </c>
      <c r="P30" s="9">
        <f t="shared" si="18"/>
        <v>2049</v>
      </c>
      <c r="Q30" s="9">
        <f t="shared" si="19"/>
        <v>2144</v>
      </c>
      <c r="R30" s="9">
        <f t="shared" si="20"/>
        <v>2994</v>
      </c>
      <c r="S30" s="9">
        <f t="shared" si="21"/>
        <v>923</v>
      </c>
      <c r="T30" s="9">
        <f t="shared" si="22"/>
        <v>1013</v>
      </c>
      <c r="U30" s="9">
        <f t="shared" si="23"/>
        <v>1456</v>
      </c>
      <c r="V30" s="9">
        <f t="shared" si="24"/>
        <v>1456</v>
      </c>
      <c r="W30" s="9">
        <f t="shared" si="25"/>
        <v>9986</v>
      </c>
      <c r="X30" s="9">
        <f t="shared" si="26"/>
        <v>1</v>
      </c>
    </row>
    <row r="31" spans="1:24" x14ac:dyDescent="0.25">
      <c r="A31" s="5">
        <v>20</v>
      </c>
      <c r="B31" s="9">
        <f t="shared" si="4"/>
        <v>1608</v>
      </c>
      <c r="C31" s="9">
        <f t="shared" si="5"/>
        <v>2754</v>
      </c>
      <c r="D31" s="9">
        <f t="shared" si="6"/>
        <v>803</v>
      </c>
      <c r="E31" s="9">
        <f t="shared" si="7"/>
        <v>942</v>
      </c>
      <c r="F31" s="9">
        <f t="shared" si="8"/>
        <v>1369</v>
      </c>
      <c r="G31" s="9">
        <f t="shared" si="9"/>
        <v>1412</v>
      </c>
      <c r="H31" s="9">
        <f t="shared" si="10"/>
        <v>8888</v>
      </c>
      <c r="I31" s="9">
        <f t="shared" si="11"/>
        <v>1513</v>
      </c>
      <c r="J31" s="9">
        <f t="shared" si="12"/>
        <v>2432</v>
      </c>
      <c r="K31" s="9">
        <f t="shared" si="13"/>
        <v>755</v>
      </c>
      <c r="L31" s="9">
        <f t="shared" si="14"/>
        <v>942</v>
      </c>
      <c r="M31" s="9">
        <f t="shared" si="15"/>
        <v>978</v>
      </c>
      <c r="N31" s="9">
        <f t="shared" si="16"/>
        <v>1008</v>
      </c>
      <c r="O31" s="9">
        <f t="shared" si="17"/>
        <v>2040</v>
      </c>
      <c r="P31" s="9">
        <f t="shared" si="18"/>
        <v>2040</v>
      </c>
      <c r="Q31" s="9">
        <f t="shared" si="19"/>
        <v>2134</v>
      </c>
      <c r="R31" s="9">
        <f t="shared" si="20"/>
        <v>2980</v>
      </c>
      <c r="S31" s="9">
        <f t="shared" si="21"/>
        <v>920</v>
      </c>
      <c r="T31" s="9">
        <f t="shared" si="22"/>
        <v>1008</v>
      </c>
      <c r="U31" s="9">
        <f t="shared" si="23"/>
        <v>1450</v>
      </c>
      <c r="V31" s="9">
        <f t="shared" si="24"/>
        <v>1450</v>
      </c>
      <c r="W31" s="9">
        <f t="shared" si="25"/>
        <v>9942</v>
      </c>
      <c r="X31" s="9">
        <f t="shared" si="26"/>
        <v>1</v>
      </c>
    </row>
  </sheetData>
  <sheetProtection algorithmName="SHA-512" hashValue="xnIEB217iRo1OmGGziVehnBvLpxyKabIK0zMv0fbULcG9cFtAdz3TrcCbM6KulhYfhFNw2FA73YD9ZZBou0vSw==" saltValue="1XCt3ihZacj9d7Yq0Gck+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Belsare</dc:creator>
  <cp:lastModifiedBy>Aniruddha Belsare</cp:lastModifiedBy>
  <dcterms:created xsi:type="dcterms:W3CDTF">2025-02-25T00:57:58Z</dcterms:created>
  <dcterms:modified xsi:type="dcterms:W3CDTF">2025-02-25T05:57:39Z</dcterms:modified>
</cp:coreProperties>
</file>