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Аналіз конкурентів" sheetId="1" state="visible" r:id="rId1"/>
    <sheet xmlns:r="http://schemas.openxmlformats.org/officeDocument/2006/relationships" name="Бенчмарк ніші" sheetId="2" state="visible" r:id="rId2"/>
    <sheet xmlns:r="http://schemas.openxmlformats.org/officeDocument/2006/relationships" name="Воронки" sheetId="3" state="visible" r:id="rId3"/>
    <sheet xmlns:r="http://schemas.openxmlformats.org/officeDocument/2006/relationships" name="Висновки" sheetId="4" state="visible" r:id="rId4"/>
    <sheet xmlns:r="http://schemas.openxmlformats.org/officeDocument/2006/relationships" name="Візуальні доказ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0B3B57"/>
      <sz val="10"/>
      <scheme val="minor"/>
    </font>
    <font>
      <name val="Calibri"/>
      <color rgb="FF1C2833"/>
      <sz val="10"/>
      <scheme val="minor"/>
    </font>
    <font>
      <name val="Calibri"/>
      <color rgb="FF7A5C00"/>
      <sz val="10"/>
      <scheme val="minor"/>
    </font>
    <font>
      <name val="Calibri"/>
      <b val="1"/>
      <color rgb="FF0B3B57"/>
      <sz val="11"/>
      <scheme val="minor"/>
    </font>
    <font>
      <name val="Calibri"/>
      <b val="1"/>
      <color rgb="FF5B2C6F"/>
      <sz val="10"/>
      <scheme val="minor"/>
    </font>
    <font>
      <name val="Calibri"/>
      <b val="1"/>
      <color rgb="FF7A5C00"/>
      <sz val="10"/>
      <scheme val="minor"/>
    </font>
    <font>
      <name val="Calibri"/>
      <b val="1"/>
      <color rgb="FF5B2C6F"/>
      <sz val="12"/>
      <scheme val="minor"/>
    </font>
    <font>
      <name val="Calibri"/>
      <b val="1"/>
      <color rgb="FFFFFFFF"/>
      <scheme val="minor"/>
    </font>
    <font>
      <name val="Calibri"/>
      <b val="1"/>
      <color theme="1"/>
      <scheme val="minor"/>
    </font>
    <font>
      <color rgb="FF1155CC"/>
      <u val="single"/>
    </font>
    <font>
      <name val="Calibri"/>
      <b val="1"/>
      <color rgb="FF641E16"/>
      <sz val="10"/>
      <scheme val="minor"/>
    </font>
    <font>
      <name val="Calibri"/>
      <i val="1"/>
      <color rgb="FF641E16"/>
      <sz val="8"/>
      <scheme val="minor"/>
    </font>
  </fonts>
  <fills count="19">
    <fill>
      <patternFill/>
    </fill>
    <fill>
      <patternFill patternType="lightGray"/>
    </fill>
    <fill>
      <patternFill patternType="solid">
        <fgColor rgb="FF5B2C6F"/>
        <bgColor rgb="FF5B2C6F"/>
      </patternFill>
    </fill>
    <fill>
      <patternFill patternType="solid">
        <fgColor rgb="FF0B3B57"/>
        <bgColor rgb="FF0B3B57"/>
      </patternFill>
    </fill>
    <fill>
      <patternFill patternType="solid">
        <fgColor rgb="FF7A5200"/>
        <bgColor rgb="FF7A5200"/>
      </patternFill>
    </fill>
    <fill>
      <patternFill patternType="solid">
        <fgColor rgb="FF0E5A8A"/>
        <bgColor rgb="FF0E5A8A"/>
      </patternFill>
    </fill>
    <fill>
      <patternFill patternType="solid">
        <fgColor rgb="FFB9770E"/>
        <bgColor rgb="FFB9770E"/>
      </patternFill>
    </fill>
    <fill>
      <patternFill patternType="solid">
        <fgColor rgb="FF1B7A3D"/>
        <bgColor rgb="FF1B7A3D"/>
      </patternFill>
    </fill>
    <fill>
      <patternFill patternType="solid">
        <fgColor rgb="FFD7ECF7"/>
        <bgColor rgb="FFD7ECF7"/>
      </patternFill>
    </fill>
    <fill>
      <patternFill patternType="solid">
        <fgColor rgb="FF8E44AD"/>
        <bgColor rgb="FF8E44AD"/>
      </patternFill>
    </fill>
    <fill>
      <patternFill patternType="solid">
        <fgColor rgb="FFFFF3CD"/>
        <bgColor rgb="FFFFF3CD"/>
      </patternFill>
    </fill>
    <fill>
      <patternFill patternType="solid">
        <fgColor rgb="FFFFE9B8"/>
        <bgColor rgb="FFFFE9B8"/>
      </patternFill>
    </fill>
    <fill>
      <patternFill patternType="solid">
        <fgColor rgb="FF7FC4E8"/>
        <bgColor rgb="FF7FC4E8"/>
      </patternFill>
    </fill>
    <fill>
      <patternFill patternType="solid">
        <fgColor rgb="FFE8DAEF"/>
        <bgColor rgb="FFE8DAEF"/>
      </patternFill>
    </fill>
    <fill>
      <patternFill patternType="solid">
        <fgColor rgb="FFFCF3D0"/>
        <bgColor rgb="FFFCF3D0"/>
      </patternFill>
    </fill>
    <fill>
      <patternFill patternType="solid">
        <fgColor rgb="FFC9A227"/>
        <bgColor rgb="FFC9A227"/>
      </patternFill>
    </fill>
    <fill>
      <patternFill patternType="solid">
        <fgColor rgb="FF1F3A4D"/>
        <bgColor rgb="FF1F3A4D"/>
      </patternFill>
    </fill>
    <fill>
      <patternFill patternType="solid">
        <fgColor rgb="FF922B21"/>
        <bgColor rgb="FF922B21"/>
      </patternFill>
    </fill>
    <fill>
      <patternFill patternType="solid">
        <fgColor rgb="FFF1948A"/>
        <bgColor rgb="FFF1948A"/>
      </patternFill>
    </fill>
  </fills>
  <borders count="12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vertical="top" wrapText="1"/>
    </xf>
    <xf numFmtId="0" fontId="1" fillId="9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  <xf numFmtId="0" fontId="5" fillId="10" borderId="4" applyAlignment="1" pivotButton="0" quotePrefix="0" xfId="0">
      <alignment vertical="top" wrapText="1"/>
    </xf>
    <xf numFmtId="0" fontId="6" fillId="11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7" fillId="8" borderId="4" applyAlignment="1" pivotButton="0" quotePrefix="0" xfId="0">
      <alignment vertical="top" wrapText="1"/>
    </xf>
    <xf numFmtId="0" fontId="8" fillId="10" borderId="1" applyAlignment="1" pivotButton="0" quotePrefix="0" xfId="0">
      <alignment vertical="center" wrapText="1"/>
    </xf>
    <xf numFmtId="0" fontId="8" fillId="10" borderId="4" applyAlignment="1" pivotButton="0" quotePrefix="0" xfId="0">
      <alignment vertical="top" wrapText="1"/>
    </xf>
    <xf numFmtId="0" fontId="9" fillId="13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10" fillId="15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7" pivotButton="0" quotePrefix="0" xfId="0"/>
    <xf numFmtId="0" fontId="10" fillId="16" borderId="8" applyAlignment="1" pivotButton="0" quotePrefix="0" xfId="0">
      <alignment horizontal="center" vertical="center" wrapText="1"/>
    </xf>
    <xf numFmtId="0" fontId="10" fillId="16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top" wrapText="1"/>
    </xf>
    <xf numFmtId="0" fontId="10" fillId="15" borderId="8" applyAlignment="1" pivotButton="0" quotePrefix="0" xfId="0">
      <alignment horizontal="left" vertical="center" wrapText="1"/>
    </xf>
    <xf numFmtId="0" fontId="10" fillId="16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10" borderId="4" applyAlignment="1" pivotButton="0" quotePrefix="0" xfId="0">
      <alignment vertical="center" wrapText="1"/>
    </xf>
    <xf numFmtId="0" fontId="1" fillId="4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vertical="center" wrapText="1"/>
    </xf>
    <xf numFmtId="0" fontId="5" fillId="14" borderId="4" applyAlignment="1" pivotButton="0" quotePrefix="0" xfId="0">
      <alignment vertical="top" wrapText="1"/>
    </xf>
    <xf numFmtId="0" fontId="1" fillId="17" borderId="4" applyAlignment="1" pivotButton="0" quotePrefix="0" xfId="0">
      <alignment horizontal="center" vertical="center" wrapText="1"/>
    </xf>
    <xf numFmtId="0" fontId="13" fillId="18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4095750" cy="3076575"/>
    <pic>
      <nvPicPr>
        <cNvPr id="0" name="image14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</row>
      <rowOff>0</rowOff>
    </from>
    <ext cx="4095750" cy="3076575"/>
    <pic>
      <nvPicPr>
        <cNvPr id="0" name="image7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0</colOff>
      <row>4</row>
      <rowOff>0</rowOff>
    </from>
    <ext cx="4095750" cy="3076575"/>
    <pic>
      <nvPicPr>
        <cNvPr id="0" name="image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21</col>
      <colOff>0</colOff>
      <row>4</row>
      <rowOff>0</rowOff>
    </from>
    <ext cx="4095750" cy="3076575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24</row>
      <rowOff>0</rowOff>
    </from>
    <ext cx="4095750" cy="3076575"/>
    <pic>
      <nvPicPr>
        <cNvPr id="0" name="image10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24</row>
      <rowOff>0</rowOff>
    </from>
    <ext cx="4095750" cy="3076575"/>
    <pic>
      <nvPicPr>
        <cNvPr id="0" name="image1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0</colOff>
      <row>24</row>
      <rowOff>0</rowOff>
    </from>
    <ext cx="4095750" cy="3076575"/>
    <pic>
      <nvPicPr>
        <cNvPr id="0" name="image1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44</row>
      <rowOff>0</rowOff>
    </from>
    <ext cx="4095750" cy="3076575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44</row>
      <rowOff>0</rowOff>
    </from>
    <ext cx="4095750" cy="3076575"/>
    <pic>
      <nvPicPr>
        <cNvPr id="0" name="image1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64</row>
      <rowOff>0</rowOff>
    </from>
    <ext cx="4095750" cy="3076575"/>
    <pic>
      <nvPicPr>
        <cNvPr id="0" name="image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64</row>
      <rowOff>0</rowOff>
    </from>
    <ext cx="4095750" cy="3076575"/>
    <pic>
      <nvPicPr>
        <cNvPr id="0" name="image4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84</row>
      <rowOff>0</rowOff>
    </from>
    <ext cx="4095750" cy="3076575"/>
    <pic>
      <nvPicPr>
        <cNvPr id="0" name="image1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84</row>
      <rowOff>0</rowOff>
    </from>
    <ext cx="4095750" cy="3076575"/>
    <pic>
      <nvPicPr>
        <cNvPr id="0" name="image8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152400</colOff>
      <row>4</row>
      <rowOff>152400</rowOff>
    </from>
    <ext cx="6838950" cy="3419475"/>
    <pic>
      <nvPicPr>
        <cNvPr id="0" name="image17.png" title="Зображення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152400</colOff>
      <row>24</row>
      <rowOff>152400</rowOff>
    </from>
    <ext cx="6838950" cy="3419475"/>
    <pic>
      <nvPicPr>
        <cNvPr id="0" name="image16.png" title="Зображення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152400</colOff>
      <row>44</row>
      <rowOff>152400</rowOff>
    </from>
    <ext cx="6838950" cy="3419475"/>
    <pic>
      <nvPicPr>
        <cNvPr id="0" name="image9.png" title="Зображення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152400</colOff>
      <row>64</row>
      <rowOff>152400</rowOff>
    </from>
    <ext cx="6838950" cy="3419475"/>
    <pic>
      <nvPicPr>
        <cNvPr id="0" name="image6.png" title="Зображення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E5A8A"/>
    <outlinePr summaryBelow="1" summaryRight="1"/>
    <pageSetUpPr/>
  </sheetPr>
  <dimension ref="A1:G6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6" customWidth="1" style="31" min="1" max="1"/>
    <col width="40" customWidth="1" style="31" min="2" max="5"/>
    <col width="34" customWidth="1" style="31" min="6" max="6"/>
    <col width="48" customWidth="1" style="31" min="7" max="26"/>
  </cols>
  <sheetData>
    <row r="1" ht="42" customHeight="1" s="31">
      <c r="A1" s="32" t="inlineStr">
        <is>
          <t>АНАЛІЗ КОНКУРЕНТІВ — Комфортна Стоматологія лікаря Колоса + Стоматологія на Київській (ЖИТОМИР) · оновлено 25.08.2026 · додано Нову Посмішку</t>
        </is>
      </c>
    </row>
    <row r="2" ht="39.75" customHeight="1" s="31">
      <c r="A2" s="6" t="inlineStr">
        <is>
          <t>КРИТЕРІЙ</t>
        </is>
      </c>
      <c r="B2" s="6" t="inlineStr">
        <is>
          <t>Vivita Dental
@vivita_dental</t>
        </is>
      </c>
      <c r="C2" s="6" t="inlineStr">
        <is>
          <t>Meditrina
@meditrina.zt</t>
        </is>
      </c>
      <c r="D2" s="6" t="inlineStr">
        <is>
          <t>Medis
@medis.stomatologi</t>
        </is>
      </c>
      <c r="E2" s="6" t="inlineStr">
        <is>
          <t>DENTART
@dentart_zt</t>
        </is>
      </c>
      <c r="F2" s="33" t="inlineStr">
        <is>
          <t>Нова Посмішка
@nova.posmishka</t>
        </is>
      </c>
      <c r="G2" s="33" t="inlineStr">
        <is>
          <t>ПАТЕРН НІШІ / ВИСНОВОК для Київської</t>
        </is>
      </c>
    </row>
    <row r="3" ht="21.75" customHeight="1" s="31">
      <c r="A3" s="34" t="inlineStr">
        <is>
          <t>🔎 ОГЛЯД СОЦІАЛЬНИХ МЕРЕЖ</t>
        </is>
      </c>
    </row>
    <row r="4" ht="48.75" customHeight="1" s="31">
      <c r="A4" s="9" t="inlineStr">
        <is>
          <t>Соцмережі / активність</t>
        </is>
      </c>
      <c r="B4" s="11" t="inlineStr">
        <is>
          <t>Instagram (ядро) + Threads + Facebook + YouTube + TikTok. Дуже активний IG</t>
        </is>
      </c>
      <c r="C4" s="11" t="inlineStr">
        <is>
          <t>Instagram (ядро) + Facebook + сайт. Активний, ставка на Reels-кейси</t>
        </is>
      </c>
      <c r="D4" s="11" t="inlineStr">
        <is>
          <t>Instagram (ядро) + Facebook + сайт + Viber/Telegram. Активний</t>
        </is>
      </c>
      <c r="E4" s="11" t="inlineStr">
        <is>
          <t>Instagram (ядро) + Facebook + сайт dentart.zt.ua. Середня активність, ставка на кейси та хайлайти</t>
        </is>
      </c>
      <c r="F4" s="35" t="inlineStr">
        <is>
          <t>Instagram (ядро) + Facebook (~362) + сайт novaposmishka.dental. Постять РІДКО (~0,3/міс), останній пост 01.08.2026 — але кожен рілс просувають платно</t>
        </is>
      </c>
      <c r="G4" s="35" t="inlineStr">
        <is>
          <t>Уся ніша Instagram-first. YouTube — лише Мазур, TikTok — лише Vivita. Нова Посмішка постить найрідше, але купує охоплення</t>
        </is>
      </c>
    </row>
    <row r="5" ht="78" customHeight="1" s="31">
      <c r="A5" s="9" t="inlineStr">
        <is>
          <t>Підписники IG (живі дані)</t>
        </is>
      </c>
      <c r="B5" s="11" t="inlineStr">
        <is>
          <t>3 475</t>
        </is>
      </c>
      <c r="C5" s="11" t="inlineStr">
        <is>
          <t>12 000</t>
        </is>
      </c>
      <c r="D5" s="11" t="inlineStr">
        <is>
          <t>4 865</t>
        </is>
      </c>
      <c r="E5" s="11" t="inlineStr">
        <is>
          <t>1 555</t>
        </is>
      </c>
      <c r="F5" s="35" t="inlineStr">
        <is>
          <t>5 942</t>
        </is>
      </c>
      <c r="G5" s="35" t="inlineStr">
        <is>
          <t>Оновлено 23.08.2026. Розкид 1,5к–12к, медіана ніші ≈4 865. Комфортна 3 106 і Київська 1 690 — нижче медіани, але база ≠ охоплення</t>
        </is>
      </c>
    </row>
    <row r="6" ht="78" customHeight="1" s="31">
      <c r="A6" s="9" t="inlineStr">
        <is>
          <t>Публікації (живі дані)</t>
        </is>
      </c>
      <c r="B6" s="11" t="inlineStr">
        <is>
          <t>458</t>
        </is>
      </c>
      <c r="C6" s="11" t="inlineStr">
        <is>
          <t>438</t>
        </is>
      </c>
      <c r="D6" s="11" t="inlineStr">
        <is>
          <t>386</t>
        </is>
      </c>
      <c r="E6" s="11" t="inlineStr">
        <is>
          <t>245</t>
        </is>
      </c>
      <c r="F6" s="35" t="inlineStr">
        <is>
          <t>210</t>
        </is>
      </c>
      <c r="G6" s="35" t="inlineStr">
        <is>
          <t>Медіана ≈438. Комфортна 432 — на рівні, Київська 287 — нижче. Нова Посмішка з 210 постами тримає найбільше охоплення (платно)</t>
        </is>
      </c>
    </row>
    <row r="7" ht="78" customHeight="1" s="31">
      <c r="A7" s="9" t="inlineStr">
        <is>
          <t>Підписки (сигнал ведення)</t>
        </is>
      </c>
      <c r="B7" s="11" t="inlineStr">
        <is>
          <t>6 (проф. ведення)</t>
        </is>
      </c>
      <c r="C7" s="11" t="inlineStr">
        <is>
          <t>19 (проф. ведення)</t>
        </is>
      </c>
      <c r="D7" s="11" t="inlineStr">
        <is>
          <t>2 (проф. ведення)</t>
        </is>
      </c>
      <c r="E7" s="11" t="inlineStr">
        <is>
          <t>1 328 (масфоловінг)</t>
        </is>
      </c>
      <c r="F7" s="35" t="inlineStr">
        <is>
          <t>1 (проф. ведення, без фоллоубеку)</t>
        </is>
      </c>
      <c r="G7" s="35" t="inlineStr">
        <is>
          <t>5 із 6 ведуть професійно (мало підписок). DENTART масфоловить (1 328) — дешевий і слабкий прийом росту</t>
        </is>
      </c>
    </row>
    <row r="8" ht="21.75" customHeight="1" s="31">
      <c r="A8" s="34" t="inlineStr">
        <is>
          <t>✏️ ОФОРМЛЕННЯ СТОРІНКИ</t>
        </is>
      </c>
    </row>
    <row r="9" ht="78" customHeight="1" s="31">
      <c r="A9" s="9" t="inlineStr">
        <is>
          <t>IG-хендл</t>
        </is>
      </c>
      <c r="B9" s="11" t="inlineStr">
        <is>
          <t>@vivita_dental</t>
        </is>
      </c>
      <c r="C9" s="11" t="inlineStr">
        <is>
          <t>@meditrina.zt</t>
        </is>
      </c>
      <c r="D9" s="11" t="inlineStr">
        <is>
          <t>@medis.stomatologi</t>
        </is>
      </c>
      <c r="E9" s="11" t="inlineStr">
        <is>
          <t>@dentart_zt</t>
        </is>
      </c>
      <c r="F9" s="35" t="inlineStr">
        <is>
          <t>@nova.posmishka</t>
        </is>
      </c>
      <c r="G9" s="35" t="inlineStr">
        <is>
          <t>Ключове слово в хендлі → SEO в пошуку IG. Medis перевантажив (вініри/імпланти/брекети)</t>
        </is>
      </c>
    </row>
    <row r="10" ht="78" customHeight="1" s="31">
      <c r="A10" s="9" t="inlineStr">
        <is>
          <t>Верифікація</t>
        </is>
      </c>
      <c r="B10" s="11" t="inlineStr">
        <is>
          <t>Ні</t>
        </is>
      </c>
      <c r="C10" s="11" t="inlineStr">
        <is>
          <t>Ні</t>
        </is>
      </c>
      <c r="D10" s="11" t="inlineStr">
        <is>
          <t>Ні</t>
        </is>
      </c>
      <c r="E10" s="11" t="inlineStr">
        <is>
          <t>Ні</t>
        </is>
      </c>
      <c r="F10" s="35" t="inlineStr">
        <is>
          <t>Ні</t>
        </is>
      </c>
      <c r="G10" s="35" t="inlineStr">
        <is>
          <t>Ніхто не верифікований — галочка нікому не потрібна для локального ринку</t>
        </is>
      </c>
    </row>
    <row r="11" ht="78" customHeight="1" s="31">
      <c r="A11" s="9" t="inlineStr">
        <is>
          <t>Біо (дослівно)</t>
        </is>
      </c>
      <c r="B11" s="11" t="inlineStr">
        <is>
          <t>«СТОМАТОЛОГІЯ | ЖИТОМИР · ЛІКУВАННЯ | ІМПЛАНТАЦІЯ · ОРТОДОНТІЯ | ОРТОПЕДІЯ · ПАРОДОНТОЛОГІЯ». Слоган на сайті: “Експерти з ваших посмішок”</t>
        </is>
      </c>
      <c r="C11" s="11" t="inlineStr">
        <is>
          <t>«Клініка Стоматології у м. Житомир · терапія · хірургія · ортопедія · ортодонтія» + Косметологія (ширше позиціонування)</t>
        </is>
      </c>
      <c r="D11" s="11" t="inlineStr">
        <is>
          <t>«СТОМАТОЛОГІЯ MEDIS/ЖИТОМИР/ВІНІРИ/ІМПЛАНТИ/БРЕКЕТИ/ЕЛАЙНЕРИ». Девіз: “Мистецтво відновлювати, наука лікувати”</t>
        </is>
      </c>
      <c r="E11" s="11" t="inlineStr">
        <is>
          <t>«Стоматологія Житомир | DENTART · Більше 18 000 задоволених клієнтів · 20 років роботи · Повний спектр послуг». вул. Хлібна 8</t>
        </is>
      </c>
      <c r="F11" s="35" t="inlineStr">
        <is>
          <t>«СТОМАТОЛОГІЯ «НОВА ПОСМІШКА» | ЖИТОМИР · 👨‍👩‍👧‍👦Сучасна сімейна стоматологія · 🦷Всі види стоматологічних послуг · 🙌🏻Створюємо щасливі посмішки · 📞+38(093)762-05-00»</t>
        </is>
      </c>
      <c r="G11" s="35" t="inlineStr">
        <is>
          <t>Біо ніші — сухий перелік послуг. Виграє той, хто ставить ЦИФРУ-ДОКАЗ. У нас найсильніша цифра ринку: 886 відгуків / 4.7 у Комфортної і 4.9 у Київської — а в біо її немає</t>
        </is>
      </c>
    </row>
    <row r="12" ht="78" customHeight="1" s="31">
      <c r="A12" s="9" t="inlineStr">
        <is>
          <t>Аватар / фірмстиль</t>
        </is>
      </c>
      <c r="B12" s="11" t="inlineStr">
        <is>
          <t>Лого Vivita, охайний медичний, синьо-білий</t>
        </is>
      </c>
      <c r="C12" s="11" t="inlineStr">
        <is>
          <t>Лого Meditrina, преміально-медичний</t>
        </is>
      </c>
      <c r="D12" s="11" t="inlineStr">
        <is>
          <t>Лого Medis, стриманий медичний</t>
        </is>
      </c>
      <c r="E12" s="11" t="inlineStr">
        <is>
          <t>Лого DENTART, стриманий медичний, акцент на досвіді</t>
        </is>
      </c>
      <c r="F12" s="35" t="inlineStr">
        <is>
          <t>Лого «Нова Посмішка», світлий сімейний медичний стиль</t>
        </is>
      </c>
      <c r="G12" s="35" t="inlineStr">
        <is>
          <t>Усі — стандартний медичний мінімалізм. Виграє той, хто додасть людяне обличчя (лікарі) у стрічку</t>
        </is>
      </c>
    </row>
    <row r="13" ht="78" customHeight="1" s="31">
      <c r="A13" s="9" t="inlineStr">
        <is>
          <t>Сайт / лінк у біо</t>
        </is>
      </c>
      <c r="B13" s="11" t="inlineStr">
        <is>
          <t>vivita.dental (сайт + лід-форма)</t>
        </is>
      </c>
      <c r="C13" s="11" t="inlineStr">
        <is>
          <t>meditrina.com.ua (сайт + прайс + форма)</t>
        </is>
      </c>
      <c r="D13" s="11" t="inlineStr">
        <is>
          <t>medis.zt.ua (сайт + форма + Viber/TG)</t>
        </is>
      </c>
      <c r="E13" s="11" t="inlineStr">
        <is>
          <t>dentart.zt.ua (сайт + запис). Профіль веде особистий акаунт власника dr.chornyi</t>
        </is>
      </c>
      <c r="F13" s="35" t="inlineStr">
        <is>
          <t>novaposmishka.dental (сайт + прайси посторінково + форма запису)</t>
        </is>
      </c>
      <c r="G13" s="35" t="inlineStr">
        <is>
          <t>Усі 5 конкурентів ведуть у біо на САЙТ. Обидві наші клініки — на Google-карту. Карта не ловить лід, не показує ціни й не має форми запису</t>
        </is>
      </c>
    </row>
    <row r="14" ht="78" customHeight="1" s="31">
      <c r="A14" s="9" t="inlineStr">
        <is>
          <t>Хайлайти (к-сть + ключові)</t>
        </is>
      </c>
      <c r="B14" s="11" t="inlineStr">
        <is>
          <t>11: Відгуки, Послуги, Проф.гігієна, Хірургія, Ортодонтія, Терапія, Команда, Корисно, Скидки</t>
        </is>
      </c>
      <c r="C14" s="11" t="inlineStr">
        <is>
          <t>≈8: Ціни ×2, Лікарі, Відгуки, Дитячий кабінет, Результати, Косметологія (є окремі ЦІНИ!)</t>
        </is>
      </c>
      <c r="D14" s="11" t="inlineStr">
        <is>
          <t>10: Відгуки, Протезування, Ортодонтія, Medis Kids, Послуги, Хірургія, Робочий процес, Питання, Клініка, Вакансії</t>
        </is>
      </c>
      <c r="E14" s="11" t="inlineStr">
        <is>
          <t>11: Наші кейси, Вініри, Імпланти, Життя клініки, Відгуки, Акції, Проф.гігієна, Корисне, Наші лікарі, Контакти</t>
        </is>
      </c>
      <c r="F14" s="35" t="inlineStr">
        <is>
          <t>≈10, але ⚠️ 5 із них — «Вакансії» поспіль. Змістовні лише: Відгуки, Навчання, Кейси, Наші будні</t>
        </is>
      </c>
      <c r="G14" s="35" t="inlineStr">
        <is>
          <t>Усі роблять «Відгуки» + послуги. Ніхто не зробив хайлайт «ЦІНА / КОШТОРИС ДО ЛІКУВАННЯ» і «ГАРАНТІЯ» — а це болі №5 і №6 з відгуків</t>
        </is>
      </c>
    </row>
    <row r="15" ht="78" customHeight="1" s="31">
      <c r="A15" s="9" t="inlineStr">
        <is>
          <t>УТП (з профілю/сайту)</t>
        </is>
      </c>
      <c r="B15" s="11" t="inlineStr">
        <is>
          <t>«Експерти з посмішок» + усвідомлена профілактика + командний людяний підхід</t>
        </is>
      </c>
      <c r="C15" s="11" t="inlineStr">
        <is>
          <t>Найбільша впізнаваність + прозорі ціни + седація + косметологія (все в одному) + 10% військовим</t>
        </is>
      </c>
      <c r="D15" s="11" t="inlineStr">
        <is>
          <t>«15+ років досвіду» + «гарантія найкращої ціни» + Medis Kids (діти) + швидкий запис</t>
        </is>
      </c>
      <c r="E15" s="11" t="inlineStr">
        <is>
          <t>«20 років досвіду + 18 000 клієнтів» — довіра через стаж; повний спектр послуг</t>
        </is>
      </c>
      <c r="F15" s="35" t="inlineStr">
        <is>
          <t>«Сучасна СІМЕЙНА стоматологія» + прозора ціна ЗА КОНКРЕТНИМ ЛІКАРЕМ (Острогляд дешевше, Шевчук дорожче) — унікальний хід ринку</t>
        </is>
      </c>
      <c r="G15" s="35" t="inlineStr">
        <is>
          <t>«Повний спектр» кажуть майже всі — це порожньо. Реально диференціюються Мазур (прозорість) і Нова Посмішка (сімейність + ціна за лікарем). У Комфортної гнатологія в назві профілю — сильно, але контентом не підкріплено</t>
        </is>
      </c>
    </row>
    <row r="16" ht="21.75" customHeight="1" s="31">
      <c r="A16" s="34" t="inlineStr">
        <is>
          <t>📊 СТАТИСТИКА (Reels — ЖИВІ перегляди зі сторінки /reels/)</t>
        </is>
      </c>
    </row>
    <row r="17" ht="78" customHeight="1" s="31">
      <c r="A17" s="9" t="inlineStr">
        <is>
          <t>Перегляди Reels (avg/медіана/max/min)</t>
        </is>
      </c>
      <c r="B17" s="11" t="inlineStr">
        <is>
          <t>avg 3 329 · медіана 1 652 · max 43 000 · min 753</t>
        </is>
      </c>
      <c r="C17" s="11" t="inlineStr">
        <is>
          <t>avg 35 890 · медіана 3 392 · max 397 000 · min 991 ⚠️максимуми — промо</t>
        </is>
      </c>
      <c r="D17" s="11" t="inlineStr">
        <is>
          <t>avg 1 286 · медіана 1 079 · max 3 257 · min 560</t>
        </is>
      </c>
      <c r="E17" s="11" t="inlineStr">
        <is>
          <t>avg 956 · медіана 812 · max 2 717 · min 346</t>
        </is>
      </c>
      <c r="F17" s="35" t="inlineStr">
        <is>
          <t>avg 40 745 · медіана 10 030 · max 392 000 · min 1 418 — АЛЕ це з платним просуванням. ⚠️ЧИСТА ОРГАНІКА: максимум лише 4 961</t>
        </is>
      </c>
      <c r="G17" s="35" t="inlineStr">
        <is>
          <t>🔴 ГОЛОВНЕ ВІДКРИТТЯ 25.08.2026: сотні тисяч переглядів у Meditrina і Нової Посмішки — це ПЛАТНЕ ПРОСУВАННЯ, не віральність. Медіана органіки ніші ≈1 800. Наші органічні максимуми (13 400 і 16 700) — НАЙКРАЩІ на ринку</t>
        </is>
      </c>
    </row>
    <row r="18" ht="78" customHeight="1" s="31">
      <c r="A18" s="9" t="inlineStr">
        <is>
          <t>Розподіл переглядів (12 останніх Reels)</t>
        </is>
      </c>
      <c r="B18" s="11" t="inlineStr">
        <is>
          <t>&lt;1к: 1 | 1–3к: 29 | 3–10к: 9 | 10к+: 1</t>
        </is>
      </c>
      <c r="C18" s="11" t="inlineStr">
        <is>
          <t>&lt;1к: 1 | 1–3к: 15 | 3–10к: 17 | 10к+: 7</t>
        </is>
      </c>
      <c r="D18" s="11" t="inlineStr">
        <is>
          <t>&lt;1к: 16 | 1–3к: 22 | 3–10к: 2 | 10к+: 0</t>
        </is>
      </c>
      <c r="E18" s="11" t="inlineStr">
        <is>
          <t>&lt;1к: 29 | 1–3к: 11 | 3–10к: 0 | 10к+: 0</t>
        </is>
      </c>
      <c r="F18" s="35" t="inlineStr">
        <is>
          <t>&lt;1к: 0 | 1–3к: 16 | 3–10к: 4 | 10к+: 20 (половина вибірки — промо)</t>
        </is>
      </c>
      <c r="G18" s="35" t="inlineStr">
        <is>
          <t>Meditrina: 6 промо-рілсів 118к–397к. Нова Посмішка: 20 із 22. У наших акаунтах промо немає взагалі — усе, що маємо, зароблено органікою</t>
        </is>
      </c>
    </row>
    <row r="19" ht="78" customHeight="1" s="31">
      <c r="A19" s="9" t="inlineStr">
        <is>
          <t>Середні лайки (семпл живий)</t>
        </is>
      </c>
      <c r="B19" s="11" t="inlineStr">
        <is>
          <t>130–924 (колаба з блогеркою — 924 ♥)</t>
        </is>
      </c>
      <c r="C19" s="11" t="inlineStr">
        <is>
          <t>15–140</t>
        </is>
      </c>
      <c r="D19" s="11" t="inlineStr">
        <is>
          <t>30–163</t>
        </is>
      </c>
      <c r="E19" s="11" t="inlineStr">
        <is>
          <t>3–31</t>
        </is>
      </c>
      <c r="F19" s="35" t="inlineStr">
        <is>
          <t>16–67 лайків на рілсах із сотнями тисяч переглядів</t>
        </is>
      </c>
      <c r="G19" s="35" t="inlineStr">
        <is>
          <t>Абсолютні лайки в ніші низькі. Орієнтир для KPI — перегляди й ER, а не лайки</t>
        </is>
      </c>
    </row>
    <row r="20" ht="78" customHeight="1" s="31">
      <c r="A20" s="9" t="inlineStr">
        <is>
          <t>ER (оцінка від бази)</t>
        </is>
      </c>
      <c r="B20" s="11" t="inlineStr">
        <is>
          <t>2,01% (реальний, по топ-22 рілсах)</t>
        </is>
      </c>
      <c r="C20" s="11" t="inlineStr">
        <is>
          <t>0,03% на промо-рілсах / 1,15% органіка</t>
        </is>
      </c>
      <c r="D20" s="11" t="inlineStr">
        <is>
          <t>~1–1,5%</t>
        </is>
      </c>
      <c r="E20" s="11" t="inlineStr">
        <is>
          <t>1,25%</t>
        </is>
      </c>
      <c r="F20" s="35" t="inlineStr">
        <is>
          <t>⚠️0,03% на промо-рілсах (392к переглядів / 67 лайків). Органічний ER — 0,67%. Для порівняння: Комфортна 2,23%, Київська 2,50%</t>
        </is>
      </c>
      <c r="G20" s="35" t="inlineStr">
        <is>
          <t>🔴 РЕАЛЬНИЙ ER (лайки/перегляди, топ-22 рілси): Київська 2,50% · Комфортна 2,23% · Vivita 2,01% · DENTART 1,25% · Омега 1,03% · Нова Посмішка 0,03% · Meditrina 0,03%. ОРГАНІЧНО МИ ЛІДЕРИ НІШІ</t>
        </is>
      </c>
    </row>
    <row r="21" ht="78" customHeight="1" s="31">
      <c r="A21" s="9" t="inlineStr">
        <is>
          <t>Частота публікацій</t>
        </is>
      </c>
      <c r="B21" s="11" t="inlineStr">
        <is>
          <t>Висока (~3 пости/міс)</t>
        </is>
      </c>
      <c r="C21" s="11" t="inlineStr">
        <is>
          <t>Низька (~0,6/міс), ставка на промо</t>
        </is>
      </c>
      <c r="D21" s="11" t="inlineStr">
        <is>
          <t>Найвища серед конкурентів (~10/міс)</t>
        </is>
      </c>
      <c r="E21" s="11" t="inlineStr">
        <is>
          <t>Найнижча (~0,3/міс)</t>
        </is>
      </c>
      <c r="F21" s="35" t="inlineStr">
        <is>
          <t>НИЗЬКА — ~0,3 поста на місяць (найрідше в ніші разом із DENTART)</t>
        </is>
      </c>
      <c r="G21" s="35" t="inlineStr">
        <is>
          <t>Ми постимо найчастіше в ніші (Комфортна ~12/міс, Київська ~9,5/міс). Обсяг — не наша проблема. Проблема у форматі: каруселей 33% і 42%, а вони не дають охоплення</t>
        </is>
      </c>
    </row>
    <row r="22" ht="78" customHeight="1" s="31">
      <c r="A22" s="9" t="inlineStr">
        <is>
          <t>Динаміка / приріст</t>
        </is>
      </c>
      <c r="B22" s="11" t="inlineStr">
        <is>
          <t>Стабільний ріст на контенті</t>
        </is>
      </c>
      <c r="C22" s="11" t="inlineStr">
        <is>
          <t>Найбільша база, ріст на вірусних кейсах</t>
        </is>
      </c>
      <c r="D22" s="11" t="inlineStr">
        <is>
          <t>Велика база, але охват стагнує</t>
        </is>
      </c>
      <c r="E22" s="11" t="inlineStr">
        <is>
          <t>Повільний ріст на стажі/кейсах, без вірусних проривів</t>
        </is>
      </c>
      <c r="F22" s="35" t="inlineStr">
        <is>
          <t>Ріст не на контенті, а на платному просуванні: 20 із 22 топ-рілсів — промо</t>
        </is>
      </c>
      <c r="G22" s="35" t="inlineStr">
        <is>
          <t>Конкуренти ростуть або платно (Meditrina, Нова Посмішка), або повільно на стажі (Мазур, DENTART). Наш зростання органічне — його треба масштабувати, а не наздоганяти чужі куплені цифри</t>
        </is>
      </c>
    </row>
    <row r="23" ht="21.75" customHeight="1" s="31">
      <c r="A23" s="34" t="inlineStr">
        <is>
          <t>🎬 КОНТЕНТ</t>
        </is>
      </c>
    </row>
    <row r="24" ht="78" customHeight="1" s="31">
      <c r="A24" s="9" t="inlineStr">
        <is>
          <t>Формати</t>
        </is>
      </c>
      <c r="B24" s="11" t="inlineStr">
        <is>
          <t>Reels-first (гумор, тренди, бекстейдж) + фото-пости</t>
        </is>
      </c>
      <c r="C24" s="11" t="inlineStr">
        <is>
          <t>Reels-кейси (до/після) + каруселі + фото</t>
        </is>
      </c>
      <c r="D24" s="11" t="inlineStr">
        <is>
          <t>Reels (лікарі, процеси) + фото-пости</t>
        </is>
      </c>
      <c r="E24" s="11" t="inlineStr">
        <is>
          <t>Фото-кейси до/після + хайлайти + рідкі Reels</t>
        </is>
      </c>
      <c r="F24" s="35" t="inlineStr">
        <is>
          <t>Reels 92% / фото 8%. Каруселей майже немає</t>
        </is>
      </c>
      <c r="G24" s="35" t="inlineStr">
        <is>
          <t>Уся ніша — Reels-first. Виграє не формат, а ТЕМА. Гумор/тренди/кейси б'ють інформатику</t>
        </is>
      </c>
    </row>
    <row r="25" ht="78" customHeight="1" s="31">
      <c r="A25" s="9" t="inlineStr">
        <is>
          <t>Візуал + оцінка якості</t>
        </is>
      </c>
      <c r="B25" s="11" t="inlineStr">
        <is>
          <t>Жваво, динамічно, «жива клініка», висока якість</t>
        </is>
      </c>
      <c r="C25" s="11" t="inlineStr">
        <is>
          <t>Чисто, преміально, акцент на результат «до/після»</t>
        </is>
      </c>
      <c r="D25" s="11" t="inlineStr">
        <is>
          <t>Акуратно, але суховато-медично</t>
        </is>
      </c>
      <c r="E25" s="11" t="inlineStr">
        <is>
          <t>Акуратний медичний, акцент на результатах кейсів</t>
        </is>
      </c>
      <c r="F25" s="35" t="inlineStr">
        <is>
          <t>Просто, по-людськи, багато відео. Не преміально, але тепло й зрозуміло</t>
        </is>
      </c>
      <c r="G25" s="35" t="inlineStr">
        <is>
          <t>Meditrina — найпреміальніший, Vivita — найживіший. Наша Київська може взяти «до/після» преміум-подачу</t>
        </is>
      </c>
    </row>
    <row r="26" ht="78" customHeight="1" s="31">
      <c r="A26" s="9" t="inlineStr">
        <is>
          <t>Тексти / мова / подача</t>
        </is>
      </c>
      <c r="B26" s="11" t="inlineStr">
        <is>
          <t>Укр., коротко, з гумором і хештегами #тренд2026</t>
        </is>
      </c>
      <c r="C26" s="11" t="inlineStr">
        <is>
          <t>Укр., експертно, кейс-сторітелінг про пацієнта</t>
        </is>
      </c>
      <c r="D26" s="11" t="inlineStr">
        <is>
          <t>Укр., рівний інформативний тон</t>
        </is>
      </c>
      <c r="E26" s="11" t="inlineStr">
        <is>
          <t>Укр., експертно-стримано, про досвід і результат</t>
        </is>
      </c>
      <c r="F26" s="35" t="inlineStr">
        <is>
          <t>Укр., розмовна мова, вхід через ПРЯМЕ ПИТАННЯ до читача («Хрускіт у щелепі — це нормально?»)</t>
        </is>
      </c>
      <c r="G26" s="35" t="inlineStr">
        <is>
          <t>Мова ринку — українська. Виграє емоційний кейс-сторітелінг (Meditrina) і легкий гумор (Vivita)</t>
        </is>
      </c>
    </row>
    <row r="27" ht="78" customHeight="1" s="31">
      <c r="A27" s="9" t="inlineStr">
        <is>
          <t>Топ-теми контенту</t>
        </is>
      </c>
      <c r="B27" s="11" t="inlineStr">
        <is>
          <t>Гумор/жарти лікарів, тренди, бекстейдж, брекети</t>
        </is>
      </c>
      <c r="C27" s="11" t="inlineStr">
        <is>
          <t>Складні клінічні КЕЙСИ до/після (імпланти, All-on-4), лікарі</t>
        </is>
      </c>
      <c r="D27" s="11" t="inlineStr">
        <is>
          <t>Знайомство з лікарями, види послуг, дитяча стоматологія</t>
        </is>
      </c>
      <c r="E27" s="11" t="inlineStr">
        <is>
          <t>Кейси до/після (вініри/імпланти), «20 років досвіду», лікарі</t>
        </is>
      </c>
      <c r="F27" s="35" t="inlineStr">
        <is>
          <t>СНЩС/хрускіт щелепи, дитяча стоматологія, «зуб виглядає здоровим, але…», ортопедія, гігієна, КТ</t>
        </is>
      </c>
      <c r="G27" s="35" t="inlineStr">
        <is>
          <t>Робочі теми ніші: (1) СИМПТОМ-питання в перші 2 сек, (2) закулісся клініки, (3) обличчя лікаря. НЕ працює: технології як тема (стеля 2,7к), «повний спектр», рекламні заклики</t>
        </is>
      </c>
    </row>
    <row r="28" ht="78" customHeight="1" s="31">
      <c r="A28" s="9" t="inlineStr">
        <is>
          <t>Що заходить НАЙКРАЩЕ (з переглядів)</t>
        </is>
      </c>
      <c r="B28" s="11" t="inlineStr">
        <is>
          <t>Гумор «Сюрприз від лікаря» 7,6к; тренд 5,1к</t>
        </is>
      </c>
      <c r="C28" s="11" t="inlineStr">
        <is>
          <t>КОЛАБИ-кейси до/після: 421к / 276к / 137к / 118к переглядів</t>
        </is>
      </c>
      <c r="D28" s="11" t="inlineStr">
        <is>
          <t>Reels про лікарів 2,9к (стеля низька)</t>
        </is>
      </c>
      <c r="E28" s="11" t="inlineStr">
        <is>
          <t>Кейси-трансформації; топ-Reel лише 2,7к (стеля низька)</t>
        </is>
      </c>
      <c r="F28" s="35" t="inlineStr">
        <is>
          <t>Формально топ — 392к «Хрускіт у щелепі» і 289к «Дитячі посмішки». ⚠️АЛЕ обидва з ER 0,02% → це куплене охоплення, а не влучна тема. Органічно найкраще заходить те саме питання про симптом, але в межах 3–5к</t>
        </is>
      </c>
      <c r="G28" s="35" t="inlineStr">
        <is>
          <t>🔥 Наш власний топ — теж рілси-симптоми: Комфортна 13 400 «Не кожен зубний біль починається з карієсу», Київська 18 200 «Важливо не лише як лікують, а наскільки уважно лікар чує». Формула вже знайдена — її треба ставити на потік</t>
        </is>
      </c>
    </row>
    <row r="29" ht="78" customHeight="1" s="31">
      <c r="A29" s="9" t="inlineStr">
        <is>
          <t>Що заходить НАЙГІРШЕ</t>
        </is>
      </c>
      <c r="B29" s="11" t="inlineStr">
        <is>
          <t>Сухі продуктові пости без емоції</t>
        </is>
      </c>
      <c r="C29" s="11" t="inlineStr">
        <is>
          <t>Прості інфо-Reels без кейсу</t>
        </is>
      </c>
      <c r="D29" s="11" t="inlineStr">
        <is>
          <t>Загальні промо без лікаря/історії</t>
        </is>
      </c>
      <c r="E29" s="11" t="inlineStr">
        <is>
          <t>Загальні пости без кейсу/обличчя</t>
        </is>
      </c>
      <c r="F29" s="35" t="inlineStr">
        <is>
          <t>Усе без промо-бюджету: органічна стеля акаунта — 4 961 перегляд при базі 5 942</t>
        </is>
      </c>
      <c r="G29" s="35" t="inlineStr">
        <is>
          <t>Скрізь провалюється «суха інформатика без обличчя/історії». Наша Київська має це врахувати</t>
        </is>
      </c>
    </row>
    <row r="30" ht="120" customHeight="1" s="31">
      <c r="A30" s="9" t="inlineStr">
        <is>
          <t>ТОП-Reels (лінки + перегляди ЖИВІ)</t>
        </is>
      </c>
      <c r="B30" s="11" t="inlineStr">
        <is>
          <t>7 597 · 5 104 · 3 675 · 2 908 · 2 316 (клікабельні лінки ⬇️ внизу)</t>
        </is>
      </c>
      <c r="C30" s="11" t="inlineStr">
        <is>
          <t>421к · 276к · 137к · 118к · 26к (клікабельні лінки ⬇️ внизу)</t>
        </is>
      </c>
      <c r="D30" s="11" t="inlineStr">
        <is>
          <t>6 634 · 5 538 · 3 645 · 3 476 · 3 101 (клікабельні лінки ⬇️ внизу)</t>
        </is>
      </c>
      <c r="E30" s="11" t="inlineStr">
        <is>
          <t>2 708 · 2 272 · 1 884 · 1 704 · 1 657 (клікабельні лінки ⬇️ внизу)</t>
        </is>
      </c>
      <c r="F30" s="35" t="inlineStr">
        <is>
          <t>392к · 289к · 147к · 127к · 107к (лінки нижче) — усі промо</t>
        </is>
      </c>
      <c r="G30" s="35" t="inlineStr">
        <is>
          <t>Наш органічний топ (13 400 і 16 700) вищий за органічну стелю Нової Посмішки (4 961) і Meditrina (10 500)</t>
        </is>
      </c>
    </row>
    <row r="31" ht="21.75" customHeight="1" s="31">
      <c r="A31" s="34" t="inlineStr">
        <is>
          <t>🎯 TOV / РОЗІГРАШІ / КОЛАБИ</t>
        </is>
      </c>
    </row>
    <row r="32" ht="78" customHeight="1" s="31">
      <c r="A32" s="9" t="inlineStr">
        <is>
          <t>Tone of Voice</t>
        </is>
      </c>
      <c r="B32" s="11" t="inlineStr">
        <is>
          <t>Легкий, людяний, з гумором, «свої люди»</t>
        </is>
      </c>
      <c r="C32" s="11" t="inlineStr">
        <is>
          <t>Експертний, турботливий, преміальний</t>
        </is>
      </c>
      <c r="D32" s="11" t="inlineStr">
        <is>
          <t>Рівний, професійно-стриманий</t>
        </is>
      </c>
      <c r="E32" s="11" t="inlineStr">
        <is>
          <t>Експертно-стриманий, «досвід і стаж»</t>
        </is>
      </c>
      <c r="F32" s="35" t="inlineStr">
        <is>
          <t>Теплий, сімейний, простий. Без преміальності й без пафосу</t>
        </is>
      </c>
      <c r="G32" s="35" t="inlineStr">
        <is>
          <t>Наша Київська ToV (преміальний+турбота) найближче до Meditrina — правильний орієнтир</t>
        </is>
      </c>
    </row>
    <row r="33" ht="78" customHeight="1" s="31">
      <c r="A33" s="9" t="inlineStr">
        <is>
          <t>Розіграші / акції</t>
        </is>
      </c>
      <c r="B33" s="11" t="inlineStr">
        <is>
          <t>Оплата частинами (у рекламі), знижок у стрічці мало</t>
        </is>
      </c>
      <c r="C33" s="11" t="inlineStr">
        <is>
          <t>Акції: –50% новим клієнтам, розіграш імплантів на НР, –10% військовим</t>
        </is>
      </c>
      <c r="D33" s="11" t="inlineStr">
        <is>
          <t>Акція на гігієну (1200 замість 1800), «гарантія найкращої ціни»</t>
        </is>
      </c>
      <c r="E33" s="11" t="inlineStr">
        <is>
          <t>Хайлайт «Акції» (сезонні пропозиції)</t>
        </is>
      </c>
      <c r="F33" s="35" t="inlineStr">
        <is>
          <t>🔥 −7 500 грн на всі брекети в ортодонта Євгенія Острогляда — єдиний ІМЕННИЙ офер ринку (але без дедлайну)</t>
        </is>
      </c>
      <c r="G33" s="35" t="inlineStr">
        <is>
          <t>Meditrina — найагресивніша по акціях/розіграшах. Наша Київська може завести сезонні акції + розіграш гігієни/відбілювання</t>
        </is>
      </c>
    </row>
    <row r="34" ht="78" customHeight="1" s="31">
      <c r="A34" s="9" t="inlineStr">
        <is>
          <t>Колаби / блогери / лікарі</t>
        </is>
      </c>
      <c r="B34" s="11" t="inlineStr">
        <is>
          <t>Колаби всередині команди лікарів</t>
        </is>
      </c>
      <c r="C34" s="11" t="inlineStr">
        <is>
          <t>КЛЮЧ: постійні колаби з особистим акаунтом лікаря @dr.pivovarchuk (звідси 46–131к)</t>
        </is>
      </c>
      <c r="D34" s="11" t="inlineStr">
        <is>
          <t>Слабко, майже без колабів</t>
        </is>
      </c>
      <c r="E34" s="11" t="inlineStr">
        <is>
          <t>Веде особистий акаунт власника dr.chornyi — готова база для колабів «клініка × лікар»</t>
        </is>
      </c>
      <c r="F34" s="35" t="inlineStr">
        <is>
          <t>Колаб і блогерів не знайдено. Ставка не на колаби, а на платне просування</t>
        </is>
      </c>
      <c r="G34" s="35" t="inlineStr">
        <is>
          <t>🔑 РИЧАГ НІШІ: у Meditrina рілси 307к і 228к зняті з особистого акаунта лікаря @dr.pivovarchuk (7 895 підписників), у Medis — з @dr.vadim_gaeckiy (5 302). Клініка й лікар публікують у співавторстві. У нас особисті акаунти лікарів не задіяні взагалі</t>
        </is>
      </c>
    </row>
    <row r="35" ht="21.75" customHeight="1" s="31">
      <c r="A35" s="34" t="inlineStr">
        <is>
          <t>📣 РЕКЛАМА (Meta Ad Library, перевірено наживо)</t>
        </is>
      </c>
    </row>
    <row r="36" ht="78" customHeight="1" s="31">
      <c r="A36" s="9" t="inlineStr">
        <is>
          <t>Активні оголошення</t>
        </is>
      </c>
      <c r="B36" s="11" t="inlineStr">
        <is>
          <t>~6 активних (Meta Ad Library)</t>
        </is>
      </c>
      <c r="C36" s="11" t="inlineStr">
        <is>
          <t>Активної реклами НЕ знайдено</t>
        </is>
      </c>
      <c r="D36" s="11" t="inlineStr">
        <is>
          <t>Активної реклами НЕ знайдено</t>
        </is>
      </c>
      <c r="E36" s="11" t="inlineStr">
        <is>
          <t>Активної реклами НЕ знайдено (органіка) — перевірено Meta Ad Library</t>
        </is>
      </c>
      <c r="F36" s="35" t="inlineStr">
        <is>
          <t>Meta Ad Library не читається ботами (403) — оголошень не бачили. АЛЕ ознаки платного просування Reels однозначні: 20 рілсів 15,1к–392к при 16–67 лайках</t>
        </is>
      </c>
      <c r="G36" s="35" t="inlineStr">
        <is>
          <t>Платне просування використовують Meditrina, Нова Посмішка і Vivita. Ознака промо: десятки/сотні тисяч переглядів при 15–67 лайках</t>
        </is>
      </c>
    </row>
    <row r="37" ht="78" customHeight="1" s="31">
      <c r="A37" s="9" t="inlineStr">
        <is>
          <t>Креативи / офери</t>
        </is>
      </c>
      <c r="B37" s="11" t="inlineStr">
        <is>
          <t>1) «Всі послуги в центрі Житомира» (діагностика→імплантація), CTA «Отримати консультацію / Зателефонувати». 2) Брекети + «оплата частинами». Стартові дати 25.06 та 09.07</t>
        </is>
      </c>
      <c r="C37" s="11" t="inlineStr">
        <is>
          <t>—</t>
        </is>
      </c>
      <c r="D37" s="11" t="inlineStr">
        <is>
          <t>—</t>
        </is>
      </c>
      <c r="E37" s="11" t="inlineStr">
        <is>
          <t>—</t>
        </is>
      </c>
      <c r="F37" s="35" t="inlineStr">
        <is>
          <t>Офер у контенті: −7 500 грн на брекети + «прозора ціна за лікарем»</t>
        </is>
      </c>
      <c r="G37" s="35" t="inlineStr">
        <is>
          <t>Робочий оффер ніші у платці: конкретна послуга (брекети) + пільга (оплата частинами) + прямий CTA на дзвінок/консультацію</t>
        </is>
      </c>
    </row>
    <row r="38" ht="78" customHeight="1" s="31">
      <c r="A38" s="9" t="inlineStr">
        <is>
          <t>Що працює / не працює у платці</t>
        </is>
      </c>
      <c r="B38" s="11" t="inlineStr">
        <is>
          <t>Працює: вузький оффер (ортодонтія) + розстрочка. Не тестують: лід-магніт/квіз</t>
        </is>
      </c>
      <c r="C38" s="11" t="inlineStr">
        <is>
          <t>Платку не використовує — робить ставку на вірусні колаб-кейси</t>
        </is>
      </c>
      <c r="D38" s="11" t="inlineStr">
        <is>
          <t>Платку не використовує</t>
        </is>
      </c>
      <c r="E38" s="11" t="inlineStr">
        <is>
          <t>Платку не використовує</t>
        </is>
      </c>
      <c r="F38" s="35" t="inlineStr">
        <is>
          <t>Працює: платне просування рілсів дає охоплення. Не працює: конверсія в залученість — люди дивляться, але не реагують (ER 0,03%)</t>
        </is>
      </c>
      <c r="G38" s="35" t="inlineStr">
        <is>
          <t>Вікно для Київської: майже ніхто не крутить рекламу → дешевий аукціон. Зайти з оффером «безкоштовна консультація гнатолога» + розстрочка</t>
        </is>
      </c>
    </row>
    <row r="39" ht="21.75" customHeight="1" s="31">
      <c r="A39" s="34" t="inlineStr">
        <is>
          <t>💬 КОМУНІКАЦІЯ</t>
        </is>
      </c>
    </row>
    <row r="40" ht="78" customHeight="1" s="31">
      <c r="A40" s="9" t="inlineStr">
        <is>
          <t>Як спілкуються</t>
        </is>
      </c>
      <c r="B40" s="11" t="inlineStr">
        <is>
          <t>Активно, дружньо, відповідають у коментарях/Direct</t>
        </is>
      </c>
      <c r="C40" s="11" t="inlineStr">
        <is>
          <t>Через кейси і Direct, преміально</t>
        </is>
      </c>
      <c r="D40" s="11" t="inlineStr">
        <is>
          <t>Стримано-сервісно</t>
        </is>
      </c>
      <c r="E40" s="11" t="inlineStr">
        <is>
          <t>Стримано-експертно, через кейси й досвід</t>
        </is>
      </c>
      <c r="F40" s="35" t="inlineStr">
        <is>
          <t>Просто й тепло, через сайт і телефон. Месенджерів на сайті НЕМАЄ (ні Viber, ні Telegram)</t>
        </is>
      </c>
      <c r="G40" s="35" t="inlineStr">
        <is>
          <t>Наша Київська може виграти персональною комунікацією (як stomatolog) + експертністю (як Meditrina)</t>
        </is>
      </c>
    </row>
    <row r="41" ht="78" customHeight="1" s="31">
      <c r="A41" s="9" t="inlineStr">
        <is>
          <t>Запис / канал звернення</t>
        </is>
      </c>
      <c r="B41" s="11" t="inlineStr">
        <is>
          <t>Лід-форма на сайті + 3 телефони + CTA «Перезвоніть мені»</t>
        </is>
      </c>
      <c r="C41" s="11" t="inlineStr">
        <is>
          <t>Форма на сайті + 2 телефони + Direct</t>
        </is>
      </c>
      <c r="D41" s="11" t="inlineStr">
        <is>
          <t>Форма + Viber/Telegram + телефон («запис у кілька кліків»)</t>
        </is>
      </c>
      <c r="E41" s="11" t="inlineStr">
        <is>
          <t>Сайт dentart.zt.ua + Direct/телефон</t>
        </is>
      </c>
      <c r="F41" s="35" t="inlineStr">
        <is>
          <t>Форма «Так, записуюсь на консультацію!» на кожній сторінці послуги + 2 телефони + онлайн-запис barb.ua. Обіцянка: «звʼяжемось, щойно адміністратори звільняться»</t>
        </is>
      </c>
      <c r="G41" s="35" t="inlineStr">
        <is>
          <t>3/4 мають кілька точок входу. Наша Київська сильно обмежена (Direct+Maps) — треба додати форму/квіз і месенджери</t>
        </is>
      </c>
    </row>
    <row r="42" ht="78" customHeight="1" s="31">
      <c r="A42" s="9" t="inlineStr">
        <is>
          <t>Реакція на негатив / відгуки</t>
        </is>
      </c>
      <c r="B42" s="11" t="inlineStr">
        <is>
          <t>Хайлайт «Відгуки», реакція стандартна</t>
        </is>
      </c>
      <c r="C42" s="11" t="inlineStr">
        <is>
          <t>Хайлайт «Відгуки»+«Результати», кейси = соц.доказ</t>
        </is>
      </c>
      <c r="D42" s="11" t="inlineStr">
        <is>
          <t>Хайлайт «Відгуки», нейтрально</t>
        </is>
      </c>
      <c r="E42" s="11" t="inlineStr">
        <is>
          <t>Хайлайт «Відгуки», кейси = соц.доказ</t>
        </is>
      </c>
      <c r="F42" s="35" t="inlineStr">
        <is>
          <t>Рейтинг 4.8 при 182 відгуках (top20.ua) — 2-й результат ринку після наших клінік. ~97% позитиву</t>
        </is>
      </c>
      <c r="G42" s="35" t="inlineStr">
        <is>
          <t>🏆 Наша репутація б'є весь ринок: Комфортна 4.7 / 886 відгуків (у найкращого конкурента 182), Київська 4.9 / 190 — найвищий рейтинг Житомира серед клінік зі 100+ відгуками. У контенті це не звучить жодного разу</t>
        </is>
      </c>
    </row>
    <row r="43" ht="78" customHeight="1" s="31">
      <c r="A43" s="9" t="inlineStr">
        <is>
          <t>Фанати / спільнота</t>
        </is>
      </c>
      <c r="B43" s="11" t="inlineStr">
        <is>
          <t>Є лояльне ядро на гуморі</t>
        </is>
      </c>
      <c r="C43" s="11" t="inlineStr">
        <is>
          <t>Найбільша аудиторія міста, впізнаваність</t>
        </is>
      </c>
      <c r="D43" s="11" t="inlineStr">
        <is>
          <t>Клієнти радше, ніж фанати</t>
        </is>
      </c>
      <c r="E43" s="11" t="inlineStr">
        <is>
          <t>Лояльна база на стажі, без фан-спільноти</t>
        </is>
      </c>
      <c r="F43" s="35" t="inlineStr">
        <is>
          <t>Лояльна сімейна база; фан-спільноти немає</t>
        </is>
      </c>
      <c r="G43" s="35" t="inlineStr">
        <is>
          <t>Справжньої «фан-спільноти» нема ні в кого — вільна ніша для бренду з характером (наша перевага)</t>
        </is>
      </c>
    </row>
    <row r="44" ht="21.75" customHeight="1" s="31">
      <c r="A44" s="34" t="inlineStr">
        <is>
          <t>💰 ЦІНИ / ДОСТУПНІСТЬ (живі дані з сайтів + ринковий бенчмарк)</t>
        </is>
      </c>
    </row>
    <row r="45" ht="78" customHeight="1" s="31">
      <c r="A45" s="9" t="inlineStr">
        <is>
          <t>Модель ціноутворення</t>
        </is>
      </c>
      <c r="B45" s="11" t="inlineStr">
        <is>
          <t>Прайс на сайті (vivita.dental/prices) — прозоро</t>
        </is>
      </c>
      <c r="C45" s="11" t="inlineStr">
        <is>
          <t>Повний прайс на сайті + хайлайт «Ціни» — найпрозоріше</t>
        </is>
      </c>
      <c r="D45" s="11" t="inlineStr">
        <is>
          <t>Прайс на сайті (medis.zt.ua/ciny)</t>
        </is>
      </c>
      <c r="E45" s="11" t="inlineStr">
        <is>
          <t>Частково прозоро: сайт dentart.zt.ua + хайлайт «Акції» (повний прайс у профілі не публікує)</t>
        </is>
      </c>
      <c r="F45" s="35" t="inlineStr">
        <is>
          <t>Прайс ВІДКРИТИЙ посторінково (не єдиною таблицею) + унікально: ціна вказана ЗА КОНКРЕТНИМ ЛІКАРЕМ</t>
        </is>
      </c>
      <c r="G45" s="35" t="inlineStr">
        <is>
          <t>Прозорість цін = стандарт ніші (3/4). Наша Київська ховає ціни → бар'єр. Треба хоча б «від» + пакети</t>
        </is>
      </c>
    </row>
    <row r="46" ht="120" customHeight="1" s="31">
      <c r="A46" s="9" t="inlineStr">
        <is>
          <t>Ключові ціни (грн / €)</t>
        </is>
      </c>
      <c r="B46" s="11" t="inlineStr">
        <is>
          <t>Консульт. 500 · пломба 2 200–3 000 · гігієна 1 400 · імплант Osstem 19 000 / Straumann 37 500 · коронка цирконій 9 000 · вінір 9 000 · брекети 12 500–15 500 · елайнери 41 500–65 000</t>
        </is>
      </c>
      <c r="C46" s="11" t="inlineStr">
        <is>
          <t>Консульт. 400 · гігієна 1 100 · пломба 1 000–1 800 · імплант 300–500€ · коронка металокер. 3 300 / цирконій 7 200 · вінір E-Max 10 000 · брекети 16 000–35 000</t>
        </is>
      </c>
      <c r="D46" s="11" t="inlineStr">
        <is>
          <t>Консульт. 400–500 · гігієна 1 200 (акція)–2 200 · реставрація 2 500–3 500 · коронка металокер. 5 000 / цирконій 6 000 · вінір 8 000 · брекети 15 000–17 000</t>
        </is>
      </c>
      <c r="E46" s="11" t="inlineStr">
        <is>
          <t>Основні ціни — на сайті / у Direct (у профілі не публікує)</t>
        </is>
      </c>
      <c r="F46" s="35" t="inlineStr">
        <is>
          <t>Консульт. 500–700 · гігієна 2 200 · коронка МК 4 000 · цирконій 7 000 · імплант 14 000 (Iterum) / 18 000 (GlobalD) · брекети метал 12 500–20 000 · елайнери від 70 000 · КТ 500–1 000 · гнатологія: діагностика 13 000, сплінт-капа 20 000</t>
        </is>
      </c>
      <c r="G46" s="35" t="inlineStr">
        <is>
          <t>Наші цінові козирі, які мовчать: Київська — найдешевший імплант ринку (Bauers 9 660 проти 14 000 у Нової Посмішки і 19 000 у Vivita), Straumann 22 980 проти 41 800. Комфортна — найдешевше відбілювання (4 000) і седація (2 500 проти 5 500 у Medis)</t>
        </is>
      </c>
    </row>
    <row r="47" ht="120" customHeight="1" s="31">
      <c r="A47" s="9" t="inlineStr">
        <is>
          <t>Ринковий бенчмарк Житомира</t>
        </is>
      </c>
      <c r="B47" s="11" t="inlineStr">
        <is>
          <t>VM Dental, Мазур, Нова Посмішка, Diadent: видалення 1,1–3к · імплант NeoBiotech 450€ · коронка на імпланті 8,5–13к · вінір від 400$ · реставрація 2,8к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35" t="inlineStr">
        <is>
          <t>Найдешевший імплант ринку з ВІДКРИТОЮ ціною (14 000). Наша Київська дешевша — 9 660 (Bauers)</t>
        </is>
      </c>
      <c r="G47" s="35" t="inlineStr">
        <is>
          <t>Ринок Житомира: імплант «під ключ» ~450–500€, вініри 8–12к грн. Наша Київська у цьому коридорі — ціною не демпінгувати, брати сервісом/гнатологією</t>
        </is>
      </c>
    </row>
    <row r="48" ht="21.75" customHeight="1" s="31">
      <c r="A48" s="34" t="inlineStr">
        <is>
          <t>🧲 ВОРОНКА ПРОДАЖІВ (реконструйовано з IG + сайту)</t>
        </is>
      </c>
    </row>
    <row r="49" ht="78" customHeight="1" s="31">
      <c r="A49" s="9" t="inlineStr">
        <is>
          <t>Вхід / лід-магніт</t>
        </is>
      </c>
      <c r="B49" s="11" t="inlineStr">
        <is>
          <t>Reels (гумор/тренди) → сайт → лід-форма «залиште дані»</t>
        </is>
      </c>
      <c r="C49" s="11" t="inlineStr">
        <is>
          <t>Вірусні колаб-кейси Reels → профіль → Direct/форма</t>
        </is>
      </c>
      <c r="D49" s="11" t="inlineStr">
        <is>
          <t>Reels/пости → сайт → форма + Viber/TG</t>
        </is>
      </c>
      <c r="E49" s="11" t="inlineStr">
        <is>
          <t>Кейси/хайлайти → профіль → сайт/Direct</t>
        </is>
      </c>
      <c r="F49" s="35" t="inlineStr">
        <is>
          <t>Промо-Reels → профіль → сайт із відкритим прайсом → форма. Лід-магніт: −7 500 грн на брекети (консультація при цьому платна, 500–700)</t>
        </is>
      </c>
      <c r="G49" s="35" t="inlineStr">
        <is>
          <t>Справжнього лід-магніту немає ні в кого. У Київської перші 5 хв консультації безкоштовні (це вже в прайсі) — готовий лід-магніт, який ніде не озвучений</t>
        </is>
      </c>
    </row>
    <row r="50" ht="78" customHeight="1" s="31">
      <c r="A50" s="9" t="inlineStr">
        <is>
          <t>Кваліфікація</t>
        </is>
      </c>
      <c r="B50" s="11" t="inlineStr">
        <is>
          <t>Телефонний дзвінок менеджера</t>
        </is>
      </c>
      <c r="C50" s="11" t="inlineStr">
        <is>
          <t>Direct-листування</t>
        </is>
      </c>
      <c r="D50" s="11" t="inlineStr">
        <is>
          <t>Дзвінок/месенджер</t>
        </is>
      </c>
      <c r="E50" s="11" t="inlineStr">
        <is>
          <t>Дзвінок/Direct вручну</t>
        </is>
      </c>
      <c r="F50" s="35" t="inlineStr">
        <is>
          <t>Ручна: адміністратор передзвонює</t>
        </is>
      </c>
      <c r="G50" s="35" t="inlineStr">
        <is>
          <t>Уся кваліфікація — ручна (дзвінок/Direct). Автоматизації (квіз/бот) нема ні в кого</t>
        </is>
      </c>
    </row>
    <row r="51" ht="78" customHeight="1" s="31">
      <c r="A51" s="9" t="inlineStr">
        <is>
          <t>Конверсія</t>
        </is>
      </c>
      <c r="B51" s="11" t="inlineStr">
        <is>
          <t>Консультація (500 грн) → план лікування</t>
        </is>
      </c>
      <c r="C51" s="11" t="inlineStr">
        <is>
          <t>Консультація (400 грн) → кейс/план, соц.доказ до/після</t>
        </is>
      </c>
      <c r="D51" s="11" t="inlineStr">
        <is>
          <t>Консультація (400–500) → план</t>
        </is>
      </c>
      <c r="E51" s="11" t="inlineStr">
        <is>
          <t>Консультація → план (акцент на 20-річному досвіді)</t>
        </is>
      </c>
      <c r="F51" s="35" t="inlineStr">
        <is>
          <t>Консультація (500–700) → план лікування → офер по лікарю</t>
        </is>
      </c>
      <c r="G51" s="35" t="inlineStr">
        <is>
          <t>Модель однакова: платна консультація → план лікування. Виграє той, у кого сильніший соц.доказ (кейси до/після)</t>
        </is>
      </c>
    </row>
    <row r="52" ht="78" customHeight="1" s="31">
      <c r="A52" s="9" t="inlineStr">
        <is>
          <t>Онбординг / утримання</t>
        </is>
      </c>
      <c r="B52" s="11" t="inlineStr">
        <is>
          <t>Хайлайти послуг, відгуки</t>
        </is>
      </c>
      <c r="C52" s="11" t="inlineStr">
        <is>
          <t>Хайлайт «Результати», сервіс, седація, косметологія (крос-селл)</t>
        </is>
      </c>
      <c r="D52" s="11" t="inlineStr">
        <is>
          <t>Medis Kids (сімейний крос-селл), гарантія ціни</t>
        </is>
      </c>
      <c r="E52" s="11" t="inlineStr">
        <is>
          <t>Стаж і кейси як утримання, хайлайт «Життя клініки»</t>
        </is>
      </c>
      <c r="F52" s="35" t="inlineStr">
        <is>
          <t>Відеовідгуки + кейси до/після + робота до 20:00 і в суботу. Абонемента на гігієну і розстрочки НЕМАЄ</t>
        </is>
      </c>
      <c r="G52" s="35" t="inlineStr">
        <is>
          <t>🕳 ВІЛЬНІ НІШІ (немає в ЖОДНОГО): розстрочка · абонемент на гігієну · гарантія з терміном в офері · слот «гострий біль сьогодні» · онлайн-запис зі слотами</t>
        </is>
      </c>
    </row>
    <row r="53" ht="21.75" customHeight="1" s="31">
      <c r="A53" s="34" t="inlineStr">
        <is>
          <t>📸 ВІЗУАЛЬНІ ДОКАЗИ</t>
        </is>
      </c>
    </row>
    <row r="54" ht="78" customHeight="1" s="31">
      <c r="A54" s="9" t="inlineStr">
        <is>
          <t>Скріни (див. вкладку «Візуальні докази»)</t>
        </is>
      </c>
      <c r="B54" s="11" t="inlineStr">
        <is>
          <t>Профіль + топ-Reels 7,6к/5,1к + креатив реклами</t>
        </is>
      </c>
      <c r="C54" s="11" t="inlineStr">
        <is>
          <t>Профіль + вірусні колаб-кейси 131к/95,8к</t>
        </is>
      </c>
      <c r="D54" s="11" t="inlineStr">
        <is>
          <t>Профіль + топ-Reel 2,9к</t>
        </is>
      </c>
      <c r="E54" s="11" t="inlineStr">
        <is>
          <t>Профіль + топ-Reel 2,7к (кейс до/після)</t>
        </is>
      </c>
      <c r="F54" s="35" t="inlineStr">
        <is>
          <t>Профіль + промо-рілси 392к/289к + прайс за лікарем</t>
        </is>
      </c>
      <c r="G54" s="35" t="inlineStr">
        <is>
          <t>Усі скріни зняті наживо 11.07.2026 і вставлені зображеннями на вкладці «Візуальні докази»</t>
        </is>
      </c>
    </row>
    <row r="55" ht="15.75" customHeight="1" s="31"/>
    <row r="56" ht="15.75" customHeight="1" s="31"/>
    <row r="57" ht="15.75" customHeight="1" s="31">
      <c r="A57" s="36" t="inlineStr">
        <is>
          <t>🔗 ТОП-5 REELS КОЖНОГО КОНКУРЕНТА — клікабельні лінки (реальні перегляди, з акаунту Анни, 11.07.2026)</t>
        </is>
      </c>
    </row>
    <row r="58" ht="15.75" customHeight="1" s="31">
      <c r="A58" s="24" t="inlineStr">
        <is>
          <t>Rank</t>
        </is>
      </c>
      <c r="B58" s="25" t="inlineStr">
        <is>
          <t>Vivita Dental
@vivita_dental</t>
        </is>
      </c>
      <c r="C58" s="25" t="inlineStr">
        <is>
          <t>Meditrina
@meditrina.zt</t>
        </is>
      </c>
      <c r="D58" s="25" t="inlineStr">
        <is>
          <t>Medis
@medis.stomatologi</t>
        </is>
      </c>
      <c r="E58" s="25" t="inlineStr">
        <is>
          <t>DENTART
@dentart_zt</t>
        </is>
      </c>
      <c r="F58" s="37" t="inlineStr">
        <is>
          <t>Нова Посмішка
@nova.posmishka</t>
        </is>
      </c>
      <c r="G58" s="37" t="n"/>
    </row>
    <row r="59" ht="15.75" customHeight="1" s="31">
      <c r="A59" s="26" t="inlineStr">
        <is>
          <t>#1</t>
        </is>
      </c>
      <c r="B59" s="27">
        <f>HYPERLINK("https://www.instagram.com/reel/DaQa90OqhSH/","👁 7 601")</f>
        <v/>
      </c>
      <c r="C59" s="27">
        <f>HYPERLINK("https://www.instagram.com/reel/DSap5AMjZHe/","👁 421 тис.")</f>
        <v/>
      </c>
      <c r="D59" s="27">
        <f>HYPERLINK("https://www.instagram.com/reel/DSSYK90CODv/","👁 6 634")</f>
        <v/>
      </c>
      <c r="E59" s="27">
        <f>HYPERLINK("https://www.instagram.com/reel/DD2gxpLMYEE/","👁 2 708")</f>
        <v/>
      </c>
      <c r="F59" s="38">
        <f>HYPERLINK("https://www.instagram.com/nova.posmishka/reel/DQKCuc8DHZs/";"392 000 — «Хрускіт у щелепі?» (СНЩС) ⚠️промо")</f>
        <v/>
      </c>
      <c r="G59" s="38" t="n"/>
    </row>
    <row r="60" ht="15.75" customHeight="1" s="31">
      <c r="A60" s="26" t="inlineStr">
        <is>
          <t>#2</t>
        </is>
      </c>
      <c r="B60" s="27">
        <f>HYPERLINK("https://www.instagram.com/reel/DZmucIhqxuB/","👁 5 104")</f>
        <v/>
      </c>
      <c r="C60" s="27">
        <f>HYPERLINK("https://www.instagram.com/reel/DU_b8kVjQk4/","👁 276 тис.")</f>
        <v/>
      </c>
      <c r="D60" s="27">
        <f>HYPERLINK("https://www.instagram.com/reel/DTngxTdDARZ/","👁 5 538")</f>
        <v/>
      </c>
      <c r="E60" s="27">
        <f>HYPERLINK("https://www.instagram.com/reel/CtbbqQmAobz/","👁 2 272")</f>
        <v/>
      </c>
      <c r="F60" s="38">
        <f>HYPERLINK("https://www.instagram.com/nova.posmishka/reel/DQws5CbDAsN/";"289 000 — Дитячі посмішки ⚠️промо")</f>
        <v/>
      </c>
      <c r="G60" s="38" t="n"/>
    </row>
    <row r="61" ht="15.75" customHeight="1" s="31">
      <c r="A61" s="26" t="inlineStr">
        <is>
          <t>#3</t>
        </is>
      </c>
      <c r="B61" s="27">
        <f>HYPERLINK("https://www.instagram.com/reel/DZXGKapK-w7/","👁 3 675")</f>
        <v/>
      </c>
      <c r="C61" s="27">
        <f>HYPERLINK("https://www.instagram.com/reel/DWbv8WCishY/","👁 137 тис.")</f>
        <v/>
      </c>
      <c r="D61" s="27">
        <f>HYPERLINK("https://www.instagram.com/reel/DX9XybOtFWd/","👁 3 645")</f>
        <v/>
      </c>
      <c r="E61" s="27">
        <f>HYPERLINK("https://www.instagram.com/reel/CtwX7t_AZqb/","👁 1 884")</f>
        <v/>
      </c>
      <c r="F61" s="38">
        <f>HYPERLINK("https://www.instagram.com/nova.posmishka/reel/DU3XeUmDnyz/";"147 000 — «Зуб виглядає здоровим, але…» ⚠️промо")</f>
        <v/>
      </c>
      <c r="G61" s="38" t="n"/>
    </row>
    <row r="62" ht="15.75" customHeight="1" s="31">
      <c r="A62" s="26" t="inlineStr">
        <is>
          <t>#4</t>
        </is>
      </c>
      <c r="B62" s="27">
        <f>HYPERLINK("https://www.instagram.com/reel/DZwm173KhAD/","👁 2 908")</f>
        <v/>
      </c>
      <c r="C62" s="27">
        <f>HYPERLINK("https://www.instagram.com/reel/DYCM258Kd9L/","👁 118 тис.")</f>
        <v/>
      </c>
      <c r="D62" s="27">
        <f>HYPERLINK("https://www.instagram.com/reel/DU_EMcWCM6B/","👁 3 476")</f>
        <v/>
      </c>
      <c r="E62" s="27">
        <f>HYPERLINK("https://www.instagram.com/reel/DJpAy6yMZFo/","👁 1 704")</f>
        <v/>
      </c>
      <c r="F62" s="38">
        <f>HYPERLINK("https://www.instagram.com/nova.posmishka/reel/DPFHqCUjUKt/";"127 000 — «Усмішка — це більше, ніж емоція» ⚠️промо")</f>
        <v/>
      </c>
      <c r="G62" s="38" t="n"/>
    </row>
    <row r="63" ht="15.75" customHeight="1" s="31">
      <c r="A63" s="26" t="inlineStr">
        <is>
          <t>#5</t>
        </is>
      </c>
      <c r="B63" s="27">
        <f>HYPERLINK("https://www.instagram.com/reel/DaK0Xx0KFwb/","👁 2 316")</f>
        <v/>
      </c>
      <c r="C63" s="27">
        <f>HYPERLINK("https://www.instagram.com/reel/DUrCbHgAJ6E/","👁 26,1 тис.")</f>
        <v/>
      </c>
      <c r="D63" s="27">
        <f>HYPERLINK("https://www.instagram.com/reel/DaLQPJ9IltK/","👁 3 101")</f>
        <v/>
      </c>
      <c r="E63" s="27">
        <f>HYPERLINK("https://www.instagram.com/reel/Cxvc8ItMd_P/","👁 1 657")</f>
        <v/>
      </c>
      <c r="F63" s="38">
        <f>HYPERLINK("https://www.instagram.com/nova.posmishka/reel/DTaFqR-jQ8n/";"107 000 — Імплантація і якість життя ⚠️промо")</f>
        <v/>
      </c>
      <c r="G63" s="38" t="n"/>
    </row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1B7A3D"/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34" customWidth="1" style="31" min="1" max="1"/>
    <col width="17" customWidth="1" style="31" min="2" max="7"/>
    <col width="8.710000000000001" customWidth="1" style="31" min="8" max="26"/>
  </cols>
  <sheetData>
    <row r="1" ht="33.75" customHeight="1" s="31">
      <c r="A1" s="32" t="inlineStr">
        <is>
          <t>БЕНЧМАРК НІШІ (стоматологія Житомир, IG) — медіани/середні + позиція «Київської»</t>
        </is>
      </c>
      <c r="B1" s="39" t="n"/>
      <c r="C1" s="39" t="n"/>
      <c r="D1" s="39" t="n"/>
      <c r="E1" s="39" t="n"/>
      <c r="F1" s="39" t="n"/>
      <c r="G1" s="40" t="n"/>
    </row>
    <row r="2" ht="30" customHeight="1" s="31">
      <c r="A2" s="6" t="inlineStr">
        <is>
          <t>ПОКАЗНИК</t>
        </is>
      </c>
      <c r="B2" s="6" t="inlineStr">
        <is>
          <t>Vivita</t>
        </is>
      </c>
      <c r="C2" s="6" t="inlineStr">
        <is>
          <t>Meditrina</t>
        </is>
      </c>
      <c r="D2" s="6" t="inlineStr">
        <is>
          <t>Medis</t>
        </is>
      </c>
      <c r="E2" s="6" t="inlineStr">
        <is>
          <t>DENTART
@dentart_zt</t>
        </is>
      </c>
      <c r="F2" s="6" t="inlineStr">
        <is>
          <t>МЕДІАНА НІШІ</t>
        </is>
      </c>
      <c r="G2" s="6" t="inlineStr">
        <is>
          <t>НАША «Київська»</t>
        </is>
      </c>
    </row>
    <row r="3" ht="30" customHeight="1" s="31">
      <c r="A3" s="9" t="inlineStr">
        <is>
          <t>Підписники IG</t>
        </is>
      </c>
      <c r="B3" s="11" t="inlineStr">
        <is>
          <t>3 425</t>
        </is>
      </c>
      <c r="C3" s="11" t="inlineStr">
        <is>
          <t>12 200</t>
        </is>
      </c>
      <c r="D3" s="11" t="inlineStr">
        <is>
          <t>4 839</t>
        </is>
      </c>
      <c r="E3" s="11" t="inlineStr">
        <is>
          <t>1 556</t>
        </is>
      </c>
      <c r="F3" s="9" t="inlineStr">
        <is>
          <t>≈3 100</t>
        </is>
      </c>
      <c r="G3" s="12" t="inlineStr">
        <is>
          <t>3 018 (на рівні медіани)</t>
        </is>
      </c>
    </row>
    <row r="4" ht="30" customHeight="1" s="31">
      <c r="A4" s="9" t="inlineStr">
        <is>
          <t>Публікації</t>
        </is>
      </c>
      <c r="B4" s="11" t="inlineStr">
        <is>
          <t>446</t>
        </is>
      </c>
      <c r="C4" s="11" t="inlineStr">
        <is>
          <t>424</t>
        </is>
      </c>
      <c r="D4" s="11" t="inlineStr">
        <is>
          <t>370</t>
        </is>
      </c>
      <c r="E4" s="11" t="inlineStr">
        <is>
          <t>242</t>
        </is>
      </c>
      <c r="F4" s="9" t="inlineStr">
        <is>
          <t>≈357</t>
        </is>
      </c>
      <c r="G4" s="12" t="inlineStr">
        <is>
          <t>417 (ВИЩЕ медіани ✅)</t>
        </is>
      </c>
    </row>
    <row r="5" ht="30" customHeight="1" s="31">
      <c r="A5" s="9" t="inlineStr">
        <is>
          <t>Reels — медіана переглядів</t>
        </is>
      </c>
      <c r="B5" s="11" t="inlineStr">
        <is>
          <t>1 983</t>
        </is>
      </c>
      <c r="C5" s="11" t="inlineStr">
        <is>
          <t>3 440</t>
        </is>
      </c>
      <c r="D5" s="11" t="inlineStr">
        <is>
          <t>1 077</t>
        </is>
      </c>
      <c r="E5" s="11" t="inlineStr">
        <is>
          <t>~1 500</t>
        </is>
      </c>
      <c r="F5" s="9" t="inlineStr">
        <is>
          <t>≈1 530</t>
        </is>
      </c>
      <c r="G5" s="12" t="inlineStr">
        <is>
          <t>1 524 (на рівні ніші)</t>
        </is>
      </c>
    </row>
    <row r="6" ht="30" customHeight="1" s="31">
      <c r="A6" s="9" t="inlineStr">
        <is>
          <t>Reels — макс. перегляди</t>
        </is>
      </c>
      <c r="B6" s="11" t="inlineStr">
        <is>
          <t>7 597</t>
        </is>
      </c>
      <c r="C6" s="11" t="inlineStr">
        <is>
          <t>421 000</t>
        </is>
      </c>
      <c r="D6" s="11" t="inlineStr">
        <is>
          <t>2 921</t>
        </is>
      </c>
      <c r="E6" s="11" t="inlineStr">
        <is>
          <t>2 708</t>
        </is>
      </c>
      <c r="F6" s="9" t="inlineStr">
        <is>
          <t>≈5 150</t>
        </is>
      </c>
      <c r="G6" s="12" t="inlineStr">
        <is>
          <t>13 300 (2-й результат ніші)</t>
        </is>
      </c>
    </row>
    <row r="7" ht="30" customHeight="1" s="31">
      <c r="A7" s="9" t="inlineStr">
        <is>
          <t>Reels — середні перегляди</t>
        </is>
      </c>
      <c r="B7" s="11" t="inlineStr">
        <is>
          <t>2 677</t>
        </is>
      </c>
      <c r="C7" s="11" t="inlineStr">
        <is>
          <t>25 206</t>
        </is>
      </c>
      <c r="D7" s="11" t="inlineStr">
        <is>
          <t>1 331</t>
        </is>
      </c>
      <c r="E7" s="11" t="inlineStr">
        <is>
          <t>~1 800</t>
        </is>
      </c>
      <c r="F7" s="9" t="inlineStr">
        <is>
          <t>≈2 200</t>
        </is>
      </c>
      <c r="G7" s="12" t="inlineStr">
        <is>
          <t>2 402</t>
        </is>
      </c>
    </row>
    <row r="8" ht="30" customHeight="1" s="31">
      <c r="A8" s="9" t="inlineStr">
        <is>
          <t>ER (оцінка)</t>
        </is>
      </c>
      <c r="B8" s="11" t="inlineStr">
        <is>
          <t>~3–4%</t>
        </is>
      </c>
      <c r="C8" s="11" t="inlineStr">
        <is>
          <t>~1%</t>
        </is>
      </c>
      <c r="D8" s="11" t="inlineStr">
        <is>
          <t>~1–1,5%</t>
        </is>
      </c>
      <c r="E8" s="11" t="inlineStr">
        <is>
          <t>~2–3%</t>
        </is>
      </c>
      <c r="F8" s="9" t="inlineStr">
        <is>
          <t>~1,5–2,5%</t>
        </is>
      </c>
      <c r="G8" s="12" t="inlineStr">
        <is>
          <t>~1% (є куди рости)</t>
        </is>
      </c>
    </row>
    <row r="9" ht="30" customHeight="1" s="31">
      <c r="A9" s="9" t="inlineStr">
        <is>
          <t>Активна Meta-реклама</t>
        </is>
      </c>
      <c r="B9" s="11" t="inlineStr">
        <is>
          <t>~6 оголош.</t>
        </is>
      </c>
      <c r="C9" s="11" t="inlineStr">
        <is>
          <t>нема</t>
        </is>
      </c>
      <c r="D9" s="11" t="inlineStr">
        <is>
          <t>нема</t>
        </is>
      </c>
      <c r="E9" s="11" t="inlineStr">
        <is>
          <t>нема</t>
        </is>
      </c>
      <c r="F9" s="9" t="inlineStr">
        <is>
          <t>нема (лише 1 із 4)</t>
        </is>
      </c>
      <c r="G9" s="12" t="inlineStr">
        <is>
          <t>нема (вікно для тесту)</t>
        </is>
      </c>
    </row>
    <row r="10" ht="30" customHeight="1" s="31">
      <c r="A10" s="9" t="inlineStr">
        <is>
          <t>Прозорі ціни на сайті</t>
        </is>
      </c>
      <c r="B10" s="11" t="inlineStr">
        <is>
          <t>так</t>
        </is>
      </c>
      <c r="C10" s="11" t="inlineStr">
        <is>
          <t>так (+хайлайт)</t>
        </is>
      </c>
      <c r="D10" s="11" t="inlineStr">
        <is>
          <t>так</t>
        </is>
      </c>
      <c r="E10" s="11" t="inlineStr">
        <is>
          <t>частково</t>
        </is>
      </c>
      <c r="F10" s="9" t="inlineStr">
        <is>
          <t>так (3 із 4)</t>
        </is>
      </c>
      <c r="G10" s="12" t="inlineStr">
        <is>
          <t>НІ (бар'єр — виправити)</t>
        </is>
      </c>
    </row>
    <row r="11" ht="90" customHeight="1" s="31">
      <c r="A11" s="41" t="inlineStr">
        <is>
          <t>ВИСНОВОК: «Київська» — міцний середняк ніші. Сильні: обсяг постів (417&gt;медіани), доведений вірусний Reel 13,3к, робоча модель колаб+розмовні Reels лікарів. Слабкі: база нижче медіани (3018&lt;4132), закриті ціни, немає сайту/лід-магніту, провал обсягу в червні. Планка для обгону: медіана переглядів 3к+ (рівень Vivita) та системні колаби з лікарями (рівень Meditrina).</t>
        </is>
      </c>
      <c r="B11" s="39" t="n"/>
      <c r="C11" s="39" t="n"/>
      <c r="D11" s="39" t="n"/>
      <c r="E11" s="39" t="n"/>
      <c r="F11" s="39" t="n"/>
      <c r="G11" s="40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2">
    <mergeCell ref="A11:G11"/>
    <mergeCell ref="A1:G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B9770E"/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2" customWidth="1" style="31" min="1" max="1"/>
    <col width="40" customWidth="1" style="31" min="2" max="5"/>
    <col width="8.710000000000001" customWidth="1" style="31" min="6" max="26"/>
  </cols>
  <sheetData>
    <row r="1" ht="31.5" customHeight="1" s="31">
      <c r="A1" s="42" t="inlineStr">
        <is>
          <t>ВОРОНКИ ПРОДАЖІВ — карта кожного конкурента + готові схеми для «Київської»</t>
        </is>
      </c>
      <c r="B1" s="39" t="n"/>
      <c r="C1" s="39" t="n"/>
      <c r="D1" s="39" t="n"/>
      <c r="E1" s="40" t="n"/>
    </row>
    <row r="2" ht="27.75" customHeight="1" s="31">
      <c r="A2" s="7" t="inlineStr">
        <is>
          <t>ЕТАП</t>
        </is>
      </c>
      <c r="B2" s="7" t="inlineStr">
        <is>
          <t>Vivita</t>
        </is>
      </c>
      <c r="C2" s="7" t="inlineStr">
        <is>
          <t>Meditrina</t>
        </is>
      </c>
      <c r="D2" s="7" t="inlineStr">
        <is>
          <t>Medis</t>
        </is>
      </c>
      <c r="E2" s="7" t="inlineStr">
        <is>
          <t>DENTART
@dentart_zt</t>
        </is>
      </c>
    </row>
    <row r="3" ht="51.75" customHeight="1" s="31">
      <c r="A3" s="9" t="inlineStr">
        <is>
          <t>Вхід / трафік</t>
        </is>
      </c>
      <c r="B3" s="11" t="inlineStr">
        <is>
          <t>Reels гумор/тренди + Meta-реклама</t>
        </is>
      </c>
      <c r="C3" s="11" t="inlineStr">
        <is>
          <t>Вірусні колаб-кейси Reels (46–131к)</t>
        </is>
      </c>
      <c r="D3" s="11" t="inlineStr">
        <is>
          <t>Reels про лікарів + сайт-SEO</t>
        </is>
      </c>
      <c r="E3" s="11" t="inlineStr">
        <is>
          <t>Кейси до/після + хайлайти, рідкі Reels</t>
        </is>
      </c>
    </row>
    <row r="4" ht="51.75" customHeight="1" s="31">
      <c r="A4" s="9" t="inlineStr">
        <is>
          <t>Лід-магніт</t>
        </is>
      </c>
      <c r="B4" s="11" t="inlineStr">
        <is>
          <t>Немає (одразу форма)</t>
        </is>
      </c>
      <c r="C4" s="11" t="inlineStr">
        <is>
          <t>Немає (одразу Direct)</t>
        </is>
      </c>
      <c r="D4" s="11" t="inlineStr">
        <is>
          <t>Немає (одразу форма)</t>
        </is>
      </c>
      <c r="E4" s="11" t="inlineStr">
        <is>
          <t>Немає</t>
        </is>
      </c>
    </row>
    <row r="5" ht="51.75" customHeight="1" s="31">
      <c r="A5" s="9" t="inlineStr">
        <is>
          <t>Захоплення ліда</t>
        </is>
      </c>
      <c r="B5" s="11" t="inlineStr">
        <is>
          <t>Лід-форма на сайті + 3 тел.</t>
        </is>
      </c>
      <c r="C5" s="11" t="inlineStr">
        <is>
          <t>Форма + 2 тел. + Direct</t>
        </is>
      </c>
      <c r="D5" s="11" t="inlineStr">
        <is>
          <t>Форма + Viber/Telegram</t>
        </is>
      </c>
      <c r="E5" s="11" t="inlineStr">
        <is>
          <t>Сайт dentart.zt.ua + Direct</t>
        </is>
      </c>
    </row>
    <row r="6" ht="51.75" customHeight="1" s="31">
      <c r="A6" s="9" t="inlineStr">
        <is>
          <t>Кваліфікація</t>
        </is>
      </c>
      <c r="B6" s="11" t="inlineStr">
        <is>
          <t>Дзвінок менеджера</t>
        </is>
      </c>
      <c r="C6" s="11" t="inlineStr">
        <is>
          <t>Direct-листування</t>
        </is>
      </c>
      <c r="D6" s="11" t="inlineStr">
        <is>
          <t>Дзвінок/месенджер</t>
        </is>
      </c>
      <c r="E6" s="11" t="inlineStr">
        <is>
          <t>Дзвінок/Direct вручну</t>
        </is>
      </c>
    </row>
    <row r="7" ht="51.75" customHeight="1" s="31">
      <c r="A7" s="9" t="inlineStr">
        <is>
          <t>Конверсія</t>
        </is>
      </c>
      <c r="B7" s="11" t="inlineStr">
        <is>
          <t>Платна консультація 500 → план</t>
        </is>
      </c>
      <c r="C7" s="11" t="inlineStr">
        <is>
          <t>Консультація 400 → план + кейси до/після</t>
        </is>
      </c>
      <c r="D7" s="11" t="inlineStr">
        <is>
          <t>Консультація 400–500 → план</t>
        </is>
      </c>
      <c r="E7" s="11" t="inlineStr">
        <is>
          <t>Консультація → план (акцент на досвіді)</t>
        </is>
      </c>
    </row>
    <row r="8" ht="51.75" customHeight="1" s="31">
      <c r="A8" s="9" t="inlineStr">
        <is>
          <t>Онбординг/крос-селл</t>
        </is>
      </c>
      <c r="B8" s="11" t="inlineStr">
        <is>
          <t>Хайлайти послуг, відгуки</t>
        </is>
      </c>
      <c r="C8" s="11" t="inlineStr">
        <is>
          <t>Косметологія+седація (крос-селл), «Результати»</t>
        </is>
      </c>
      <c r="D8" s="11" t="inlineStr">
        <is>
          <t>Medis Kids (сімейний), гарантія ціни</t>
        </is>
      </c>
      <c r="E8" s="11" t="inlineStr">
        <is>
          <t>Стаж/кейси, хайлайт «Життя клініки»</t>
        </is>
      </c>
    </row>
    <row r="9" ht="51.75" customHeight="1" s="31">
      <c r="A9" s="9" t="inlineStr">
        <is>
          <t>Слабке місце</t>
        </is>
      </c>
      <c r="B9" s="11" t="inlineStr">
        <is>
          <t>Немає лід-магніту/квіза</t>
        </is>
      </c>
      <c r="C9" s="11" t="inlineStr">
        <is>
          <t>Все на 1 лікарі-зірці (ризик)</t>
        </is>
      </c>
      <c r="D9" s="11" t="inlineStr">
        <is>
          <t>Слабкий органічний охват на велику базу</t>
        </is>
      </c>
      <c r="E9" s="11" t="inlineStr">
        <is>
          <t>Слабкі Reels (стеля 2,7к), масфоловінг</t>
        </is>
      </c>
    </row>
    <row r="11" ht="24" customHeight="1" s="31">
      <c r="A11" s="43" t="inlineStr">
        <is>
          <t>🎯 ГОТОВА ВОРОНКА ДЛЯ «КИЇВСЬКОЇ» (закриває дірки ніші):</t>
        </is>
      </c>
      <c r="B11" s="39" t="n"/>
      <c r="C11" s="39" t="n"/>
      <c r="D11" s="39" t="n"/>
      <c r="E11" s="40" t="n"/>
    </row>
    <row r="12" ht="48" customHeight="1" s="31">
      <c r="A12" s="17" t="inlineStr">
        <is>
          <t>1. Вхід</t>
        </is>
      </c>
      <c r="B12" s="12" t="inlineStr">
        <is>
          <t>Reels 2 типи: (а) КЕЙСИ до/після (як Meditrina), (б) розмовні/гумор Reels лікарів (як Vivita). + запустити особисті акаунти лікарів і колабити з клінікою</t>
        </is>
      </c>
      <c r="C12" s="39" t="n"/>
      <c r="D12" s="39" t="n"/>
      <c r="E12" s="40" t="n"/>
    </row>
    <row r="13" ht="48" customHeight="1" s="31">
      <c r="A13" s="17" t="inlineStr">
        <is>
          <t>2. Лід-магніт (якого ні в кого нема!)</t>
        </is>
      </c>
      <c r="B13" s="12" t="inlineStr">
        <is>
          <t>Comment-to-DM «ЗУБИ» → чек-лист/квіз «Який план лікування вам потрібен» + безкоштовна консультація гнатолога/огляд прикусу</t>
        </is>
      </c>
      <c r="C13" s="39" t="n"/>
      <c r="D13" s="39" t="n"/>
      <c r="E13" s="40" t="n"/>
    </row>
    <row r="14" ht="48" customHeight="1" s="31">
      <c r="A14" s="17" t="inlineStr">
        <is>
          <t>3. Захоплення</t>
        </is>
      </c>
      <c r="B14" s="12" t="inlineStr">
        <is>
          <t>Додати лід-форму (сайт/Taplink) + Viber/Telegram-бот, а не тільки Direct</t>
        </is>
      </c>
      <c r="C14" s="39" t="n"/>
      <c r="D14" s="39" t="n"/>
      <c r="E14" s="40" t="n"/>
    </row>
    <row r="15" ht="48" customHeight="1" s="31">
      <c r="A15" s="17" t="inlineStr">
        <is>
          <t>4. Кваліфікація</t>
        </is>
      </c>
      <c r="B15" s="12" t="inlineStr">
        <is>
          <t>Квіз-бот: скарга + бажана послуга + зручний час → адміністратор</t>
        </is>
      </c>
      <c r="C15" s="39" t="n"/>
      <c r="D15" s="39" t="n"/>
      <c r="E15" s="40" t="n"/>
    </row>
    <row r="16" ht="48" customHeight="1" s="31">
      <c r="A16" s="17" t="inlineStr">
        <is>
          <t>5. Конверсія</t>
        </is>
      </c>
      <c r="B16" s="12" t="inlineStr">
        <is>
          <t>Безкоштовна консультація → план + кейси до/після + розстрочка (оффер, який крутить лише Vivita)</t>
        </is>
      </c>
      <c r="C16" s="39" t="n"/>
      <c r="D16" s="39" t="n"/>
      <c r="E16" s="40" t="n"/>
    </row>
    <row r="17" ht="48" customHeight="1" s="31">
      <c r="A17" s="17" t="inlineStr">
        <is>
          <t>6. Утримання</t>
        </is>
      </c>
      <c r="B17" s="12" t="inlineStr">
        <is>
          <t>Крос-селл: гнатологія↔ортодонтія↔гігієна, сімейні пакети, нагадування про профгігієну раз на пів року</t>
        </is>
      </c>
      <c r="C17" s="39" t="n"/>
      <c r="D17" s="39" t="n"/>
      <c r="E17" s="40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8">
    <mergeCell ref="B17:E17"/>
    <mergeCell ref="B12:E12"/>
    <mergeCell ref="B13:E13"/>
    <mergeCell ref="B16:E16"/>
    <mergeCell ref="A11:E11"/>
    <mergeCell ref="B15:E15"/>
    <mergeCell ref="A1:E1"/>
    <mergeCell ref="B14:E1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8E44AD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31" min="1" max="1"/>
    <col width="52" customWidth="1" style="31" min="2" max="3"/>
    <col width="48" customWidth="1" style="31" min="4" max="4"/>
    <col width="8.710000000000001" customWidth="1" style="31" min="5" max="26"/>
  </cols>
  <sheetData>
    <row r="1" ht="30" customHeight="1" s="31">
      <c r="A1" s="44" t="inlineStr">
        <is>
          <t>ВИСНОВКИ — що запозичити / яку помилку НЕ повторювати / де ми виграємо</t>
        </is>
      </c>
      <c r="B1" s="39" t="n"/>
      <c r="C1" s="39" t="n"/>
      <c r="D1" s="40" t="n"/>
    </row>
    <row r="2" ht="25.5" customHeight="1" s="31">
      <c r="A2" s="10" t="inlineStr">
        <is>
          <t>КОНКУРЕНТ</t>
        </is>
      </c>
      <c r="B2" s="10" t="inlineStr">
        <is>
          <t>✅ ЩО ЗАПОЗИЧИТИ</t>
        </is>
      </c>
      <c r="C2" s="10" t="inlineStr">
        <is>
          <t>⛔ ПОМИЛКА, ЯКУ НЕ ПОВТОРЮВАТИ</t>
        </is>
      </c>
      <c r="D2" s="10" t="inlineStr">
        <is>
          <t>🏆 ДЕ «КИЇВСЬКА» ВИГРАЄ</t>
        </is>
      </c>
    </row>
    <row r="3" ht="120" customHeight="1" s="31">
      <c r="A3" s="15" t="inlineStr">
        <is>
          <t>Vivita Dental
@vivita_dental
3,4к</t>
        </is>
      </c>
      <c r="B3" s="11" t="inlineStr">
        <is>
          <t>Темп Reels (майже щодня) + ЛЕГКИЙ ГУМОР/тренди з лікарями (7,6к/5,1к переглядів). Оффер у рекламі: брекети + «оплата частинами» + прямий CTA «Зателефонувати»</t>
        </is>
      </c>
      <c r="C3" s="11" t="inlineStr">
        <is>
          <t>Ставка лише на гумор без клінічних кейсів → мало соц.доказу «результату». Реклама без лід-магніту/квіза — злив бюджету</t>
        </is>
      </c>
      <c r="D3" s="11" t="inlineStr">
        <is>
          <t>Гнатологія+седація як УТП (Vivita не має). Можемо поєднати гумор Vivita + кейси Meditrina — ніхто цього не робить</t>
        </is>
      </c>
    </row>
    <row r="4" ht="120" customHeight="1" s="31">
      <c r="A4" s="15" t="inlineStr">
        <is>
          <t>Meditrina
@meditrina.zt
12,2к (лідер)</t>
        </is>
      </c>
      <c r="B4" s="11" t="inlineStr">
        <is>
          <t>ГОЛОВНЕ: колаби «клініка × особистий бренд лікаря @dr.pivovarchuk» = вибухи 46–131к. Складні КЕЙСИ до/після. Прозорі ЦІНИ (окремий хайлайт). Акції (–50% новим, розіграш імплантів, –10% військовим)</t>
        </is>
      </c>
      <c r="C4" s="11" t="inlineStr">
        <is>
          <t>Уся віральність зав'язана на 1 лікарі-зірці (ризик залежності). Холодна база 12к → низький ER ~1%</t>
        </is>
      </c>
      <c r="D4" s="11" t="inlineStr">
        <is>
          <t>Можемо створити КІЛЬКА лікарів-облич (не одного), розподілити ризик. Наш ER вищий, база «тепліша»</t>
        </is>
      </c>
    </row>
    <row r="5" ht="120" customHeight="1" s="31">
      <c r="A5" s="15" t="inlineStr">
        <is>
          <t>Medis
@medis.stomatologi
4,8к</t>
        </is>
      </c>
      <c r="B5" s="11" t="inlineStr">
        <is>
          <t>Medis Kids — окремий дитячий суббренд (сімейний крос-селл). «Гарантія найкращої ціни». Швидкий запис через Viber/Telegram-бот. SEO-хендл</t>
        </is>
      </c>
      <c r="C5" s="11" t="inlineStr">
        <is>
          <t>Велика база (4,8к), але слабкий охват Reels (0,5–2,9к, жодного 3к+) — «мертві» підписники/немає вірусних тем. Суховатий візуал</t>
        </is>
      </c>
      <c r="D5" s="11" t="inlineStr">
        <is>
          <t>Наша база менша, але жвавіша (є вірусний 13,3к). Виграємо якістю контенту й емоцією, а не розміром бази</t>
        </is>
      </c>
    </row>
    <row r="6" ht="120" customHeight="1" s="31">
      <c r="A6" s="15" t="inlineStr">
        <is>
          <t>DENTART / @dentart_zt / 1,5к</t>
        </is>
      </c>
      <c r="B6" s="11" t="inlineStr">
        <is>
          <t>Довіра через СТАЖ (20 років, 18 000 клієнтів) + системні кейси до/після (вініри/імпланти). Особистий акаунт власника dr.chornyi — готова база для колабів.</t>
        </is>
      </c>
      <c r="C6" s="11" t="inlineStr">
        <is>
          <t>Дуже слабкі Reels (стеля 2,7к, жодного вірусу) — не інвестує у відео-охоплення. Масфоловінг (1 329). Ціни закриті у профілі.</t>
        </is>
      </c>
      <c r="D6" s="11" t="inlineStr">
        <is>
          <t>Ми молодші за брендом, але вже маємо вірусний Reel 13,3к і живішу базу. Виграємо темпом Reels + гнатологією/седацією, які dentart не просуває.</t>
        </is>
      </c>
    </row>
    <row r="8" ht="27.75" customHeight="1" s="31">
      <c r="A8" s="45" t="inlineStr">
        <is>
          <t>🚀 ТОП-5 ДІЙ ДЛЯ «КИЇВСЬКОЇ» (пріоритет)</t>
        </is>
      </c>
      <c r="B8" s="39" t="n"/>
      <c r="C8" s="39" t="n"/>
      <c r="D8" s="40" t="n"/>
    </row>
    <row r="9" ht="60" customHeight="1" s="31">
      <c r="A9" s="46" t="inlineStr">
        <is>
          <t>1. ЗАПУСТИТИ КОЛАБИ «клініка × особистий акаунт лікаря» + серію КЕЙСІВ до/після. Це головний вірусний двигун ніші (Meditrina робить 46–131к переглядів саме так). У нас уже є вірусний 13,3к — масштабувати системно.</t>
        </is>
      </c>
      <c r="B9" s="39" t="n"/>
      <c r="C9" s="39" t="n"/>
      <c r="D9" s="40" t="n"/>
    </row>
    <row r="10" ht="60" customHeight="1" s="31">
      <c r="A10" s="46" t="inlineStr">
        <is>
          <t>2. ВІДНОВИТИ ТЕМП Reels 12–14/міс (у червні був провал — 6 постів). Мікс: 40% кейси до/після, 30% розмовні/гумор лікарів (як Vivita), 20% користь, 10% сервіс/акції.</t>
        </is>
      </c>
      <c r="B10" s="39" t="n"/>
      <c r="C10" s="39" t="n"/>
      <c r="D10" s="40" t="n"/>
    </row>
    <row r="11" ht="60" customHeight="1" s="31">
      <c r="A11" s="46" t="inlineStr">
        <is>
          <t>3. ЗРОБИТИ ЛІД-МАГНІТ, якого НЕМАЄ НІ В КОГО: comment-to-DM «ЗУБИ» → квіз/чек-лист + безкоштовна консультація гнатолога (наше УТП). Додати лід-форму (Taplink/сайт) + Viber/Telegram-бот замість «тільки Direct».</t>
        </is>
      </c>
      <c r="B11" s="39" t="n"/>
      <c r="C11" s="39" t="n"/>
      <c r="D11" s="40" t="n"/>
    </row>
    <row r="12" ht="60" customHeight="1" s="31">
      <c r="A12" s="46" t="inlineStr">
        <is>
          <t>4. ВІДКРИТИ ЦІНИ (хоча б «від» + пакети) і завести оффер «оплата частинами» + сезонні акції/розіграш профгігієни. Прозорість цін = стандарт ніші (3 із 4 конкурентів), ми — виняток-бар'єр.</t>
        </is>
      </c>
      <c r="B12" s="39" t="n"/>
      <c r="C12" s="39" t="n"/>
      <c r="D12" s="40" t="n"/>
    </row>
    <row r="13" ht="60" customHeight="1" s="31">
      <c r="A13" s="46" t="inlineStr">
        <is>
          <t>5. ЗАЙНЯТИ ВІЛЬНІ НІШІ: гнатологія (майже ніхто не займає) + седація + сімейний преміум-формат. Це наше диференціювання проти всіх 4 конкурентів. Паралельно тестувати дешеву Meta-рекламу (аукціон вільний — крутить лише Vivita).</t>
        </is>
      </c>
      <c r="B13" s="39" t="n"/>
      <c r="C13" s="39" t="n"/>
      <c r="D13" s="40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7">
    <mergeCell ref="A1:D1"/>
    <mergeCell ref="A9:D9"/>
    <mergeCell ref="A8:D8"/>
    <mergeCell ref="A12:D12"/>
    <mergeCell ref="A11:D11"/>
    <mergeCell ref="A10:D10"/>
    <mergeCell ref="A13:D1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C0392B"/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31" min="1" max="1"/>
    <col width="9" customWidth="1" style="31" min="2" max="21"/>
    <col width="8.710000000000001" customWidth="1" style="31" min="22" max="29"/>
  </cols>
  <sheetData>
    <row r="1" ht="30" customHeight="1" s="31">
      <c r="A1" s="47" t="inlineStr">
        <is>
          <t>ВІЗУАЛЬНІ ДОКАЗИ — скріни з Instagram наживо, 11.07.2026 (профілі, топ-Reels, креатив реклами)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40" t="n"/>
    </row>
    <row r="3" ht="19.5" customHeight="1" s="31">
      <c r="A3" s="48" t="inlineStr">
        <is>
          <t>VIVITA DENTAL @vivita_dental — 3 425 підписників | контент-лідер (гумор/тренди) | ЄДИНИЙ рекламодавець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</row>
    <row r="4" ht="24" customHeight="1" s="31">
      <c r="B4" s="30" t="inlineStr">
        <is>
          <t>Профіль</t>
        </is>
      </c>
      <c r="I4" s="30" t="inlineStr">
        <is>
          <t>Топ-Reel 7 597 «Сюрприз від лікаря»</t>
        </is>
      </c>
      <c r="P4" s="30" t="inlineStr">
        <is>
          <t>Reel 5 104 (тренд)</t>
        </is>
      </c>
      <c r="W4" s="30" t="inlineStr">
        <is>
          <t>Meta-реклама (брекети/розстрочка)</t>
        </is>
      </c>
    </row>
    <row r="5" ht="19.5" customHeight="1" s="31"/>
    <row r="6" ht="19.5" customHeight="1" s="31"/>
    <row r="7" ht="19.5" customHeight="1" s="31"/>
    <row r="8" ht="19.5" customHeight="1" s="31"/>
    <row r="9" ht="19.5" customHeight="1" s="31"/>
    <row r="10" ht="19.5" customHeight="1" s="31"/>
    <row r="11" ht="19.5" customHeight="1" s="31"/>
    <row r="12" ht="19.5" customHeight="1" s="31"/>
    <row r="13" ht="19.5" customHeight="1" s="31"/>
    <row r="14" ht="19.5" customHeight="1" s="31"/>
    <row r="15" ht="19.5" customHeight="1" s="31"/>
    <row r="16" ht="19.5" customHeight="1" s="31"/>
    <row r="17" ht="19.5" customHeight="1" s="31"/>
    <row r="18" ht="19.5" customHeight="1" s="31"/>
    <row r="19" ht="19.5" customHeight="1" s="31"/>
    <row r="20" ht="19.5" customHeight="1" s="31"/>
    <row r="21" ht="19.5" customHeight="1" s="31"/>
    <row r="22" ht="15.75" customHeight="1" s="31"/>
    <row r="23" ht="19.5" customHeight="1" s="31">
      <c r="A23" s="48" t="inlineStr">
        <is>
          <t>MEDITRINA @meditrina.zt — 12 200 підписників | ЛІДЕР НІШІ | вірусні колаби з лікарем</t>
        </is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40" t="n"/>
    </row>
    <row r="24" ht="24" customHeight="1" s="31">
      <c r="B24" s="30" t="inlineStr">
        <is>
          <t>Профіль (хайлайт «Ціни»)</t>
        </is>
      </c>
      <c r="I24" s="30" t="inlineStr">
        <is>
          <t>Вірус 421 000 — кейс-колаб (реальний max)</t>
        </is>
      </c>
      <c r="P24" s="30" t="inlineStr">
        <is>
          <t>Вірус 276 000 — кейс до/після</t>
        </is>
      </c>
    </row>
    <row r="25" ht="19.5" customHeight="1" s="31"/>
    <row r="26" ht="19.5" customHeight="1" s="31"/>
    <row r="27" ht="19.5" customHeight="1" s="31"/>
    <row r="28" ht="19.5" customHeight="1" s="31"/>
    <row r="29" ht="19.5" customHeight="1" s="31"/>
    <row r="30" ht="19.5" customHeight="1" s="31"/>
    <row r="31" ht="19.5" customHeight="1" s="31"/>
    <row r="32" ht="19.5" customHeight="1" s="31"/>
    <row r="33" ht="19.5" customHeight="1" s="31"/>
    <row r="34" ht="19.5" customHeight="1" s="31"/>
    <row r="35" ht="19.5" customHeight="1" s="31"/>
    <row r="36" ht="19.5" customHeight="1" s="31"/>
    <row r="37" ht="19.5" customHeight="1" s="31"/>
    <row r="38" ht="19.5" customHeight="1" s="31"/>
    <row r="39" ht="19.5" customHeight="1" s="31"/>
    <row r="40" ht="19.5" customHeight="1" s="31"/>
    <row r="41" ht="19.5" customHeight="1" s="31"/>
    <row r="42" ht="15.75" customHeight="1" s="31"/>
    <row r="43" ht="19.5" customHeight="1" s="31">
      <c r="A43" s="48" t="inlineStr">
        <is>
          <t>MEDIS @medis.stomatologi — 4 839 підписників | велика база, слабкий охват</t>
        </is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40" t="n"/>
    </row>
    <row r="44" ht="24" customHeight="1" s="31">
      <c r="B44" s="30" t="inlineStr">
        <is>
          <t>Профіль (Medis Kids, Вакансії)</t>
        </is>
      </c>
      <c r="I44" s="30" t="inlineStr">
        <is>
          <t>Топ-Reel 2 921 (знайомство з лікарем)</t>
        </is>
      </c>
    </row>
    <row r="45" ht="19.5" customHeight="1" s="31"/>
    <row r="46" ht="19.5" customHeight="1" s="31"/>
    <row r="47" ht="19.5" customHeight="1" s="31"/>
    <row r="48" ht="19.5" customHeight="1" s="31"/>
    <row r="49" ht="19.5" customHeight="1" s="31"/>
    <row r="50" ht="19.5" customHeight="1" s="31"/>
    <row r="51" ht="19.5" customHeight="1" s="31"/>
    <row r="52" ht="19.5" customHeight="1" s="31"/>
    <row r="53" ht="19.5" customHeight="1" s="31"/>
    <row r="54" ht="19.5" customHeight="1" s="31"/>
    <row r="55" ht="19.5" customHeight="1" s="31"/>
    <row r="56" ht="19.5" customHeight="1" s="31"/>
    <row r="57" ht="19.5" customHeight="1" s="31"/>
    <row r="58" ht="19.5" customHeight="1" s="31"/>
    <row r="59" ht="19.5" customHeight="1" s="31"/>
    <row r="60" ht="19.5" customHeight="1" s="31"/>
    <row r="61" ht="19.5" customHeight="1" s="31"/>
    <row r="62" ht="15.75" customHeight="1" s="31"/>
    <row r="63" ht="19.5" customHeight="1" s="31">
      <c r="A63" s="48" t="inlineStr">
        <is>
          <t>DENTART @dentart_zt — 1 556 підписників | 20 років досвіду, ставка на кейси | слабкі Reels</t>
        </is>
      </c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40" t="n"/>
    </row>
    <row r="64" ht="24" customHeight="1" s="31">
      <c r="B64" s="30" t="inlineStr">
        <is>
          <t>Профіль (кейси, вініри, імпланти)</t>
        </is>
      </c>
      <c r="I64" s="30" t="inlineStr">
        <is>
          <t>Топ-Reel 2 708 (кейс до/після)</t>
        </is>
      </c>
    </row>
    <row r="65" ht="19.5" customHeight="1" s="31"/>
    <row r="66" ht="19.5" customHeight="1" s="31"/>
    <row r="67" ht="19.5" customHeight="1" s="31"/>
    <row r="68" ht="19.5" customHeight="1" s="31"/>
    <row r="69" ht="19.5" customHeight="1" s="31"/>
    <row r="70" ht="19.5" customHeight="1" s="31"/>
    <row r="71" ht="19.5" customHeight="1" s="31"/>
    <row r="72" ht="19.5" customHeight="1" s="31"/>
    <row r="73" ht="19.5" customHeight="1" s="31"/>
    <row r="74" ht="19.5" customHeight="1" s="31"/>
    <row r="75" ht="19.5" customHeight="1" s="31"/>
    <row r="76" ht="19.5" customHeight="1" s="31"/>
    <row r="77" ht="19.5" customHeight="1" s="31"/>
    <row r="78" ht="19.5" customHeight="1" s="31"/>
    <row r="79" ht="19.5" customHeight="1" s="31"/>
    <row r="80" ht="19.5" customHeight="1" s="31"/>
    <row r="81" ht="19.5" customHeight="1" s="31"/>
    <row r="82" ht="15.75" customHeight="1" s="31"/>
    <row r="83" ht="19.5" customHeight="1" s="31">
      <c r="A83" s="48" t="inlineStr">
        <is>
          <t>НАШ БРЕНД — Комфортна «Київська» @komfortna_stomatologia — 3 018 | для порівняння</t>
        </is>
      </c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40" t="n"/>
    </row>
    <row r="84" ht="24" customHeight="1" s="31">
      <c r="B84" s="30" t="inlineStr">
        <is>
          <t>Профіль (гнатологія/седація/CELL IMPLANTS)</t>
        </is>
      </c>
      <c r="I84" s="30" t="inlineStr">
        <is>
          <t>Reel 2 024 — колаб про елайнери (наш топ 13 300)</t>
        </is>
      </c>
    </row>
    <row r="85" ht="19.5" customHeight="1" s="31"/>
    <row r="86" ht="19.5" customHeight="1" s="31"/>
    <row r="87" ht="19.5" customHeight="1" s="31"/>
    <row r="88" ht="19.5" customHeight="1" s="31"/>
    <row r="89" ht="19.5" customHeight="1" s="31"/>
    <row r="90" ht="19.5" customHeight="1" s="31"/>
    <row r="91" ht="19.5" customHeight="1" s="31"/>
    <row r="92" ht="19.5" customHeight="1" s="31"/>
    <row r="93" ht="19.5" customHeight="1" s="31"/>
    <row r="94" ht="19.5" customHeight="1" s="31"/>
    <row r="95" ht="19.5" customHeight="1" s="31"/>
    <row r="96" ht="19.5" customHeight="1" s="31"/>
    <row r="97" ht="19.5" customHeight="1" s="31"/>
    <row r="98" ht="19.5" customHeight="1" s="31"/>
    <row r="99" ht="19.5" customHeight="1" s="31"/>
    <row r="100" ht="19.5" customHeight="1" s="31"/>
    <row r="101" ht="19.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6">
    <mergeCell ref="A83:U83"/>
    <mergeCell ref="A43:U43"/>
    <mergeCell ref="A63:U63"/>
    <mergeCell ref="A1:U1"/>
    <mergeCell ref="A23:U23"/>
    <mergeCell ref="A3:U3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2026-08-24T21:29:46Z</dcterms:created>
  <dcterms:modified xmlns:dcterms="http://purl.org/dc/terms/" xmlns:xsi="http://www.w3.org/2001/XMLSchema-instance" xsi:type="dcterms:W3CDTF">2026-08-24T21:29:46Z</dcterms:modified>
</cp:coreProperties>
</file>