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148" tabRatio="600" firstSheet="0" activeTab="0" autoFilterDateGrouping="1"/>
  </bookViews>
  <sheets>
    <sheet name="Data" sheetId="1" state="visible" r:id="rId1"/>
    <sheet name="Table 1" sheetId="2" state="visible" r:id="rId2"/>
    <sheet name="Table 2" sheetId="3" state="visible" r:id="rId3"/>
    <sheet name="Chart 1" sheetId="4" state="visible" r:id="rId4"/>
    <sheet name="Chart 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lightUp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 vertical="center" wrapText="1"/>
    </xf>
    <xf numFmtId="0" fontId="0" fillId="0" borderId="1" applyAlignment="1" pivotButton="0" quotePrefix="0" xfId="0">
      <alignment vertical="center" wrapText="1"/>
    </xf>
    <xf numFmtId="164" fontId="0" fillId="2" borderId="2" applyAlignment="1" pivotButton="0" quotePrefix="1" xfId="0">
      <alignment vertical="center" wrapText="1"/>
    </xf>
    <xf numFmtId="164" fontId="0" fillId="2" borderId="3" applyAlignment="1" pivotButton="0" quotePrefix="0" xfId="0">
      <alignment vertical="center" wrapText="1"/>
    </xf>
    <xf numFmtId="164" fontId="0" fillId="2" borderId="4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center"/>
    </xf>
    <xf numFmtId="0" fontId="0" fillId="0" borderId="1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1" applyAlignment="1" pivotButton="0" quotePrefix="0" xfId="0">
      <alignment horizontal="center" vertical="center" wrapText="1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chartsheet" Target="/xl/chartsheets/sheet1.xml" Id="rId4" /><Relationship Type="http://schemas.openxmlformats.org/officeDocument/2006/relationships/chartsheet" Target="/xl/chartsheets/sheet2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scatterChart>
        <scatterStyle val="lineMarker"/>
        <varyColors val="0"/>
        <ser>
          <idx val="0"/>
          <order val="0"/>
          <tx>
            <strRef>
              <f>Data!$M$3</f>
              <strCache>
                <ptCount val="1"/>
                <pt idx="0">
                  <v>E₍ᵣ₎</v>
                </pt>
              </strCache>
            </strRef>
          </tx>
          <spPr>
            <a:ln w="25400">
              <a:noFill/>
              <a:prstDash val="solid"/>
            </a:ln>
          </spPr>
          <marker>
            <symbol val="circle"/>
            <size val="4"/>
            <spPr>
              <a:solidFill>
                <a:schemeClr val="accent1"/>
              </a:solidFill>
              <a:ln w="6350">
                <a:noFill/>
                <a:prstDash val="solid"/>
              </a:ln>
            </spPr>
          </marker>
          <trendline>
            <spPr>
              <a:ln w="19050">
                <a:solidFill>
                  <a:schemeClr val="accent1"/>
                </a:solidFill>
                <a:prstDash val="solid"/>
              </a:ln>
            </spPr>
            <trendlineType val="poly"/>
            <order val="3"/>
            <backward val="0.05000000000000001"/>
            <dispRSqr val="0"/>
            <dispEq val="0"/>
          </trendline>
          <xVal>
            <numRef>
              <f>'Table 2'!$B$1:$H$1</f>
              <numCache>
                <formatCode>General</formatCode>
                <ptCount val="7"/>
                <pt idx="0">
                  <v>1.5</v>
                </pt>
                <pt idx="1">
                  <v>2.5</v>
                </pt>
                <pt idx="2">
                  <v>3.5</v>
                </pt>
                <pt idx="3">
                  <v>4.5</v>
                </pt>
                <pt idx="4">
                  <v>5.5</v>
                </pt>
                <pt idx="5">
                  <v>6.5</v>
                </pt>
                <pt idx="6">
                  <v>7.5</v>
                </pt>
              </numCache>
            </numRef>
          </xVal>
          <yVal>
            <numRef>
              <f>'Table 2'!$B$2:$H$2</f>
              <numCache>
                <formatCode>General</formatCode>
                <ptCount val="7"/>
                <pt idx="0">
                  <v>109.2</v>
                </pt>
                <pt idx="1">
                  <v>54.6</v>
                </pt>
                <pt idx="2">
                  <v>45.50000000000001</v>
                </pt>
                <pt idx="3">
                  <v>36.40000000000001</v>
                </pt>
                <pt idx="4">
                  <v>27.29999999999999</v>
                </pt>
                <pt idx="5">
                  <v>18.2</v>
                </pt>
                <pt idx="6">
                  <v>18.20000000000001</v>
                </pt>
              </numCache>
            </numRef>
          </yVal>
          <smooth val="0"/>
        </ser>
        <ser>
          <idx val="1"/>
          <order val="1"/>
          <tx>
            <strRef>
              <f>Data!$N$3</f>
              <strCache>
                <ptCount val="1"/>
                <pt idx="0">
                  <v>E₍ᵣ₎ теор</v>
                </pt>
              </strCache>
            </strRef>
          </tx>
          <spPr>
            <a:ln w="25400">
              <a:noFill/>
              <a:prstDash val="solid"/>
            </a:ln>
          </spPr>
          <marker>
            <symbol val="circle"/>
            <size val="4"/>
            <spPr>
              <a:solidFill>
                <a:schemeClr val="accent2"/>
              </a:solidFill>
              <a:ln w="6350">
                <a:noFill/>
                <a:prstDash val="solid"/>
              </a:ln>
            </spPr>
          </marker>
          <trendline>
            <spPr>
              <a:ln w="19050">
                <a:solidFill>
                  <a:schemeClr val="accent2"/>
                </a:solidFill>
                <a:prstDash val="solid"/>
              </a:ln>
            </spPr>
            <trendlineType val="power"/>
            <dispRSqr val="0"/>
            <dispEq val="0"/>
          </trendline>
          <xVal>
            <numRef>
              <f>'Table 2'!$B$1:$H$1</f>
              <numCache>
                <formatCode>General</formatCode>
                <ptCount val="7"/>
                <pt idx="0">
                  <v>1.5</v>
                </pt>
                <pt idx="1">
                  <v>2.5</v>
                </pt>
                <pt idx="2">
                  <v>3.5</v>
                </pt>
                <pt idx="3">
                  <v>4.5</v>
                </pt>
                <pt idx="4">
                  <v>5.5</v>
                </pt>
                <pt idx="5">
                  <v>6.5</v>
                </pt>
                <pt idx="6">
                  <v>7.5</v>
                </pt>
              </numCache>
            </numRef>
          </xVal>
          <yVal>
            <numRef>
              <f>'Table 2'!$B$3:$H$3</f>
              <numCache>
                <formatCode>General</formatCode>
                <ptCount val="7"/>
                <pt idx="0">
                  <v>99.2</v>
                </pt>
                <pt idx="1">
                  <v>59.5</v>
                </pt>
                <pt idx="2">
                  <v>42.5</v>
                </pt>
                <pt idx="3">
                  <v>33.1</v>
                </pt>
                <pt idx="4">
                  <v>27.1</v>
                </pt>
                <pt idx="5">
                  <v>22.9</v>
                </pt>
                <pt idx="6">
                  <v>19.8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218006448"/>
        <axId val="218007432"/>
      </scatterChart>
      <valAx>
        <axId val="218006448"/>
        <scaling>
          <orientation val="minMax"/>
          <max val="8"/>
          <min val="1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 xml:space="preserve">r, </a:t>
                </a:r>
                <a:r>
                  <a:rPr lang="ru-RU"/>
                  <a:t>см</a:t>
                </a:r>
                <a:endParaRPr lang="en-US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8007432"/>
        <crosses val="autoZero"/>
        <crossBetween val="midCat"/>
      </valAx>
      <valAx>
        <axId val="21800743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E,</a:t>
                </a:r>
                <a:r>
                  <a:rPr lang="en-US" baseline="0"/>
                  <a:t xml:space="preserve"> </a:t>
                </a:r>
                <a:r>
                  <a:rPr lang="ru-RU" baseline="0"/>
                  <a:t>В/м</a:t>
                </a:r>
                <a:endParaRPr lang="en-US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8006448"/>
        <crosses val="autoZero"/>
        <crossBetween val="midCat"/>
      </valAx>
    </plotArea>
    <legend>
      <legendPos val="r"/>
      <legendEntry>
        <idx val="2"/>
        <delete val="1"/>
      </legendEntry>
      <legendEntry>
        <idx val="3"/>
        <delete val="1"/>
      </legendEntry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/>
      <scatterChart>
        <scatterStyle val="smoothMarker"/>
        <varyColors val="0"/>
        <ser>
          <idx val="0"/>
          <order val="0"/>
          <tx>
            <strRef>
              <f>Data!$K$3</f>
              <strCache>
                <ptCount val="1"/>
                <pt idx="0">
                  <v>U₍ᵣ₎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4"/>
            <spPr>
              <a:solidFill>
                <a:schemeClr val="accent1"/>
              </a:solidFill>
              <a:ln w="9525">
                <a:noFill/>
                <a:prstDash val="solid"/>
              </a:ln>
            </spPr>
          </marker>
          <xVal>
            <numRef>
              <f>'Table 1'!$A$3:$A$10</f>
              <numCache>
                <formatCode>General</formatCode>
                <ptCount val="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</numCache>
            </numRef>
          </xVal>
          <yVal>
            <numRef>
              <f>'Table 1'!$G$3:$G$10</f>
              <numCache>
                <formatCode>General</formatCode>
                <ptCount val="8"/>
                <pt idx="0">
                  <v>3.458</v>
                </pt>
                <pt idx="1">
                  <v>2.366</v>
                </pt>
                <pt idx="2">
                  <v>1.82</v>
                </pt>
                <pt idx="3">
                  <v>1.365</v>
                </pt>
                <pt idx="4">
                  <v>1.001</v>
                </pt>
                <pt idx="5">
                  <v>0.728</v>
                </pt>
                <pt idx="6">
                  <v>0.546</v>
                </pt>
                <pt idx="7">
                  <v>0.364</v>
                </pt>
              </numCache>
            </numRef>
          </yVal>
          <smooth val="1"/>
        </ser>
        <ser>
          <idx val="1"/>
          <order val="1"/>
          <tx>
            <strRef>
              <f>Data!$L$3</f>
              <strCache>
                <ptCount val="1"/>
                <pt idx="0">
                  <v>U₍ᵣ₎ теор</v>
                </pt>
              </strCache>
            </strRef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4"/>
            <spPr>
              <a:solidFill>
                <a:schemeClr val="accent2"/>
              </a:solidFill>
              <a:ln w="9525">
                <a:noFill/>
                <a:prstDash val="solid"/>
              </a:ln>
            </spPr>
          </marker>
          <xVal>
            <numRef>
              <f>'Table 1'!$A$3:$A$10</f>
              <numCache>
                <formatCode>General</formatCode>
                <ptCount val="8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</numCache>
            </numRef>
          </xVal>
          <yVal>
            <numRef>
              <f>'Table 1'!$H$3:$H$10</f>
              <numCache>
                <formatCode>General</formatCode>
                <ptCount val="8"/>
                <pt idx="0">
                  <v>3.427</v>
                </pt>
                <pt idx="1">
                  <v>2.396</v>
                </pt>
                <pt idx="2">
                  <v>1.792</v>
                </pt>
                <pt idx="3">
                  <v>1.364</v>
                </pt>
                <pt idx="4">
                  <v>1.032</v>
                </pt>
                <pt idx="5">
                  <v>0.76</v>
                </pt>
                <pt idx="6">
                  <v>0.531</v>
                </pt>
                <pt idx="7">
                  <v>0.332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083792"/>
        <axId val="392084448"/>
      </scatterChart>
      <valAx>
        <axId val="392083792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r,</a:t>
                </a:r>
                <a:r>
                  <a:rPr lang="en-US" baseline="0"/>
                  <a:t xml:space="preserve"> </a:t>
                </a:r>
                <a:r>
                  <a:rPr lang="ru-RU" baseline="0"/>
                  <a:t>см</a:t>
                </a:r>
                <a:endParaRPr lang="en-US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92084448"/>
        <crosses val="autoZero"/>
        <crossBetween val="midCat"/>
      </valAx>
      <valAx>
        <axId val="39208444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/>
              <a:lstStyle/>
              <a:p>
                <a:pPr>
                  <a:defRPr/>
                </a:pPr>
                <a:r>
                  <a:rPr lang="en-US"/>
                  <a:t>U,</a:t>
                </a:r>
                <a:r>
                  <a:rPr lang="en-US" baseline="0"/>
                  <a:t xml:space="preserve"> </a:t>
                </a:r>
                <a:r>
                  <a:rPr lang="ru-RU" baseline="0"/>
                  <a:t>В</a:t>
                </a:r>
                <a:endParaRPr lang="en-US"/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392083792"/>
        <crosses val="autoZero"/>
        <crossBetween val="midCat"/>
      </valAx>
    </plotArea>
    <legend>
      <legendPos val="r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chartsheets/sheet1.xml><?xml version="1.0" encoding="utf-8"?>
<chartsheet xmlns:r="http://schemas.openxmlformats.org/officeDocument/2006/relationships" xmlns="http://schemas.openxmlformats.org/spreadsheetml/2006/main">
  <sheetPr/>
  <sheetViews>
    <sheetView zoomScale="12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:r="http://schemas.openxmlformats.org/officeDocument/2006/relationships" xmlns="http://schemas.openxmlformats.org/spreadsheetml/2006/main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selection activeCell="F9" sqref="F9"/>
    </sheetView>
  </sheetViews>
  <sheetFormatPr baseColWidth="8" defaultRowHeight="14.4"/>
  <cols>
    <col width="10.77734375" bestFit="1" customWidth="1" min="1" max="1"/>
    <col width="8.88671875" customWidth="1" min="4" max="5"/>
    <col width="22.6640625" customWidth="1" min="6" max="6"/>
    <col width="18.33203125" customWidth="1" min="7" max="7"/>
    <col width="11.6640625" customWidth="1" min="8" max="8"/>
    <col width="12.33203125" customWidth="1" min="9" max="9"/>
    <col width="13.6640625" customWidth="1" min="10" max="10"/>
    <col width="7.6640625" customWidth="1" min="11" max="14"/>
  </cols>
  <sheetData>
    <row r="1">
      <c r="A1" s="16" t="inlineStr">
        <is>
          <t>Радіус r, см</t>
        </is>
      </c>
      <c r="B1" s="8" t="inlineStr">
        <is>
          <t>Струм I, мкА по променям</t>
        </is>
      </c>
      <c r="C1" s="17" t="n"/>
      <c r="D1" s="17" t="n"/>
      <c r="E1" s="18" t="n"/>
      <c r="F1" s="19" t="inlineStr">
        <is>
          <t>Праворуч -&gt; краще нічого не змінювати, хіба що вам дуже хочеться;)</t>
        </is>
      </c>
      <c r="G1" s="16" t="inlineStr">
        <is>
          <t>Точність окргуленя (знаків після коми)</t>
        </is>
      </c>
      <c r="H1" s="16" t="inlineStr">
        <is>
          <t>Зовнішній радіус r з, см</t>
        </is>
      </c>
      <c r="I1" s="16" t="inlineStr">
        <is>
          <t>Внутрішний радіус r вн, см</t>
        </is>
      </c>
      <c r="J1" s="16" t="inlineStr">
        <is>
          <t>Додактовий опір Rд, кОм</t>
        </is>
      </c>
      <c r="K1" s="8" t="inlineStr">
        <is>
          <t>Підписи осей графіків</t>
        </is>
      </c>
      <c r="L1" s="9" t="n"/>
      <c r="M1" s="9" t="n"/>
      <c r="N1" s="10" t="n"/>
      <c r="O1" s="14" t="inlineStr">
        <is>
          <t>U₀, В</t>
        </is>
      </c>
    </row>
    <row r="2" ht="28.8" customHeight="1">
      <c r="A2" s="15" t="n"/>
      <c r="B2" s="16" t="inlineStr">
        <is>
          <t>Промінь №1</t>
        </is>
      </c>
      <c r="C2" s="16" t="inlineStr">
        <is>
          <t>Промінь №2</t>
        </is>
      </c>
      <c r="D2" s="16" t="inlineStr">
        <is>
          <t>Промінь №3</t>
        </is>
      </c>
      <c r="E2" s="16" t="inlineStr">
        <is>
          <t>Промінь №4</t>
        </is>
      </c>
      <c r="F2" s="20" t="n"/>
      <c r="G2" s="15" t="n"/>
      <c r="H2" s="15" t="n"/>
      <c r="I2" s="15" t="n"/>
      <c r="J2" s="15" t="n"/>
      <c r="K2" s="11" t="n"/>
      <c r="L2" s="12" t="n"/>
      <c r="M2" s="12" t="n"/>
      <c r="N2" s="13" t="n"/>
      <c r="O2" s="15" t="n"/>
    </row>
    <row r="3" ht="14.4" customHeight="1">
      <c r="A3" s="2" t="n">
        <v>0</v>
      </c>
      <c r="B3" s="3" t="n">
        <v>45</v>
      </c>
      <c r="C3" s="4" t="n">
        <v>45</v>
      </c>
      <c r="D3" s="5" t="n">
        <v>45</v>
      </c>
      <c r="E3" s="6" t="n">
        <v>46</v>
      </c>
      <c r="F3" s="20" t="n"/>
      <c r="G3" s="1" t="n">
        <v>3</v>
      </c>
      <c r="H3" s="1" t="n">
        <v>10</v>
      </c>
      <c r="I3" s="1" t="n">
        <v>0.5</v>
      </c>
      <c r="J3" s="1" t="n">
        <v>91</v>
      </c>
      <c r="K3" s="1" t="inlineStr">
        <is>
          <t>U₍ᵣ₎</t>
        </is>
      </c>
      <c r="L3" s="1" t="inlineStr">
        <is>
          <t>U₍ᵣ₎ теор</t>
        </is>
      </c>
      <c r="M3" s="1" t="inlineStr">
        <is>
          <t>E₍ᵣ₎</t>
        </is>
      </c>
      <c r="N3" s="1" t="inlineStr">
        <is>
          <t>E₍ᵣ₎ теор</t>
        </is>
      </c>
      <c r="O3" s="1">
        <f>Data!B3 * Data!J3 * 10^-3</f>
        <v/>
      </c>
    </row>
    <row r="4">
      <c r="A4" s="1" t="n">
        <v>1</v>
      </c>
      <c r="B4" s="1" t="n">
        <v>35</v>
      </c>
      <c r="C4" s="1" t="n">
        <v>35</v>
      </c>
      <c r="D4" s="1" t="n">
        <v>35</v>
      </c>
      <c r="E4" s="1" t="n">
        <v>35</v>
      </c>
    </row>
    <row r="5">
      <c r="A5" s="1" t="n">
        <v>2</v>
      </c>
      <c r="B5" s="1" t="n">
        <v>24</v>
      </c>
      <c r="C5" s="1" t="n">
        <v>24</v>
      </c>
      <c r="D5" s="1" t="n">
        <v>24</v>
      </c>
      <c r="E5" s="1" t="n">
        <v>24</v>
      </c>
    </row>
    <row r="6">
      <c r="A6" s="1" t="n">
        <v>3</v>
      </c>
      <c r="B6" s="1" t="n">
        <v>18</v>
      </c>
      <c r="C6" s="1" t="n">
        <v>18</v>
      </c>
      <c r="D6" s="1" t="n">
        <v>18</v>
      </c>
      <c r="E6" s="1" t="n">
        <v>18</v>
      </c>
    </row>
    <row r="7">
      <c r="A7" s="1" t="n">
        <v>4</v>
      </c>
      <c r="B7" s="1" t="n">
        <v>14</v>
      </c>
      <c r="C7" s="1" t="n">
        <v>14</v>
      </c>
      <c r="D7" s="1" t="n">
        <v>14</v>
      </c>
      <c r="E7" s="1" t="n">
        <v>14</v>
      </c>
    </row>
    <row r="8">
      <c r="A8" s="1" t="n">
        <v>5</v>
      </c>
      <c r="B8" s="1" t="n">
        <v>10</v>
      </c>
      <c r="C8" s="1" t="n">
        <v>11</v>
      </c>
      <c r="D8" s="1" t="n">
        <v>10</v>
      </c>
      <c r="E8" s="1" t="n">
        <v>10</v>
      </c>
    </row>
    <row r="9">
      <c r="A9" s="1" t="n">
        <v>6</v>
      </c>
      <c r="B9" s="1" t="n">
        <v>8</v>
      </c>
      <c r="C9" s="1" t="n">
        <v>8</v>
      </c>
      <c r="D9" s="1" t="n">
        <v>8</v>
      </c>
      <c r="E9" s="1" t="n">
        <v>8</v>
      </c>
    </row>
    <row r="10">
      <c r="A10" s="1" t="n">
        <v>7</v>
      </c>
      <c r="B10" s="1" t="n">
        <v>6</v>
      </c>
      <c r="C10" s="1" t="n">
        <v>5</v>
      </c>
      <c r="D10" s="1" t="n">
        <v>6</v>
      </c>
      <c r="E10" s="1" t="n">
        <v>5</v>
      </c>
    </row>
    <row r="11">
      <c r="A11" s="1" t="n">
        <v>8</v>
      </c>
      <c r="B11" s="1" t="n">
        <v>3</v>
      </c>
      <c r="C11" s="1" t="n">
        <v>3</v>
      </c>
      <c r="D11" s="1" t="n">
        <v>4</v>
      </c>
      <c r="E11" s="1" t="n">
        <v>4</v>
      </c>
    </row>
  </sheetData>
  <mergeCells count="9">
    <mergeCell ref="K1:N2"/>
    <mergeCell ref="O1:O2"/>
    <mergeCell ref="A1:A2"/>
    <mergeCell ref="B1:E1"/>
    <mergeCell ref="G1:G2"/>
    <mergeCell ref="H1:H2"/>
    <mergeCell ref="I1:I2"/>
    <mergeCell ref="J1:J2"/>
    <mergeCell ref="F1:F3"/>
  </mergeCells>
  <pageMargins left="0.7" right="0.7" top="0.75" bottom="0.75" header="0.3" footer="0.3"/>
  <pageSetup orientation="portrait" paperSize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:A2"/>
    </sheetView>
  </sheetViews>
  <sheetFormatPr baseColWidth="8" defaultRowHeight="14.4"/>
  <cols>
    <col width="7.21875" customWidth="1" min="1" max="1"/>
    <col width="8.109375" customWidth="1" min="2" max="5"/>
    <col width="11.6640625" customWidth="1" min="6" max="6"/>
    <col width="17.77734375" customWidth="1" min="7" max="7"/>
    <col width="13" customWidth="1" min="8" max="8"/>
  </cols>
  <sheetData>
    <row r="1">
      <c r="A1" s="16" t="inlineStr">
        <is>
          <t>Радіус r, см</t>
        </is>
      </c>
      <c r="B1" s="8" t="inlineStr">
        <is>
          <t>Струм I, мкА по променям</t>
        </is>
      </c>
      <c r="C1" s="17" t="n"/>
      <c r="D1" s="17" t="n"/>
      <c r="E1" s="18" t="n"/>
      <c r="F1" s="16" t="inlineStr">
        <is>
          <t>Середній струм ⟨I₍ᵣ₎⟩, мкА</t>
        </is>
      </c>
      <c r="G1" s="8" t="inlineStr">
        <is>
          <t>U, В</t>
        </is>
      </c>
      <c r="H1" s="18" t="n"/>
    </row>
    <row r="2" ht="30" customHeight="1">
      <c r="A2" s="15" t="n"/>
      <c r="B2" s="16" t="inlineStr">
        <is>
          <t>Промінь №1</t>
        </is>
      </c>
      <c r="C2" s="16" t="inlineStr">
        <is>
          <t>Промінь №2</t>
        </is>
      </c>
      <c r="D2" s="16" t="inlineStr">
        <is>
          <t>Промінь №3</t>
        </is>
      </c>
      <c r="E2" s="16" t="inlineStr">
        <is>
          <t>Промінь №4</t>
        </is>
      </c>
      <c r="F2" s="15" t="n"/>
      <c r="G2" s="16" t="inlineStr">
        <is>
          <t>Експерементальне U₍ᵣ₎=⟨I₍ᵣ₎⟩ · Rд</t>
        </is>
      </c>
      <c r="H2" s="16" t="inlineStr">
        <is>
          <t>Теоретичне значення</t>
        </is>
      </c>
    </row>
    <row r="3">
      <c r="A3" s="1" t="n">
        <v>1</v>
      </c>
      <c r="B3" s="1">
        <f t="array" ref="B3:E10">Data!$B$4:$E$11</f>
        <v/>
      </c>
      <c r="C3" s="1" t="n">
        <v>38</v>
      </c>
      <c r="D3" s="1" t="n">
        <v>38</v>
      </c>
      <c r="E3" s="1" t="n">
        <v>38</v>
      </c>
      <c r="F3" s="1">
        <f>(B3+C3+D3+E3)/4</f>
        <v/>
      </c>
      <c r="G3" s="1">
        <f>ROUND(F3 * Data!$J$3 * 10^-3, Data!$G$3)</f>
        <v/>
      </c>
      <c r="H3" s="1">
        <f>ROUND(Data!$O$3 * LN(Data!$H$3/'Table 1'!A3) / LN(Data!$H$3/Data!$I$3), Data!$G$3)</f>
        <v/>
      </c>
    </row>
    <row r="4">
      <c r="A4" s="1" t="n">
        <v>2</v>
      </c>
      <c r="B4" s="1" t="n">
        <v>26</v>
      </c>
      <c r="C4" s="1" t="n">
        <v>26</v>
      </c>
      <c r="D4" s="1" t="n">
        <v>26</v>
      </c>
      <c r="E4" s="1" t="n">
        <v>26</v>
      </c>
      <c r="F4" s="1">
        <f>(B4+C4+D4+E4)/4</f>
        <v/>
      </c>
      <c r="G4" s="1">
        <f>ROUND(F4 * Data!$J$3 * 10^-3, Data!$G$3)</f>
        <v/>
      </c>
      <c r="H4" s="1">
        <f>ROUND(Data!$O$3 * LN(Data!$H$3/'Table 1'!A4) / LN(Data!$H$3/Data!$I$3), Data!$G$3)</f>
        <v/>
      </c>
    </row>
    <row r="5">
      <c r="A5" s="1" t="n">
        <v>3</v>
      </c>
      <c r="B5" s="1" t="n">
        <v>20</v>
      </c>
      <c r="C5" s="1" t="n">
        <v>20</v>
      </c>
      <c r="D5" s="1" t="n">
        <v>20</v>
      </c>
      <c r="E5" s="1" t="n">
        <v>20</v>
      </c>
      <c r="F5" s="1">
        <f>(B5+C5+D5+E5)/4</f>
        <v/>
      </c>
      <c r="G5" s="1">
        <f>ROUND(F5 * Data!$J$3 * 10^-3, Data!$G$3)</f>
        <v/>
      </c>
      <c r="H5" s="1">
        <f>ROUND(Data!$O$3 * LN(Data!$H$3/'Table 1'!A5) / LN(Data!$H$3/Data!$I$3), Data!$G$3)</f>
        <v/>
      </c>
    </row>
    <row r="6">
      <c r="A6" s="1" t="n">
        <v>4</v>
      </c>
      <c r="B6" s="1" t="n">
        <v>15</v>
      </c>
      <c r="C6" s="1" t="n">
        <v>15</v>
      </c>
      <c r="D6" s="1" t="n">
        <v>15</v>
      </c>
      <c r="E6" s="1" t="n">
        <v>15</v>
      </c>
      <c r="F6" s="1">
        <f>(B6+C6+D6+E6)/4</f>
        <v/>
      </c>
      <c r="G6" s="1">
        <f>ROUND(F6 * Data!$J$3 * 10^-3, Data!$G$3)</f>
        <v/>
      </c>
      <c r="H6" s="1">
        <f>ROUND(Data!$O$3 * LN(Data!$H$3/'Table 1'!A6) / LN(Data!$H$3/Data!$I$3), Data!$G$3)</f>
        <v/>
      </c>
    </row>
    <row r="7">
      <c r="A7" s="1" t="n">
        <v>5</v>
      </c>
      <c r="B7" s="1" t="n">
        <v>11</v>
      </c>
      <c r="C7" s="1" t="n">
        <v>11</v>
      </c>
      <c r="D7" s="1" t="n">
        <v>11</v>
      </c>
      <c r="E7" s="1" t="n">
        <v>11</v>
      </c>
      <c r="F7" s="1">
        <f>(B7+C7+D7+E7)/4</f>
        <v/>
      </c>
      <c r="G7" s="1">
        <f>ROUND(F7 * Data!$J$3 * 10^-3, Data!$G$3)</f>
        <v/>
      </c>
      <c r="H7" s="1">
        <f>ROUND(Data!$O$3 * LN(Data!$H$3/'Table 1'!A7) / LN(Data!$H$3/Data!$I$3), Data!$G$3)</f>
        <v/>
      </c>
    </row>
    <row r="8">
      <c r="A8" s="1" t="n">
        <v>6</v>
      </c>
      <c r="B8" s="1" t="n">
        <v>8</v>
      </c>
      <c r="C8" s="1" t="n">
        <v>8</v>
      </c>
      <c r="D8" s="1" t="n">
        <v>8</v>
      </c>
      <c r="E8" s="1" t="n">
        <v>8</v>
      </c>
      <c r="F8" s="1">
        <f>(B8+C8+D8+E8)/4</f>
        <v/>
      </c>
      <c r="G8" s="1">
        <f>ROUND(F8 * Data!$J$3 * 10^-3, Data!$G$3)</f>
        <v/>
      </c>
      <c r="H8" s="1">
        <f>ROUND(Data!$O$3 * LN(Data!$H$3/'Table 1'!A8) / LN(Data!$H$3/Data!$I$3), Data!$G$3)</f>
        <v/>
      </c>
    </row>
    <row r="9">
      <c r="A9" s="1" t="n">
        <v>7</v>
      </c>
      <c r="B9" s="1" t="n">
        <v>6</v>
      </c>
      <c r="C9" s="1" t="n">
        <v>6</v>
      </c>
      <c r="D9" s="1" t="n">
        <v>6</v>
      </c>
      <c r="E9" s="1" t="n">
        <v>6</v>
      </c>
      <c r="F9" s="1">
        <f>(B9+C9+D9+E9)/4</f>
        <v/>
      </c>
      <c r="G9" s="1">
        <f>ROUND(F9 * Data!$J$3 * 10^-3, Data!$G$3)</f>
        <v/>
      </c>
      <c r="H9" s="1">
        <f>ROUND(Data!$O$3 * LN(Data!$H$3/'Table 1'!A9) / LN(Data!$H$3/Data!$I$3), Data!$G$3)</f>
        <v/>
      </c>
    </row>
    <row r="10">
      <c r="A10" s="1" t="n">
        <v>8</v>
      </c>
      <c r="B10" s="1" t="n">
        <v>4</v>
      </c>
      <c r="C10" s="1" t="n">
        <v>4</v>
      </c>
      <c r="D10" s="1" t="n">
        <v>4</v>
      </c>
      <c r="E10" s="1" t="n">
        <v>4</v>
      </c>
      <c r="F10" s="1">
        <f>(B10+C10+D10+E10)/4</f>
        <v/>
      </c>
      <c r="G10" s="1">
        <f>ROUND(F10 * Data!$J$3 * 10^-3, Data!$G$3)</f>
        <v/>
      </c>
      <c r="H10" s="1">
        <f>ROUND(Data!$O$3 * LN(Data!$H$3/'Table 1'!A10) / LN(Data!$H$3/Data!$I$3), Data!$G$3)</f>
        <v/>
      </c>
    </row>
  </sheetData>
  <mergeCells count="4">
    <mergeCell ref="B1:E1"/>
    <mergeCell ref="F1:F2"/>
    <mergeCell ref="A1:A2"/>
    <mergeCell ref="G1:H1"/>
  </mergeCells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4.4"/>
  <cols>
    <col width="10.5546875" bestFit="1" customWidth="1" min="1" max="1"/>
  </cols>
  <sheetData>
    <row r="1">
      <c r="A1" s="1" t="inlineStr">
        <is>
          <t>Радуіс r, см</t>
        </is>
      </c>
      <c r="B1" s="1" t="n">
        <v>1.5</v>
      </c>
      <c r="C1" s="1" t="n">
        <v>2.5</v>
      </c>
      <c r="D1" s="1" t="n">
        <v>3.5</v>
      </c>
      <c r="E1" s="1" t="n">
        <v>4.5</v>
      </c>
      <c r="F1" s="1" t="n">
        <v>5.5</v>
      </c>
      <c r="G1" s="1" t="n">
        <v>6.5</v>
      </c>
      <c r="H1" s="1" t="n">
        <v>7.5</v>
      </c>
    </row>
    <row r="2">
      <c r="A2" s="1" t="inlineStr">
        <is>
          <t>E, В/м</t>
        </is>
      </c>
      <c r="B2" s="1">
        <f t="array" ref="B2:H2">( TRANSPOSE('Table 1'!$G$3:$G$9)-TRANSPOSE('Table 1'!$G$4:$G$10) ) * 10^2</f>
        <v/>
      </c>
      <c r="C2" s="1" t="n">
        <v>54.6</v>
      </c>
      <c r="D2" s="1" t="n">
        <v>45.50000000000001</v>
      </c>
      <c r="E2" s="1" t="n">
        <v>36.40000000000001</v>
      </c>
      <c r="F2" s="1" t="n">
        <v>27.29999999999999</v>
      </c>
      <c r="G2" s="1" t="n">
        <v>18.2</v>
      </c>
      <c r="H2" s="1" t="n">
        <v>18.20000000000001</v>
      </c>
    </row>
    <row r="3">
      <c r="A3" s="1" t="inlineStr">
        <is>
          <t>Eтеор, В/м</t>
        </is>
      </c>
      <c r="B3" s="1">
        <f>ROUND(Data!$O$3 / 'Table 2'!B1 / LN(Data!$H$3/Data!$I$3) * 10^2, Data!$G$3-2)</f>
        <v/>
      </c>
      <c r="C3" s="1">
        <f>ROUND(Data!$O$3 / 'Table 2'!C1 / LN(Data!$H$3/Data!$I$3) * 10^2, Data!$G$3-2)</f>
        <v/>
      </c>
      <c r="D3" s="1">
        <f>ROUND(Data!$O$3 / 'Table 2'!D1 / LN(Data!$H$3/Data!$I$3) * 10^2, Data!$G$3-2)</f>
        <v/>
      </c>
      <c r="E3" s="1">
        <f>ROUND(Data!$O$3 / 'Table 2'!E1 / LN(Data!$H$3/Data!$I$3) * 10^2, Data!$G$3-2)</f>
        <v/>
      </c>
      <c r="F3" s="1">
        <f>ROUND(Data!$O$3 / 'Table 2'!F1 / LN(Data!$H$3/Data!$I$3) * 10^2, Data!$G$3-2)</f>
        <v/>
      </c>
      <c r="G3" s="1">
        <f>ROUND(Data!$O$3 / 'Table 2'!G1 / LN(Data!$H$3/Data!$I$3) * 10^2, Data!$G$3-2)</f>
        <v/>
      </c>
      <c r="H3" s="1">
        <f>ROUND(Data!$O$3 / 'Table 2'!H1 / LN(Data!$H$3/Data!$I$3) * 10^2, Data!$G$3-2)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moodduckk</dc:creator>
  <dcterms:created xsi:type="dcterms:W3CDTF">2020-11-18T14:04:52Z</dcterms:created>
  <dcterms:modified xsi:type="dcterms:W3CDTF">2020-11-19T16:46:28Z</dcterms:modified>
  <cp:lastModifiedBy>moodduckk</cp:lastModifiedBy>
</cp:coreProperties>
</file>