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heets/sheet2.xml" ContentType="application/vnd.openxmlformats-officedocument.spreadsheetml.chart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1" activeTab="1" autoFilterDateGrouping="1"/>
  </bookViews>
  <sheets>
    <sheet name="Data" sheetId="1" state="hidden" r:id="rId1"/>
    <sheet name="Table 2.1" sheetId="2" state="visible" r:id="rId2"/>
    <sheet name="Table 2.2" sheetId="3" state="visible" r:id="rId3"/>
    <sheet name="Chart 1" sheetId="4" state="visible" r:id="rId4"/>
    <sheet name="Chart 2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0.000"/>
    <numFmt numFmtId="165" formatCode="0.0000"/>
    <numFmt numFmtId="166" formatCode="0.00000000"/>
    <numFmt numFmtId="167" formatCode="0.000000"/>
  </numFmts>
  <fonts count="8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i val="1"/>
      <color theme="1"/>
      <sz val="11"/>
    </font>
    <font>
      <name val="Calibri"/>
      <family val="2"/>
      <color theme="1"/>
      <sz val="10"/>
      <scheme val="minor"/>
    </font>
    <font>
      <name val="Calibri"/>
      <family val="2"/>
      <color theme="1"/>
      <sz val="11"/>
      <vertAlign val="subscript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vertAlign val="subscript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2" fillId="0" borderId="0"/>
    <xf numFmtId="9" fontId="2" fillId="0" borderId="0"/>
  </cellStyleXfs>
  <cellXfs count="53"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  <xf numFmtId="0" fontId="0" fillId="0" borderId="1" pivotButton="0" quotePrefix="0" xfId="0"/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2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0" fillId="0" borderId="1" applyAlignment="1" pivotButton="0" quotePrefix="0" xfId="0">
      <alignment vertical="center" wrapText="1"/>
    </xf>
    <xf numFmtId="2" fontId="0" fillId="0" borderId="1" applyAlignment="1" pivotButton="0" quotePrefix="0" xfId="0">
      <alignment vertical="center" wrapText="1"/>
    </xf>
    <xf numFmtId="167" fontId="0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center" vertical="center"/>
    </xf>
    <xf numFmtId="2" fontId="0" fillId="0" borderId="1" pivotButton="0" quotePrefix="0" xfId="0"/>
    <xf numFmtId="0" fontId="0" fillId="2" borderId="5" applyAlignment="1" pivotButton="0" quotePrefix="0" xfId="0">
      <alignment vertical="center"/>
    </xf>
    <xf numFmtId="0" fontId="0" fillId="2" borderId="6" applyAlignment="1" pivotButton="0" quotePrefix="0" xfId="0">
      <alignment vertical="center"/>
    </xf>
    <xf numFmtId="0" fontId="0" fillId="2" borderId="7" applyAlignment="1" pivotButton="0" quotePrefix="0" xfId="0">
      <alignment vertical="center"/>
    </xf>
    <xf numFmtId="0" fontId="0" fillId="0" borderId="2" applyAlignment="1" pivotButton="0" quotePrefix="0" xfId="0">
      <alignment vertical="center" wrapText="1"/>
    </xf>
    <xf numFmtId="2" fontId="0" fillId="0" borderId="2" applyAlignment="1" pivotButton="0" quotePrefix="0" xfId="0">
      <alignment vertical="center" wrapText="1"/>
    </xf>
    <xf numFmtId="167" fontId="0" fillId="0" borderId="2" applyAlignment="1" pivotButton="0" quotePrefix="0" xfId="0">
      <alignment vertical="center" wrapText="1"/>
    </xf>
    <xf numFmtId="0" fontId="0" fillId="0" borderId="8" applyAlignment="1" pivotButton="0" quotePrefix="0" xfId="0">
      <alignment horizontal="right" vertical="center" wrapText="1"/>
    </xf>
    <xf numFmtId="0" fontId="0" fillId="0" borderId="9" applyAlignment="1" pivotButton="0" quotePrefix="0" xfId="0">
      <alignment vertical="center" wrapText="1"/>
    </xf>
    <xf numFmtId="167" fontId="0" fillId="0" borderId="9" applyAlignment="1" pivotButton="0" quotePrefix="0" xfId="0">
      <alignment vertical="center" wrapText="1"/>
    </xf>
    <xf numFmtId="0" fontId="0" fillId="0" borderId="9" pivotButton="0" quotePrefix="0" xfId="0"/>
    <xf numFmtId="0" fontId="0" fillId="0" borderId="10" pivotButton="0" quotePrefix="0" xfId="0"/>
    <xf numFmtId="165" fontId="0" fillId="0" borderId="1" applyAlignment="1" pivotButton="0" quotePrefix="0" xfId="0">
      <alignment horizontal="center" vertical="center"/>
    </xf>
    <xf numFmtId="165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2" fontId="1" fillId="0" borderId="2" applyAlignment="1" pivotButton="0" quotePrefix="0" xfId="0">
      <alignment horizontal="center" vertical="center"/>
    </xf>
    <xf numFmtId="2" fontId="1" fillId="0" borderId="3" applyAlignment="1" pivotButton="0" quotePrefix="0" xfId="0">
      <alignment horizontal="center" vertical="center"/>
    </xf>
    <xf numFmtId="2" fontId="1" fillId="0" borderId="4" applyAlignment="1" pivotButton="0" quotePrefix="0" xfId="0">
      <alignment horizontal="center" vertical="center"/>
    </xf>
    <xf numFmtId="0" fontId="0" fillId="2" borderId="1" applyAlignment="1" pivotButton="0" quotePrefix="0" xfId="0">
      <alignment horizontal="left" vertical="center"/>
    </xf>
    <xf numFmtId="0" fontId="0" fillId="2" borderId="5" applyAlignment="1" pivotButton="0" quotePrefix="0" xfId="0">
      <alignment horizontal="left" vertical="center"/>
    </xf>
    <xf numFmtId="0" fontId="0" fillId="2" borderId="5" applyAlignment="1" pivotButton="0" quotePrefix="0" xfId="0">
      <alignment vertical="center"/>
    </xf>
    <xf numFmtId="10" fontId="0" fillId="2" borderId="7" applyAlignment="1" pivotButton="0" quotePrefix="0" xfId="1">
      <alignment horizontal="left" vertical="center"/>
    </xf>
    <xf numFmtId="10" fontId="0" fillId="2" borderId="1" applyAlignment="1" pivotButton="0" quotePrefix="0" xfId="1">
      <alignment horizontal="left" vertical="center"/>
    </xf>
    <xf numFmtId="164" fontId="0" fillId="2" borderId="6" applyAlignment="1" pivotButton="0" quotePrefix="0" xfId="0">
      <alignment horizontal="left" vertical="center"/>
    </xf>
    <xf numFmtId="0" fontId="0" fillId="2" borderId="6" applyAlignment="1" pivotButton="0" quotePrefix="0" xfId="0">
      <alignment horizontal="left" vertical="center"/>
    </xf>
    <xf numFmtId="0" fontId="0" fillId="2" borderId="7" applyAlignment="1" pivotButton="0" quotePrefix="0" xfId="0">
      <alignment horizontal="left" vertical="center"/>
    </xf>
    <xf numFmtId="164" fontId="0" fillId="2" borderId="7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2" fontId="1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chartsheet" Target="/xl/chartsheets/sheet1.xml" Id="rId4" /><Relationship Type="http://schemas.openxmlformats.org/officeDocument/2006/relationships/chartsheet" Target="/xl/chartsheets/sheet2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scatterChart>
        <scatterStyle val="smoothMarker"/>
        <varyColors val="0"/>
        <ser>
          <idx val="0"/>
          <order val="0"/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spPr>
          </marker>
          <xVal>
            <numRef>
              <f>Data!$J$2:$J$16</f>
              <numCache>
                <formatCode>0.00</formatCode>
                <ptCount val="15"/>
                <pt idx="0">
                  <v>0.7</v>
                </pt>
                <pt idx="1">
                  <v>0.67</v>
                </pt>
                <pt idx="2">
                  <v>0.64</v>
                </pt>
                <pt idx="3">
                  <v>0.6</v>
                </pt>
                <pt idx="4">
                  <v>0.57</v>
                </pt>
                <pt idx="5">
                  <v>0.54</v>
                </pt>
                <pt idx="6">
                  <v>0.51</v>
                </pt>
                <pt idx="7">
                  <v>0.48</v>
                </pt>
                <pt idx="8">
                  <v>0.45</v>
                </pt>
                <pt idx="9">
                  <v>0.41</v>
                </pt>
                <pt idx="10">
                  <v>0.38</v>
                </pt>
                <pt idx="11">
                  <v>0.35</v>
                </pt>
                <pt idx="12">
                  <v>0.32</v>
                </pt>
                <pt idx="13">
                  <v>0.28</v>
                </pt>
                <pt idx="14">
                  <v>0.25</v>
                </pt>
              </numCache>
            </numRef>
          </xVal>
          <yVal>
            <numRef>
              <f>Data!$K$2:$K$17</f>
              <numCache>
                <formatCode>0.000000</formatCode>
                <ptCount val="16"/>
                <pt idx="0">
                  <v>2.098</v>
                </pt>
                <pt idx="1">
                  <v>2.070333333333334</v>
                </pt>
                <pt idx="2">
                  <v>2.055</v>
                </pt>
                <pt idx="3">
                  <v>2.039</v>
                </pt>
                <pt idx="4">
                  <v>2.023333333333333</v>
                </pt>
                <pt idx="5">
                  <v>2.005</v>
                </pt>
                <pt idx="6">
                  <v>1.994666666666667</v>
                </pt>
                <pt idx="7">
                  <v>1.983333333333333</v>
                </pt>
                <pt idx="8">
                  <v>1.975333333333333</v>
                </pt>
                <pt idx="9">
                  <v>1.970666666666667</v>
                </pt>
                <pt idx="10">
                  <v>1.966333333333333</v>
                </pt>
                <pt idx="11">
                  <v>1.965333333333333</v>
                </pt>
                <pt idx="12">
                  <v>1.973</v>
                </pt>
                <pt idx="13">
                  <v>1.983333333333333</v>
                </pt>
                <pt idx="14">
                  <v>2.001666666666666</v>
                </pt>
                <pt idx="15">
                  <v>1.965333333333333</v>
                </pt>
              </numCache>
            </numRef>
          </yVal>
          <smooth val="1"/>
        </ser>
        <ser>
          <idx val="1"/>
          <order val="1"/>
          <tx>
            <v>minimum</v>
          </tx>
          <spPr>
            <a:ln w="19050" cap="rnd">
              <a:noFill/>
              <a:prstDash val="solid"/>
              <a:round/>
            </a:ln>
          </spPr>
          <marker>
            <symbol val="circle"/>
            <size val="5"/>
            <spPr>
              <a:solidFill>
                <a:srgbClr val="FF0000"/>
              </a:solidFill>
              <a:ln w="12700">
                <a:solidFill>
                  <a:srgbClr val="FF0000"/>
                </a:solidFill>
                <a:prstDash val="solid"/>
              </a:ln>
            </spPr>
          </marker>
          <xVal>
            <numRef>
              <f>Data!$J$17</f>
              <numCache>
                <formatCode>General</formatCode>
                <ptCount val="1"/>
                <pt idx="0">
                  <v>0.35</v>
                </pt>
              </numCache>
            </numRef>
          </xVal>
          <yVal>
            <numRef>
              <f>Data!$K$17</f>
              <numCache>
                <formatCode>0.000000</formatCode>
                <ptCount val="1"/>
                <pt idx="0">
                  <v>1.965333333333333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2855144"/>
        <axId val="392856456"/>
      </scatterChart>
      <valAx>
        <axId val="392855144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i="1"/>
                  <a:t>a</a:t>
                </a:r>
              </a:p>
            </rich>
          </tx>
          <layout/>
          <overlay val="0"/>
          <spPr>
            <a:noFill/>
            <a:ln>
              <a:noFill/>
              <a:prstDash val="solid"/>
            </a:ln>
          </spPr>
          <txPr>
            <a:bodyPr rot="0" spcFirstLastPara="1" vertOverflow="ellipsis" vert="horz" wrap="square" anchor="ctr" anchorCtr="1"/>
            <a:lstStyle/>
            <a:p>
              <a:pPr>
                <a:defRPr sz="10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0.00" sourceLinked="1"/>
        <majorTickMark val="none"/>
        <minorTickMark val="none"/>
        <tickLblPos val="nextTo"/>
        <spPr>
          <a:noFill/>
          <a:ln w="19050" cap="flat" cmpd="sng" algn="ctr">
            <a:solidFill>
              <a:schemeClr val="tx1"/>
            </a:solidFill>
            <a:prstDash val="solid"/>
            <a:round/>
            <a:tailEnd type="stealth" w="med" len="lg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392856456"/>
        <crosses val="autoZero"/>
        <crossBetween val="midCat"/>
      </valAx>
      <valAx>
        <axId val="39285645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i="1"/>
                  <a:t>T</a:t>
                </a:r>
              </a:p>
            </rich>
          </tx>
          <layout/>
          <overlay val="0"/>
          <spPr>
            <a:noFill/>
            <a:ln>
              <a:noFill/>
              <a:prstDash val="solid"/>
            </a:ln>
          </spPr>
          <txPr>
            <a:bodyPr rot="-5400000" spcFirstLastPara="1" vertOverflow="ellipsis" vert="horz" wrap="square" anchor="ctr" anchorCtr="1"/>
            <a:lstStyle/>
            <a:p>
              <a:pPr>
                <a:defRPr sz="10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0.00" sourceLinked="0"/>
        <majorTickMark val="none"/>
        <minorTickMark val="none"/>
        <tickLblPos val="nextTo"/>
        <spPr>
          <a:noFill/>
          <a:ln w="19050" cap="flat" cmpd="sng" algn="ctr">
            <a:solidFill>
              <a:schemeClr val="tx1"/>
            </a:solidFill>
            <a:prstDash val="solid"/>
            <a:round/>
            <a:tailEnd type="stealth" w="med" len="lg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392855144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scatterChart>
        <scatterStyle val="lineMarker"/>
        <varyColors val="0"/>
        <ser>
          <idx val="0"/>
          <order val="0"/>
          <spPr>
            <a:ln w="25400" cap="rnd">
              <a:noFill/>
              <a:prstDash val="solid"/>
              <a:round/>
            </a:ln>
          </spPr>
          <marker>
            <symbol val="circle"/>
            <size val="5"/>
            <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linear"/>
            <forward val="0.1"/>
            <backward val="1"/>
            <dispRSqr val="0"/>
            <dispEq val="0"/>
          </trendline>
          <xVal>
            <numRef>
              <f>Data!$L$2:$L$16</f>
              <numCache>
                <formatCode>0.000000</formatCode>
                <ptCount val="15"/>
                <pt idx="0">
                  <v>0.4899999999999999</v>
                </pt>
                <pt idx="1">
                  <v>0.4489000000000001</v>
                </pt>
                <pt idx="2">
                  <v>0.4096</v>
                </pt>
                <pt idx="3">
                  <v>0.36</v>
                </pt>
                <pt idx="4">
                  <v>0.3249</v>
                </pt>
                <pt idx="5">
                  <v>0.2916</v>
                </pt>
                <pt idx="6">
                  <v>0.2601</v>
                </pt>
                <pt idx="7">
                  <v>0.2304</v>
                </pt>
                <pt idx="8">
                  <v>0.2025</v>
                </pt>
                <pt idx="9">
                  <v>0.1681</v>
                </pt>
                <pt idx="10">
                  <v>0.1444</v>
                </pt>
                <pt idx="11">
                  <v>0.1225</v>
                </pt>
                <pt idx="12">
                  <v>0.1024</v>
                </pt>
                <pt idx="13">
                  <v>0.07840000000000001</v>
                </pt>
                <pt idx="14">
                  <v>0.0625</v>
                </pt>
              </numCache>
            </numRef>
          </xVal>
          <yVal>
            <numRef>
              <f>Data!$M$2:$M$16</f>
              <numCache>
                <formatCode>0.000000</formatCode>
                <ptCount val="15"/>
                <pt idx="0">
                  <v>3.081122800000001</v>
                </pt>
                <pt idx="1">
                  <v>2.871807674444445</v>
                </pt>
                <pt idx="2">
                  <v>2.702736000000001</v>
                </pt>
                <pt idx="3">
                  <v>2.494512600000001</v>
                </pt>
                <pt idx="4">
                  <v>2.333510333333333</v>
                </pt>
                <pt idx="5">
                  <v>2.170813500000001</v>
                </pt>
                <pt idx="6">
                  <v>2.029134506666666</v>
                </pt>
                <pt idx="7">
                  <v>1.888133333333333</v>
                </pt>
                <pt idx="8">
                  <v>1.7558738</v>
                </pt>
                <pt idx="9">
                  <v>1.592246115555555</v>
                </pt>
                <pt idx="10">
                  <v>1.469257375555556</v>
                </pt>
                <pt idx="11">
                  <v>1.351887288888889</v>
                </pt>
                <pt idx="12">
                  <v>1.24567328</v>
                </pt>
                <pt idx="13">
                  <v>1.101411111111111</v>
                </pt>
                <pt idx="14">
                  <v>1.001667361111111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396406816"/>
        <axId val="396404192"/>
      </scatterChart>
      <valAx>
        <axId val="396406816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i="1"/>
                  <a:t>a</a:t>
                </a:r>
                <a:r>
                  <a:rPr lang="en-US" baseline="30000"/>
                  <a:t>2</a:t>
                </a:r>
              </a:p>
            </rich>
          </tx>
          <layout/>
          <overlay val="0"/>
          <spPr>
            <a:noFill/>
            <a:ln>
              <a:noFill/>
              <a:prstDash val="solid"/>
            </a:ln>
          </spPr>
          <txPr>
            <a:bodyPr rot="0" spcFirstLastPara="1" vertOverflow="ellipsis" vert="horz" wrap="square" anchor="ctr" anchorCtr="1"/>
            <a:lstStyle/>
            <a:p>
              <a:pPr>
                <a:defRPr sz="10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0.00" sourceLinked="0"/>
        <majorTickMark val="none"/>
        <minorTickMark val="none"/>
        <tickLblPos val="nextTo"/>
        <spPr>
          <a:noFill/>
          <a:ln w="19050" cap="flat" cmpd="sng" algn="ctr">
            <a:solidFill>
              <a:schemeClr val="tx1"/>
            </a:solidFill>
            <a:prstDash val="solid"/>
            <a:round/>
            <a:tailEnd type="stealth" w="med" len="lg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396404192"/>
        <crossesAt val="0"/>
        <crossBetween val="midCat"/>
      </valAx>
      <valAx>
        <axId val="396404192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i="1"/>
                  <a:t>T</a:t>
                </a:r>
                <a:r>
                  <a:rPr lang="en-US"/>
                  <a:t xml:space="preserve">² ⋅ </a:t>
                </a:r>
                <a:r>
                  <a:rPr lang="en-US" i="1"/>
                  <a:t>a</a:t>
                </a:r>
              </a:p>
            </rich>
          </tx>
          <layout/>
          <overlay val="0"/>
          <spPr>
            <a:noFill/>
            <a:ln>
              <a:noFill/>
              <a:prstDash val="solid"/>
            </a:ln>
          </spPr>
          <txPr>
            <a:bodyPr rot="-5400000" spcFirstLastPara="1" vertOverflow="ellipsis" vert="horz" wrap="square" anchor="ctr" anchorCtr="1"/>
            <a:lstStyle/>
            <a:p>
              <a:pPr>
                <a:defRPr sz="10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0.00" sourceLinked="0"/>
        <majorTickMark val="none"/>
        <minorTickMark val="none"/>
        <tickLblPos val="nextTo"/>
        <spPr>
          <a:noFill/>
          <a:ln w="19050" cap="flat" cmpd="sng" algn="ctr">
            <a:solidFill>
              <a:schemeClr val="tx1"/>
            </a:solidFill>
            <a:prstDash val="solid"/>
            <a:round/>
            <a:tailEnd type="stealth" w="med" len="lg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396406816"/>
        <crossesAt val="0"/>
        <crossBetween val="midCat"/>
      </valAx>
    </plotArea>
    <plotVisOnly val="1"/>
    <dispBlanksAs val="gap"/>
  </chart>
</chartSpace>
</file>

<file path=xl/chart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chart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chartsheets/sheet1.xml><?xml version="1.0" encoding="utf-8"?>
<chartsheet xmlns:r="http://schemas.openxmlformats.org/officeDocument/2006/relationships" xmlns="http://schemas.openxmlformats.org/spreadsheetml/2006/main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:r="http://schemas.openxmlformats.org/officeDocument/2006/relationships" xmlns="http://schemas.openxmlformats.org/spreadsheetml/2006/main">
  <sheetPr/>
  <sheetViews>
    <sheetView zoomScale="129" workbookViewId="0" zoomToFit="1"/>
  </sheetViews>
  <pageMargins left="0.7" right="0.7" top="0.75" bottom="0.75" header="0.3" footer="0.3"/>
  <drawing r:id="rId1"/>
</chartsheet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4.4"/>
  <cols>
    <col width="8.44140625" customWidth="1" style="4" min="1" max="1"/>
    <col width="14.33203125" customWidth="1" style="2" min="2" max="2"/>
    <col width="11.5546875" customWidth="1" style="1" min="3" max="3"/>
    <col width="9" bestFit="1" customWidth="1" style="4" min="4" max="4"/>
    <col width="6.88671875" customWidth="1" style="4" min="10" max="10"/>
    <col width="11.21875" customWidth="1" style="4" min="11" max="11"/>
    <col width="10.44140625" customWidth="1" style="4" min="12" max="12"/>
    <col width="12" bestFit="1" customWidth="1" style="4" min="13" max="13"/>
  </cols>
  <sheetData>
    <row r="1" ht="43.2" customHeight="1" s="4">
      <c r="A1" s="5" t="inlineStr">
        <is>
          <t>Номер досліду</t>
        </is>
      </c>
      <c r="B1" s="6" t="inlineStr">
        <is>
          <t>Відстань від осі коливань до центра мас</t>
        </is>
      </c>
      <c r="C1" s="6" t="inlineStr">
        <is>
          <t>Час десяти коливань</t>
        </is>
      </c>
      <c r="D1" s="5" t="inlineStr">
        <is>
          <t>Довжина маятника</t>
        </is>
      </c>
      <c r="I1" s="3" t="n"/>
      <c r="J1" s="8" t="inlineStr">
        <is>
          <t>a, м</t>
        </is>
      </c>
      <c r="K1" s="9" t="inlineStr">
        <is>
          <t>⟨T⟩, с</t>
        </is>
      </c>
      <c r="L1" s="10" t="inlineStr">
        <is>
          <t>a², м²</t>
        </is>
      </c>
      <c r="M1" s="10" t="inlineStr">
        <is>
          <t>⟨T⟩² ⋅ a, с² ⋅ м</t>
        </is>
      </c>
    </row>
    <row r="2">
      <c r="A2" s="3" t="n">
        <v>1</v>
      </c>
      <c r="B2" s="15" t="n">
        <v>0.7</v>
      </c>
      <c r="C2" s="14" t="n">
        <v>20.11</v>
      </c>
      <c r="D2" s="3" t="n">
        <v>1.5</v>
      </c>
      <c r="F2" s="12" t="n"/>
      <c r="G2" s="12" t="n"/>
      <c r="H2" s="12" t="n"/>
      <c r="I2" s="14" t="n">
        <v>1</v>
      </c>
      <c r="J2" s="15">
        <f>'Table 2.1'!B2</f>
        <v/>
      </c>
      <c r="K2" s="16">
        <f>'Table 2.1'!D2</f>
        <v/>
      </c>
      <c r="L2" s="16">
        <f>'Table 2.1'!E2</f>
        <v/>
      </c>
      <c r="M2" s="16">
        <f>'Table 2.1'!F2</f>
        <v/>
      </c>
    </row>
    <row r="3">
      <c r="A3" s="3" t="n">
        <v>2</v>
      </c>
      <c r="B3" s="15" t="n">
        <v>0.7</v>
      </c>
      <c r="C3" s="14" t="n">
        <v>20.11</v>
      </c>
      <c r="F3" s="13" t="n"/>
      <c r="G3" s="13" t="n"/>
      <c r="H3" s="12" t="n"/>
      <c r="I3" s="14" t="n">
        <v>2</v>
      </c>
      <c r="J3" s="15">
        <f>'Table 2.1'!B5</f>
        <v/>
      </c>
      <c r="K3" s="16">
        <f>'Table 2.1'!D5</f>
        <v/>
      </c>
      <c r="L3" s="16">
        <f>'Table 2.1'!E5</f>
        <v/>
      </c>
      <c r="M3" s="16">
        <f>'Table 2.1'!F5</f>
        <v/>
      </c>
    </row>
    <row r="4">
      <c r="A4" s="3" t="n">
        <v>3</v>
      </c>
      <c r="B4" s="15" t="n">
        <v>0.7</v>
      </c>
      <c r="C4" s="14" t="n">
        <v>20.11</v>
      </c>
      <c r="D4" s="11" t="inlineStr">
        <is>
          <t>Δa</t>
        </is>
      </c>
      <c r="F4" s="12" t="n"/>
      <c r="G4" s="12" t="n"/>
      <c r="H4" s="12" t="n"/>
      <c r="I4" s="14" t="n">
        <v>3</v>
      </c>
      <c r="J4" s="15">
        <f>'Table 2.1'!B8</f>
        <v/>
      </c>
      <c r="K4" s="16">
        <f>'Table 2.1'!D8</f>
        <v/>
      </c>
      <c r="L4" s="16">
        <f>'Table 2.1'!E8</f>
        <v/>
      </c>
      <c r="M4" s="16">
        <f>'Table 2.1'!F8</f>
        <v/>
      </c>
    </row>
    <row r="5">
      <c r="A5" s="3" t="n">
        <v>4</v>
      </c>
      <c r="B5" s="14" t="n">
        <v>0.67</v>
      </c>
      <c r="C5" s="14" t="n">
        <v>19.93</v>
      </c>
      <c r="D5" s="18">
        <f>B2-B5</f>
        <v/>
      </c>
      <c r="F5" s="12" t="n"/>
      <c r="G5" s="12" t="n"/>
      <c r="H5" s="12" t="n"/>
      <c r="I5" s="14" t="n">
        <v>4</v>
      </c>
      <c r="J5" s="15">
        <f>'Table 2.1'!B11</f>
        <v/>
      </c>
      <c r="K5" s="16">
        <f>'Table 2.1'!D11</f>
        <v/>
      </c>
      <c r="L5" s="16">
        <f>'Table 2.1'!E11</f>
        <v/>
      </c>
      <c r="M5" s="16">
        <f>'Table 2.1'!F11</f>
        <v/>
      </c>
    </row>
    <row r="6">
      <c r="A6" s="3" t="n">
        <v>5</v>
      </c>
      <c r="B6" s="14" t="n">
        <v>0.67</v>
      </c>
      <c r="C6" s="14" t="n">
        <v>19.93</v>
      </c>
      <c r="D6" s="18">
        <f>B3-B6</f>
        <v/>
      </c>
      <c r="F6" s="13" t="n"/>
      <c r="G6" s="13" t="n"/>
      <c r="H6" s="12" t="n"/>
      <c r="I6" s="14" t="n">
        <v>5</v>
      </c>
      <c r="J6" s="15">
        <f>'Table 2.1'!B14</f>
        <v/>
      </c>
      <c r="K6" s="16">
        <f>'Table 2.1'!D14</f>
        <v/>
      </c>
      <c r="L6" s="16">
        <f>'Table 2.1'!E14</f>
        <v/>
      </c>
      <c r="M6" s="16">
        <f>'Table 2.1'!F14</f>
        <v/>
      </c>
    </row>
    <row r="7">
      <c r="A7" s="3" t="n">
        <v>6</v>
      </c>
      <c r="B7" s="14" t="n">
        <v>0.67</v>
      </c>
      <c r="C7" s="14" t="n">
        <v>19.94</v>
      </c>
      <c r="D7" s="18">
        <f>B4-B7</f>
        <v/>
      </c>
      <c r="F7" s="12" t="n"/>
      <c r="G7" s="12" t="n"/>
      <c r="H7" s="12" t="n"/>
      <c r="I7" s="14" t="n">
        <v>6</v>
      </c>
      <c r="J7" s="15">
        <f>'Table 2.1'!B17</f>
        <v/>
      </c>
      <c r="K7" s="16">
        <f>'Table 2.1'!D17</f>
        <v/>
      </c>
      <c r="L7" s="16">
        <f>'Table 2.1'!E17</f>
        <v/>
      </c>
      <c r="M7" s="16">
        <f>'Table 2.1'!F17</f>
        <v/>
      </c>
    </row>
    <row r="8">
      <c r="A8" s="3" t="n">
        <v>7</v>
      </c>
      <c r="B8" s="14" t="n">
        <v>0.64</v>
      </c>
      <c r="C8" s="14" t="n">
        <v>19.77</v>
      </c>
      <c r="D8" s="18">
        <f>B5-B8</f>
        <v/>
      </c>
      <c r="F8" s="12" t="n"/>
      <c r="G8" s="12" t="n"/>
      <c r="H8" s="12" t="n"/>
      <c r="I8" s="14" t="n">
        <v>7</v>
      </c>
      <c r="J8" s="15">
        <f>'Table 2.1'!B20</f>
        <v/>
      </c>
      <c r="K8" s="16">
        <f>'Table 2.1'!D20</f>
        <v/>
      </c>
      <c r="L8" s="16">
        <f>'Table 2.1'!E20</f>
        <v/>
      </c>
      <c r="M8" s="16">
        <f>'Table 2.1'!F20</f>
        <v/>
      </c>
    </row>
    <row r="9">
      <c r="A9" s="3" t="n">
        <v>8</v>
      </c>
      <c r="B9" s="14" t="n">
        <v>0.64</v>
      </c>
      <c r="C9" s="14" t="n">
        <v>19.76</v>
      </c>
      <c r="D9" s="18">
        <f>B6-B9</f>
        <v/>
      </c>
      <c r="F9" s="13" t="n"/>
      <c r="G9" s="13" t="n"/>
      <c r="H9" s="12" t="n"/>
      <c r="I9" s="14" t="n">
        <v>8</v>
      </c>
      <c r="J9" s="15">
        <f>'Table 2.1'!B23</f>
        <v/>
      </c>
      <c r="K9" s="16">
        <f>'Table 2.1'!D23</f>
        <v/>
      </c>
      <c r="L9" s="16">
        <f>'Table 2.1'!E23</f>
        <v/>
      </c>
      <c r="M9" s="16">
        <f>'Table 2.1'!F23</f>
        <v/>
      </c>
    </row>
    <row r="10">
      <c r="A10" s="3" t="n">
        <v>9</v>
      </c>
      <c r="B10" s="14" t="n">
        <v>0.64</v>
      </c>
      <c r="C10" s="14" t="n">
        <v>19.76</v>
      </c>
      <c r="D10" s="18">
        <f>B7-B10</f>
        <v/>
      </c>
      <c r="F10" s="12" t="n"/>
      <c r="G10" s="12" t="n"/>
      <c r="H10" s="12" t="n"/>
      <c r="I10" s="14" t="n">
        <v>9</v>
      </c>
      <c r="J10" s="15">
        <f>'Table 2.1'!B26</f>
        <v/>
      </c>
      <c r="K10" s="16">
        <f>'Table 2.1'!D26</f>
        <v/>
      </c>
      <c r="L10" s="16">
        <f>'Table 2.1'!E26</f>
        <v/>
      </c>
      <c r="M10" s="16">
        <f>'Table 2.1'!F26</f>
        <v/>
      </c>
    </row>
    <row r="11">
      <c r="A11" s="3" t="n">
        <v>10</v>
      </c>
      <c r="B11" s="14" t="n">
        <v>0.6</v>
      </c>
      <c r="C11" s="14" t="n">
        <v>19.56</v>
      </c>
      <c r="D11" s="18">
        <f>B8-B11</f>
        <v/>
      </c>
      <c r="F11" s="12" t="n"/>
      <c r="G11" s="12" t="n"/>
      <c r="H11" s="12" t="n"/>
      <c r="I11" s="14" t="n">
        <v>10</v>
      </c>
      <c r="J11" s="15">
        <f>'Table 2.1'!B29</f>
        <v/>
      </c>
      <c r="K11" s="16">
        <f>'Table 2.1'!D29</f>
        <v/>
      </c>
      <c r="L11" s="16">
        <f>'Table 2.1'!E29</f>
        <v/>
      </c>
      <c r="M11" s="16">
        <f>'Table 2.1'!F29</f>
        <v/>
      </c>
    </row>
    <row r="12">
      <c r="A12" s="3" t="n">
        <v>11</v>
      </c>
      <c r="B12" s="14" t="n">
        <v>0.6</v>
      </c>
      <c r="C12" s="14" t="n">
        <v>19.56</v>
      </c>
      <c r="D12" s="18">
        <f>B9-B12</f>
        <v/>
      </c>
      <c r="F12" s="13" t="n"/>
      <c r="G12" s="13" t="n"/>
      <c r="H12" s="12" t="n"/>
      <c r="I12" s="14" t="n">
        <v>11</v>
      </c>
      <c r="J12" s="15">
        <f>'Table 2.1'!B32</f>
        <v/>
      </c>
      <c r="K12" s="16">
        <f>'Table 2.1'!D32</f>
        <v/>
      </c>
      <c r="L12" s="16">
        <f>'Table 2.1'!E32</f>
        <v/>
      </c>
      <c r="M12" s="16">
        <f>'Table 2.1'!F32</f>
        <v/>
      </c>
    </row>
    <row r="13">
      <c r="A13" s="3" t="n">
        <v>12</v>
      </c>
      <c r="B13" s="14" t="n">
        <v>0.6</v>
      </c>
      <c r="C13" s="14" t="n">
        <v>19.56</v>
      </c>
      <c r="D13" s="18">
        <f>B10-B13</f>
        <v/>
      </c>
      <c r="F13" s="12" t="n"/>
      <c r="G13" s="12" t="n"/>
      <c r="H13" s="12" t="n"/>
      <c r="I13" s="14" t="n">
        <v>12</v>
      </c>
      <c r="J13" s="15">
        <f>'Table 2.1'!B35</f>
        <v/>
      </c>
      <c r="K13" s="16">
        <f>'Table 2.1'!D35</f>
        <v/>
      </c>
      <c r="L13" s="16">
        <f>'Table 2.1'!E35</f>
        <v/>
      </c>
      <c r="M13" s="16">
        <f>'Table 2.1'!F35</f>
        <v/>
      </c>
    </row>
    <row r="14">
      <c r="A14" s="3" t="n">
        <v>13</v>
      </c>
      <c r="B14" s="14" t="n">
        <v>0.57</v>
      </c>
      <c r="C14" s="14" t="n">
        <v>19.43</v>
      </c>
      <c r="D14" s="18">
        <f>B11-B14</f>
        <v/>
      </c>
      <c r="F14" s="12" t="n"/>
      <c r="G14" s="12" t="n"/>
      <c r="H14" s="12" t="n"/>
      <c r="I14" s="14" t="n">
        <v>13</v>
      </c>
      <c r="J14" s="15">
        <f>'Table 2.1'!B38</f>
        <v/>
      </c>
      <c r="K14" s="16">
        <f>'Table 2.1'!D38</f>
        <v/>
      </c>
      <c r="L14" s="16">
        <f>'Table 2.1'!E38</f>
        <v/>
      </c>
      <c r="M14" s="16">
        <f>'Table 2.1'!F38</f>
        <v/>
      </c>
    </row>
    <row r="15">
      <c r="A15" s="3" t="n">
        <v>14</v>
      </c>
      <c r="B15" s="14" t="n">
        <v>0.57</v>
      </c>
      <c r="C15" s="14" t="n">
        <v>19.43</v>
      </c>
      <c r="D15" s="18">
        <f>B12-B15</f>
        <v/>
      </c>
      <c r="F15" s="13" t="n"/>
      <c r="G15" s="13" t="n"/>
      <c r="H15" s="12" t="n"/>
      <c r="I15" s="14" t="n">
        <v>14</v>
      </c>
      <c r="J15" s="15">
        <f>'Table 2.1'!B41</f>
        <v/>
      </c>
      <c r="K15" s="16">
        <f>'Table 2.1'!D41</f>
        <v/>
      </c>
      <c r="L15" s="16">
        <f>'Table 2.1'!E41</f>
        <v/>
      </c>
      <c r="M15" s="16">
        <f>'Table 2.1'!F41</f>
        <v/>
      </c>
    </row>
    <row r="16" ht="15" customHeight="1" s="4" thickBot="1">
      <c r="A16" s="3" t="n">
        <v>15</v>
      </c>
      <c r="B16" s="14" t="n">
        <v>0.57</v>
      </c>
      <c r="C16" s="14" t="n">
        <v>19.43</v>
      </c>
      <c r="D16" s="18">
        <f>B13-B16</f>
        <v/>
      </c>
      <c r="F16" s="12" t="n"/>
      <c r="G16" s="12" t="n"/>
      <c r="H16" s="12" t="n"/>
      <c r="I16" s="22" t="n">
        <v>15</v>
      </c>
      <c r="J16" s="23">
        <f>'Table 2.1'!B44</f>
        <v/>
      </c>
      <c r="K16" s="24">
        <f>'Table 2.1'!D44</f>
        <v/>
      </c>
      <c r="L16" s="24">
        <f>'Table 2.1'!E44</f>
        <v/>
      </c>
      <c r="M16" s="24">
        <f>'Table 2.1'!F44</f>
        <v/>
      </c>
    </row>
    <row r="17" ht="15" customHeight="1" s="4" thickBot="1">
      <c r="A17" s="3" t="n">
        <v>16</v>
      </c>
      <c r="B17" s="14" t="n">
        <v>0.54</v>
      </c>
      <c r="C17" s="14" t="n">
        <v>19.31</v>
      </c>
      <c r="D17" s="18">
        <f>B14-B17</f>
        <v/>
      </c>
      <c r="F17" s="12" t="n"/>
      <c r="G17" s="12" t="n"/>
      <c r="H17" s="12" t="n"/>
      <c r="I17" s="25" t="inlineStr">
        <is>
          <t>min</t>
        </is>
      </c>
      <c r="J17" s="26">
        <f t="array" aca="1" ref="J17:M17" ca="1">OFFSET(J2:M2, MATCH(MIN($K$2:$K$16),$K$2:$K$16, 0) - 1,0)</f>
        <v/>
      </c>
      <c r="K17" s="27">
        <f/>
        <v/>
      </c>
      <c r="L17" s="28">
        <f/>
        <v/>
      </c>
      <c r="M17" s="29">
        <f/>
        <v/>
      </c>
    </row>
    <row r="18">
      <c r="A18" s="3" t="n">
        <v>17</v>
      </c>
      <c r="B18" s="14" t="n">
        <v>0.54</v>
      </c>
      <c r="C18" s="14" t="n">
        <v>19.31</v>
      </c>
      <c r="D18" s="18">
        <f>B15-B18</f>
        <v/>
      </c>
      <c r="F18" s="13" t="n"/>
      <c r="G18" s="13" t="n"/>
      <c r="H18" s="12" t="n"/>
      <c r="I18" s="13" t="n"/>
      <c r="J18" s="13" t="n"/>
      <c r="K18" s="13" t="n"/>
    </row>
    <row r="19">
      <c r="A19" s="3" t="n">
        <v>18</v>
      </c>
      <c r="B19" s="14" t="n">
        <v>0.54</v>
      </c>
      <c r="C19" s="14" t="n">
        <v>19.31</v>
      </c>
      <c r="D19" s="18">
        <f>B16-B19</f>
        <v/>
      </c>
      <c r="F19" s="12" t="n"/>
      <c r="G19" s="12" t="n"/>
      <c r="H19" s="12" t="n"/>
      <c r="I19" s="12" t="n"/>
      <c r="J19" s="12" t="n"/>
      <c r="K19" s="12" t="n"/>
    </row>
    <row r="20">
      <c r="A20" s="3" t="n">
        <v>19</v>
      </c>
      <c r="B20" s="14" t="n">
        <v>0.51</v>
      </c>
      <c r="C20" s="14" t="n">
        <v>19.22</v>
      </c>
      <c r="D20" s="18">
        <f>B17-B20</f>
        <v/>
      </c>
      <c r="F20" s="12" t="n"/>
      <c r="G20" s="12" t="n"/>
      <c r="H20" s="12" t="n"/>
      <c r="I20" s="12" t="n"/>
      <c r="J20" s="12" t="n"/>
      <c r="K20" s="12" t="n"/>
    </row>
    <row r="21">
      <c r="A21" s="3" t="n">
        <v>20</v>
      </c>
      <c r="B21" s="14" t="n">
        <v>0.51</v>
      </c>
      <c r="C21" s="14" t="n">
        <v>19.22</v>
      </c>
      <c r="D21" s="18">
        <f>B18-B21</f>
        <v/>
      </c>
      <c r="F21" s="13" t="n"/>
      <c r="G21" s="13" t="n"/>
      <c r="H21" s="12" t="n"/>
      <c r="I21" s="13" t="n"/>
      <c r="J21" s="13" t="n"/>
      <c r="K21" s="13" t="n"/>
    </row>
    <row r="22">
      <c r="A22" s="3" t="n">
        <v>21</v>
      </c>
      <c r="B22" s="14" t="n">
        <v>0.51</v>
      </c>
      <c r="C22" s="14" t="n">
        <v>19.22</v>
      </c>
      <c r="D22" s="18">
        <f>B19-B22</f>
        <v/>
      </c>
      <c r="F22" s="12" t="n"/>
      <c r="G22" s="12" t="n"/>
      <c r="H22" s="12" t="n"/>
      <c r="I22" s="12" t="n"/>
      <c r="J22" s="12" t="n"/>
      <c r="K22" s="12" t="n"/>
    </row>
    <row r="23">
      <c r="A23" s="3" t="n">
        <v>22</v>
      </c>
      <c r="B23" s="14" t="n">
        <v>0.48</v>
      </c>
      <c r="C23" s="14" t="n">
        <v>19.16</v>
      </c>
      <c r="D23" s="18">
        <f>B20-B23</f>
        <v/>
      </c>
      <c r="F23" s="12" t="n"/>
      <c r="G23" s="12" t="n"/>
      <c r="H23" s="12" t="n"/>
      <c r="I23" s="12" t="n"/>
      <c r="J23" s="12" t="n"/>
      <c r="K23" s="12" t="n"/>
    </row>
    <row r="24">
      <c r="A24" s="3" t="n">
        <v>23</v>
      </c>
      <c r="B24" s="14" t="n">
        <v>0.48</v>
      </c>
      <c r="C24" s="14" t="n">
        <v>19.16</v>
      </c>
      <c r="D24" s="18">
        <f>B21-B24</f>
        <v/>
      </c>
      <c r="F24" s="13" t="n"/>
      <c r="G24" s="13" t="n"/>
      <c r="H24" s="12" t="n"/>
      <c r="I24" s="13" t="n"/>
      <c r="J24" s="13" t="n"/>
      <c r="K24" s="13" t="n"/>
    </row>
    <row r="25">
      <c r="A25" s="3" t="n">
        <v>24</v>
      </c>
      <c r="B25" s="14" t="n">
        <v>0.48</v>
      </c>
      <c r="C25" s="14" t="n">
        <v>19.16</v>
      </c>
      <c r="D25" s="18">
        <f>B22-B25</f>
        <v/>
      </c>
      <c r="F25" s="12" t="n"/>
      <c r="G25" s="12" t="n"/>
      <c r="H25" s="12" t="n"/>
      <c r="I25" s="12" t="n"/>
      <c r="J25" s="12" t="n"/>
      <c r="K25" s="12" t="n"/>
    </row>
    <row r="26">
      <c r="A26" s="3" t="n">
        <v>25</v>
      </c>
      <c r="B26" s="14" t="n">
        <v>0.45</v>
      </c>
      <c r="C26" s="14" t="n">
        <v>19.13</v>
      </c>
      <c r="D26" s="18">
        <f>B23-B26</f>
        <v/>
      </c>
      <c r="F26" s="12" t="n"/>
      <c r="G26" s="12" t="n"/>
      <c r="H26" s="12" t="n"/>
      <c r="I26" s="12" t="n"/>
      <c r="J26" s="12" t="n"/>
      <c r="K26" s="12" t="n"/>
    </row>
    <row r="27">
      <c r="A27" s="3" t="n">
        <v>26</v>
      </c>
      <c r="B27" s="14" t="n">
        <v>0.45</v>
      </c>
      <c r="C27" s="14" t="n">
        <v>19.13</v>
      </c>
      <c r="D27" s="18">
        <f>B24-B27</f>
        <v/>
      </c>
      <c r="F27" s="13" t="n"/>
      <c r="G27" s="13" t="n"/>
      <c r="H27" s="12" t="n"/>
      <c r="I27" s="13" t="n"/>
      <c r="J27" s="13" t="n"/>
      <c r="K27" s="13" t="n"/>
    </row>
    <row r="28">
      <c r="A28" s="3" t="n">
        <v>27</v>
      </c>
      <c r="B28" s="14" t="n">
        <v>0.45</v>
      </c>
      <c r="C28" s="14" t="n">
        <v>19.13</v>
      </c>
      <c r="D28" s="18">
        <f>B25-B28</f>
        <v/>
      </c>
      <c r="F28" s="12" t="n"/>
      <c r="G28" s="12" t="n"/>
      <c r="H28" s="12" t="n"/>
      <c r="I28" s="12" t="n"/>
      <c r="J28" s="12" t="n"/>
      <c r="K28" s="12" t="n"/>
    </row>
    <row r="29">
      <c r="A29" s="3" t="n">
        <v>28</v>
      </c>
      <c r="B29" s="14" t="n">
        <v>0.41</v>
      </c>
      <c r="C29" s="14" t="n">
        <v>19.16</v>
      </c>
      <c r="D29" s="18">
        <f>B26-B29</f>
        <v/>
      </c>
      <c r="F29" s="12" t="n"/>
      <c r="G29" s="12" t="n"/>
      <c r="H29" s="12" t="n"/>
      <c r="I29" s="12" t="n"/>
      <c r="J29" s="12" t="n"/>
      <c r="K29" s="12" t="n"/>
    </row>
    <row r="30">
      <c r="A30" s="3" t="n">
        <v>29</v>
      </c>
      <c r="B30" s="14" t="n">
        <v>0.41</v>
      </c>
      <c r="C30" s="14" t="n">
        <v>19.16</v>
      </c>
      <c r="D30" s="18">
        <f>B27-B30</f>
        <v/>
      </c>
      <c r="F30" s="13" t="n"/>
      <c r="G30" s="13" t="n"/>
      <c r="H30" s="12" t="n"/>
      <c r="I30" s="13" t="n"/>
      <c r="J30" s="13" t="n"/>
      <c r="K30" s="13" t="n"/>
    </row>
    <row r="31">
      <c r="A31" s="3" t="n">
        <v>30</v>
      </c>
      <c r="B31" s="14" t="n">
        <v>0.41</v>
      </c>
      <c r="C31" s="14" t="n">
        <v>19.16</v>
      </c>
      <c r="D31" s="18">
        <f>B28-B31</f>
        <v/>
      </c>
      <c r="F31" s="12" t="n"/>
      <c r="G31" s="12" t="n"/>
      <c r="H31" s="12" t="n"/>
      <c r="I31" s="12" t="n"/>
      <c r="J31" s="12" t="n"/>
      <c r="K31" s="12" t="n"/>
    </row>
    <row r="32">
      <c r="A32" s="3" t="n">
        <v>31</v>
      </c>
      <c r="B32" s="14" t="n">
        <v>0.38</v>
      </c>
      <c r="C32" s="14" t="n">
        <v>19.24</v>
      </c>
      <c r="D32" s="18">
        <f>B29-B32</f>
        <v/>
      </c>
      <c r="F32" s="12" t="n"/>
      <c r="G32" s="12" t="n"/>
      <c r="H32" s="12" t="n"/>
      <c r="I32" s="12" t="n"/>
      <c r="J32" s="12" t="n"/>
      <c r="K32" s="12" t="n"/>
    </row>
    <row r="33">
      <c r="A33" s="3" t="n">
        <v>32</v>
      </c>
      <c r="B33" s="14" t="n">
        <v>0.38</v>
      </c>
      <c r="C33" s="14" t="n">
        <v>19.24</v>
      </c>
      <c r="D33" s="18">
        <f>B30-B33</f>
        <v/>
      </c>
      <c r="F33" s="13" t="n"/>
      <c r="G33" s="13" t="n"/>
      <c r="H33" s="12" t="n"/>
      <c r="I33" s="13" t="n"/>
      <c r="J33" s="13" t="n"/>
      <c r="K33" s="13" t="n"/>
    </row>
    <row r="34">
      <c r="A34" s="3" t="n">
        <v>33</v>
      </c>
      <c r="B34" s="14" t="n">
        <v>0.38</v>
      </c>
      <c r="C34" s="14" t="n">
        <v>19.24</v>
      </c>
      <c r="D34" s="18">
        <f>B31-B34</f>
        <v/>
      </c>
      <c r="F34" s="12" t="n"/>
      <c r="G34" s="12" t="n"/>
      <c r="H34" s="12" t="n"/>
      <c r="I34" s="12" t="n"/>
      <c r="J34" s="12" t="n"/>
      <c r="K34" s="12" t="n"/>
    </row>
    <row r="35">
      <c r="A35" s="3" t="n">
        <v>34</v>
      </c>
      <c r="B35" s="14" t="n">
        <v>0.35</v>
      </c>
      <c r="C35" s="14" t="n">
        <v>19.39</v>
      </c>
      <c r="D35" s="18">
        <f>B32-B35</f>
        <v/>
      </c>
      <c r="F35" s="12" t="n"/>
      <c r="G35" s="12" t="n"/>
      <c r="H35" s="12" t="n"/>
      <c r="I35" s="12" t="n"/>
      <c r="J35" s="12" t="n"/>
      <c r="K35" s="12" t="n"/>
    </row>
    <row r="36">
      <c r="A36" s="3" t="n">
        <v>35</v>
      </c>
      <c r="B36" s="14" t="n">
        <v>0.35</v>
      </c>
      <c r="C36" s="14" t="n">
        <v>19.39</v>
      </c>
      <c r="D36" s="18">
        <f>B33-B36</f>
        <v/>
      </c>
      <c r="F36" s="13" t="n"/>
      <c r="G36" s="13" t="n"/>
      <c r="H36" s="12" t="n"/>
      <c r="I36" s="13" t="n"/>
      <c r="J36" s="13" t="n"/>
      <c r="K36" s="13" t="n"/>
    </row>
    <row r="37">
      <c r="A37" s="3" t="n">
        <v>36</v>
      </c>
      <c r="B37" s="14" t="n">
        <v>0.35</v>
      </c>
      <c r="C37" s="14" t="n">
        <v>19.39</v>
      </c>
      <c r="D37" s="18">
        <f>B34-B37</f>
        <v/>
      </c>
      <c r="F37" s="12" t="n"/>
      <c r="G37" s="12" t="n"/>
      <c r="H37" s="12" t="n"/>
      <c r="I37" s="12" t="n"/>
      <c r="J37" s="12" t="n"/>
      <c r="K37" s="12" t="n"/>
    </row>
    <row r="38">
      <c r="A38" s="3" t="n">
        <v>37</v>
      </c>
      <c r="B38" s="14" t="n">
        <v>0.32</v>
      </c>
      <c r="C38" s="14" t="n">
        <v>19.63</v>
      </c>
      <c r="D38" s="18">
        <f>B35-B38</f>
        <v/>
      </c>
      <c r="F38" s="12" t="n"/>
      <c r="G38" s="12" t="n"/>
      <c r="H38" s="12" t="n"/>
      <c r="I38" s="12" t="n"/>
      <c r="J38" s="12" t="n"/>
      <c r="K38" s="12" t="n"/>
    </row>
    <row r="39">
      <c r="A39" s="3" t="n">
        <v>38</v>
      </c>
      <c r="B39" s="14" t="n">
        <v>0.32</v>
      </c>
      <c r="C39" s="14" t="n">
        <v>19.63</v>
      </c>
      <c r="D39" s="18">
        <f>B36-B39</f>
        <v/>
      </c>
      <c r="F39" s="13" t="n"/>
      <c r="G39" s="13" t="n"/>
      <c r="H39" s="12" t="n"/>
      <c r="I39" s="13" t="n"/>
      <c r="J39" s="13" t="n"/>
      <c r="K39" s="13" t="n"/>
    </row>
    <row r="40">
      <c r="A40" s="3" t="n">
        <v>39</v>
      </c>
      <c r="B40" s="14" t="n">
        <v>0.32</v>
      </c>
      <c r="C40" s="14" t="n">
        <v>19.63</v>
      </c>
      <c r="D40" s="18">
        <f>B37-B40</f>
        <v/>
      </c>
      <c r="F40" s="12" t="n"/>
      <c r="G40" s="12" t="n"/>
      <c r="H40" s="12" t="n"/>
      <c r="I40" s="12" t="n"/>
      <c r="J40" s="12" t="n"/>
      <c r="K40" s="12" t="n"/>
    </row>
    <row r="41">
      <c r="A41" s="3" t="n">
        <v>40</v>
      </c>
      <c r="B41" s="14" t="n">
        <v>0.28</v>
      </c>
      <c r="C41" s="14" t="n">
        <v>20.12</v>
      </c>
      <c r="D41" s="18">
        <f>B38-B41</f>
        <v/>
      </c>
      <c r="F41" s="12" t="n"/>
      <c r="G41" s="12" t="n"/>
      <c r="H41" s="12" t="n"/>
      <c r="I41" s="12" t="n"/>
      <c r="J41" s="12" t="n"/>
      <c r="K41" s="12" t="n"/>
    </row>
    <row r="42">
      <c r="A42" s="3" t="n">
        <v>41</v>
      </c>
      <c r="B42" s="14" t="n">
        <v>0.28</v>
      </c>
      <c r="C42" s="14" t="n">
        <v>20.12</v>
      </c>
      <c r="D42" s="18">
        <f>B39-B42</f>
        <v/>
      </c>
      <c r="F42" s="13" t="n"/>
      <c r="G42" s="13" t="n"/>
      <c r="H42" s="12" t="n"/>
      <c r="I42" s="13" t="n"/>
      <c r="J42" s="13" t="n"/>
      <c r="K42" s="13" t="n"/>
    </row>
    <row r="43">
      <c r="A43" s="3" t="n">
        <v>42</v>
      </c>
      <c r="B43" s="14" t="n">
        <v>0.28</v>
      </c>
      <c r="C43" s="14" t="n">
        <v>20.12</v>
      </c>
      <c r="D43" s="18">
        <f>B40-B43</f>
        <v/>
      </c>
      <c r="F43" s="12" t="n"/>
      <c r="G43" s="12" t="n"/>
      <c r="H43" s="12" t="n"/>
      <c r="I43" s="12" t="n"/>
      <c r="J43" s="12" t="n"/>
      <c r="K43" s="12" t="n"/>
    </row>
    <row r="44">
      <c r="A44" s="3" t="n">
        <v>43</v>
      </c>
      <c r="B44" s="14" t="n">
        <v>0.25</v>
      </c>
      <c r="C44" s="14" t="n">
        <v>20.67</v>
      </c>
      <c r="D44" s="18">
        <f>B41-B44</f>
        <v/>
      </c>
      <c r="F44" s="12" t="n"/>
      <c r="G44" s="12" t="n"/>
      <c r="H44" s="12" t="n"/>
      <c r="I44" s="12" t="n"/>
      <c r="J44" s="12" t="n"/>
      <c r="K44" s="12" t="n"/>
    </row>
    <row r="45">
      <c r="A45" s="3" t="n">
        <v>44</v>
      </c>
      <c r="B45" s="14" t="n">
        <v>0.25</v>
      </c>
      <c r="C45" s="14" t="n">
        <v>20.67</v>
      </c>
      <c r="D45" s="18">
        <f>B42-B45</f>
        <v/>
      </c>
      <c r="F45" s="13" t="n"/>
      <c r="G45" s="13" t="n"/>
      <c r="H45" s="12" t="n"/>
      <c r="I45" s="13" t="n"/>
      <c r="J45" s="13" t="n"/>
      <c r="K45" s="13" t="n"/>
    </row>
    <row r="46">
      <c r="A46" s="3" t="n">
        <v>45</v>
      </c>
      <c r="B46" s="14" t="n">
        <v>0.25</v>
      </c>
      <c r="C46" s="14" t="n">
        <v>20.67</v>
      </c>
      <c r="D46" s="18">
        <f>B43-B46</f>
        <v/>
      </c>
      <c r="F46" s="12" t="n"/>
      <c r="G46" s="12" t="n"/>
      <c r="H46" s="12" t="n"/>
      <c r="I46" s="12" t="n"/>
      <c r="J46" s="12" t="n"/>
      <c r="K46" s="12" t="n"/>
    </row>
    <row r="47">
      <c r="F47" s="12" t="n"/>
      <c r="G47" s="12" t="n"/>
      <c r="H47" s="13" t="n"/>
      <c r="I47" s="12" t="n"/>
      <c r="J47" s="12" t="n"/>
      <c r="K47" s="12" t="n"/>
    </row>
    <row r="48">
      <c r="F48" s="13" t="n"/>
      <c r="G48" s="13" t="n"/>
      <c r="H48" s="13" t="n"/>
      <c r="I48" s="13" t="n"/>
      <c r="J48" s="13" t="n"/>
      <c r="K48" s="13" t="n"/>
    </row>
    <row r="49">
      <c r="F49" s="12" t="n"/>
      <c r="G49" s="12" t="n"/>
      <c r="H49" s="13" t="n"/>
      <c r="I49" s="12" t="n"/>
      <c r="J49" s="12" t="n"/>
      <c r="K49" s="12" t="n"/>
    </row>
    <row r="50">
      <c r="F50" s="12" t="n"/>
      <c r="G50" s="12" t="n"/>
      <c r="H50" s="13" t="n"/>
      <c r="I50" s="12" t="n"/>
      <c r="J50" s="12" t="n"/>
      <c r="K50" s="12" t="n"/>
    </row>
    <row r="51">
      <c r="F51" s="13" t="n"/>
      <c r="G51" s="13" t="n"/>
      <c r="H51" s="13" t="n"/>
      <c r="I51" s="13" t="n"/>
      <c r="J51" s="13" t="n"/>
      <c r="K51" s="13" t="n"/>
    </row>
    <row r="52">
      <c r="F52" s="12" t="n"/>
      <c r="G52" s="12" t="n"/>
      <c r="H52" s="13" t="n"/>
      <c r="I52" s="12" t="n"/>
      <c r="J52" s="12" t="n"/>
      <c r="K52" s="12" t="n"/>
    </row>
    <row r="53">
      <c r="F53" s="12" t="n"/>
      <c r="G53" s="12" t="n"/>
      <c r="H53" s="13" t="n"/>
      <c r="I53" s="12" t="n"/>
      <c r="J53" s="12" t="n"/>
      <c r="K53" s="12" t="n"/>
    </row>
    <row r="54">
      <c r="F54" s="13" t="n"/>
      <c r="G54" s="13" t="n"/>
      <c r="H54" s="13" t="n"/>
      <c r="I54" s="13" t="n"/>
      <c r="J54" s="13" t="n"/>
      <c r="K54" s="13" t="n"/>
    </row>
    <row r="55">
      <c r="F55" s="12" t="n"/>
      <c r="G55" s="12" t="n"/>
      <c r="H55" s="13" t="n"/>
      <c r="I55" s="12" t="n"/>
      <c r="J55" s="12" t="n"/>
      <c r="K55" s="12" t="n"/>
    </row>
    <row r="56">
      <c r="F56" s="12" t="n"/>
      <c r="G56" s="12" t="n"/>
      <c r="H56" s="13" t="n"/>
      <c r="I56" s="12" t="n"/>
      <c r="J56" s="12" t="n"/>
      <c r="K56" s="12" t="n"/>
    </row>
    <row r="57">
      <c r="F57" s="13" t="n"/>
      <c r="G57" s="13" t="n"/>
      <c r="H57" s="13" t="n"/>
      <c r="I57" s="13" t="n"/>
      <c r="J57" s="13" t="n"/>
      <c r="K57" s="13" t="n"/>
    </row>
    <row r="58">
      <c r="F58" s="12" t="n"/>
      <c r="G58" s="12" t="n"/>
      <c r="H58" s="13" t="n"/>
      <c r="I58" s="12" t="n"/>
      <c r="J58" s="12" t="n"/>
      <c r="K58" s="12" t="n"/>
    </row>
    <row r="59">
      <c r="F59" s="12" t="n"/>
      <c r="G59" s="12" t="n"/>
      <c r="H59" s="13" t="n"/>
      <c r="I59" s="12" t="n"/>
      <c r="J59" s="12" t="n"/>
      <c r="K59" s="12" t="n"/>
    </row>
    <row r="60">
      <c r="F60" s="13" t="n"/>
      <c r="G60" s="13" t="n"/>
      <c r="H60" s="13" t="n"/>
      <c r="I60" s="13" t="n"/>
      <c r="J60" s="13" t="n"/>
      <c r="K60" s="13" t="n"/>
    </row>
    <row r="61">
      <c r="F61" s="12" t="n"/>
      <c r="G61" s="12" t="n"/>
      <c r="H61" s="13" t="n"/>
      <c r="I61" s="12" t="n"/>
      <c r="J61" s="12" t="n"/>
      <c r="K61" s="12" t="n"/>
    </row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 ht="15" customHeight="1" s="4"/>
  </sheetData>
  <pageMargins left="0.7" right="0.7" top="0.75" bottom="0.75" header="0.3" footer="0.3"/>
  <pageSetup orientation="portrait" paperSize="0" horizontalDpi="0" verticalDpi="0" copies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4"/>
  <sheetViews>
    <sheetView tabSelected="1" zoomScaleNormal="100" workbookViewId="0">
      <selection activeCell="A1" sqref="A1"/>
    </sheetView>
  </sheetViews>
  <sheetFormatPr baseColWidth="8" defaultRowHeight="14.4"/>
  <cols>
    <col width="8.44140625" customWidth="1" style="4" min="1" max="1"/>
    <col width="9.6640625" customWidth="1" style="2" min="2" max="2"/>
    <col width="13.77734375" customWidth="1" style="1" min="3" max="3"/>
    <col width="13.33203125" customWidth="1" style="4" min="4" max="4"/>
    <col width="13.21875" customWidth="1" style="4" min="5" max="5"/>
    <col width="17" customWidth="1" style="4" min="6" max="6"/>
  </cols>
  <sheetData>
    <row r="1" ht="28.2" customHeight="1" s="4">
      <c r="A1" s="7" t="n"/>
      <c r="B1" s="8" t="inlineStr">
        <is>
          <t>a, м</t>
        </is>
      </c>
      <c r="C1" s="7" t="inlineStr">
        <is>
          <t>T = t/10, с</t>
        </is>
      </c>
      <c r="D1" s="9" t="inlineStr">
        <is>
          <t>⟨T⟩, с</t>
        </is>
      </c>
      <c r="E1" s="10" t="inlineStr">
        <is>
          <t>a², м²</t>
        </is>
      </c>
      <c r="F1" s="10" t="inlineStr">
        <is>
          <t>⟨T⟩² ⋅ a, с² ⋅ м</t>
        </is>
      </c>
    </row>
    <row r="2">
      <c r="A2" s="47" t="n">
        <v>1</v>
      </c>
      <c r="B2" s="48">
        <f>Data!B2</f>
        <v/>
      </c>
      <c r="C2" s="17">
        <f>Data!C2/10</f>
        <v/>
      </c>
      <c r="D2" s="31">
        <f>AVERAGE(C2:C4)</f>
        <v/>
      </c>
      <c r="E2" s="31">
        <f>B2^2</f>
        <v/>
      </c>
      <c r="F2" s="30">
        <f>(D2^2) * B2</f>
        <v/>
      </c>
    </row>
    <row r="3">
      <c r="A3" s="49" t="n"/>
      <c r="B3" s="49" t="n"/>
      <c r="C3" s="17">
        <f>Data!C3/10</f>
        <v/>
      </c>
      <c r="D3" s="49" t="n"/>
      <c r="E3" s="49" t="n"/>
      <c r="F3" s="49" t="n"/>
    </row>
    <row r="4">
      <c r="A4" s="50" t="n"/>
      <c r="B4" s="50" t="n"/>
      <c r="C4" s="17">
        <f>Data!C4/10</f>
        <v/>
      </c>
      <c r="D4" s="50" t="n"/>
      <c r="E4" s="50" t="n"/>
      <c r="F4" s="50" t="n"/>
    </row>
    <row r="5">
      <c r="A5" s="47" t="n">
        <v>2</v>
      </c>
      <c r="B5" s="48">
        <f>Data!B5</f>
        <v/>
      </c>
      <c r="C5" s="17">
        <f>Data!C5/10</f>
        <v/>
      </c>
      <c r="D5" s="31">
        <f>AVERAGE(C5:C7)</f>
        <v/>
      </c>
      <c r="E5" s="31">
        <f>B5^2</f>
        <v/>
      </c>
      <c r="F5" s="30">
        <f>(D5^2) * B5</f>
        <v/>
      </c>
    </row>
    <row r="6">
      <c r="A6" s="49" t="n"/>
      <c r="B6" s="49" t="n"/>
      <c r="C6" s="17">
        <f>Data!C6/10</f>
        <v/>
      </c>
      <c r="D6" s="49" t="n"/>
      <c r="E6" s="49" t="n"/>
      <c r="F6" s="49" t="n"/>
    </row>
    <row r="7">
      <c r="A7" s="50" t="n"/>
      <c r="B7" s="50" t="n"/>
      <c r="C7" s="17">
        <f>Data!C7/10</f>
        <v/>
      </c>
      <c r="D7" s="50" t="n"/>
      <c r="E7" s="50" t="n"/>
      <c r="F7" s="50" t="n"/>
    </row>
    <row r="8">
      <c r="A8" s="47" t="n">
        <v>3</v>
      </c>
      <c r="B8" s="48">
        <f>Data!B8</f>
        <v/>
      </c>
      <c r="C8" s="17">
        <f>Data!C8/10</f>
        <v/>
      </c>
      <c r="D8" s="31">
        <f>AVERAGE(C8:C10)</f>
        <v/>
      </c>
      <c r="E8" s="31">
        <f>B8^2</f>
        <v/>
      </c>
      <c r="F8" s="30">
        <f>(D8^2) * B8</f>
        <v/>
      </c>
    </row>
    <row r="9">
      <c r="A9" s="49" t="n"/>
      <c r="B9" s="49" t="n"/>
      <c r="C9" s="17">
        <f>Data!C9/10</f>
        <v/>
      </c>
      <c r="D9" s="49" t="n"/>
      <c r="E9" s="49" t="n"/>
      <c r="F9" s="49" t="n"/>
    </row>
    <row r="10">
      <c r="A10" s="50" t="n"/>
      <c r="B10" s="50" t="n"/>
      <c r="C10" s="17">
        <f>Data!C10/10</f>
        <v/>
      </c>
      <c r="D10" s="50" t="n"/>
      <c r="E10" s="50" t="n"/>
      <c r="F10" s="50" t="n"/>
    </row>
    <row r="11">
      <c r="A11" s="47" t="n">
        <v>4</v>
      </c>
      <c r="B11" s="48">
        <f>Data!B11</f>
        <v/>
      </c>
      <c r="C11" s="17">
        <f>Data!C11/10</f>
        <v/>
      </c>
      <c r="D11" s="31">
        <f>AVERAGE(C11:C13)</f>
        <v/>
      </c>
      <c r="E11" s="31">
        <f>B11^2</f>
        <v/>
      </c>
      <c r="F11" s="30">
        <f>(D11^2) * B11</f>
        <v/>
      </c>
    </row>
    <row r="12">
      <c r="A12" s="49" t="n"/>
      <c r="B12" s="49" t="n"/>
      <c r="C12" s="17">
        <f>Data!C12/10</f>
        <v/>
      </c>
      <c r="D12" s="49" t="n"/>
      <c r="E12" s="49" t="n"/>
      <c r="F12" s="49" t="n"/>
    </row>
    <row r="13">
      <c r="A13" s="50" t="n"/>
      <c r="B13" s="50" t="n"/>
      <c r="C13" s="17">
        <f>Data!C13/10</f>
        <v/>
      </c>
      <c r="D13" s="50" t="n"/>
      <c r="E13" s="50" t="n"/>
      <c r="F13" s="50" t="n"/>
    </row>
    <row r="14">
      <c r="A14" s="47" t="n">
        <v>5</v>
      </c>
      <c r="B14" s="48">
        <f>Data!B14</f>
        <v/>
      </c>
      <c r="C14" s="17">
        <f>Data!C14/10</f>
        <v/>
      </c>
      <c r="D14" s="31">
        <f>AVERAGE(C14:C16)</f>
        <v/>
      </c>
      <c r="E14" s="31">
        <f>B14^2</f>
        <v/>
      </c>
      <c r="F14" s="30">
        <f>(D14^2) * B14</f>
        <v/>
      </c>
    </row>
    <row r="15">
      <c r="A15" s="49" t="n"/>
      <c r="B15" s="49" t="n"/>
      <c r="C15" s="17">
        <f>Data!C15/10</f>
        <v/>
      </c>
      <c r="D15" s="49" t="n"/>
      <c r="E15" s="49" t="n"/>
      <c r="F15" s="49" t="n"/>
    </row>
    <row r="16">
      <c r="A16" s="50" t="n"/>
      <c r="B16" s="50" t="n"/>
      <c r="C16" s="17">
        <f>Data!C16/10</f>
        <v/>
      </c>
      <c r="D16" s="50" t="n"/>
      <c r="E16" s="50" t="n"/>
      <c r="F16" s="50" t="n"/>
    </row>
    <row r="17">
      <c r="A17" s="47" t="n">
        <v>6</v>
      </c>
      <c r="B17" s="48">
        <f>Data!B17</f>
        <v/>
      </c>
      <c r="C17" s="17">
        <f>Data!C17/10</f>
        <v/>
      </c>
      <c r="D17" s="31">
        <f>AVERAGE(C17:C19)</f>
        <v/>
      </c>
      <c r="E17" s="31">
        <f>B17^2</f>
        <v/>
      </c>
      <c r="F17" s="30">
        <f>(D17^2) * B17</f>
        <v/>
      </c>
    </row>
    <row r="18">
      <c r="A18" s="49" t="n"/>
      <c r="B18" s="49" t="n"/>
      <c r="C18" s="17">
        <f>Data!C18/10</f>
        <v/>
      </c>
      <c r="D18" s="49" t="n"/>
      <c r="E18" s="49" t="n"/>
      <c r="F18" s="49" t="n"/>
    </row>
    <row r="19">
      <c r="A19" s="50" t="n"/>
      <c r="B19" s="50" t="n"/>
      <c r="C19" s="17">
        <f>Data!C19/10</f>
        <v/>
      </c>
      <c r="D19" s="50" t="n"/>
      <c r="E19" s="50" t="n"/>
      <c r="F19" s="50" t="n"/>
    </row>
    <row r="20">
      <c r="A20" s="47" t="n">
        <v>7</v>
      </c>
      <c r="B20" s="48">
        <f>Data!B20</f>
        <v/>
      </c>
      <c r="C20" s="17">
        <f>Data!C20/10</f>
        <v/>
      </c>
      <c r="D20" s="31">
        <f>AVERAGE(C20:C22)</f>
        <v/>
      </c>
      <c r="E20" s="31">
        <f>B20^2</f>
        <v/>
      </c>
      <c r="F20" s="30">
        <f>(D20^2) * B20</f>
        <v/>
      </c>
    </row>
    <row r="21">
      <c r="A21" s="49" t="n"/>
      <c r="B21" s="49" t="n"/>
      <c r="C21" s="17">
        <f>Data!C21/10</f>
        <v/>
      </c>
      <c r="D21" s="49" t="n"/>
      <c r="E21" s="49" t="n"/>
      <c r="F21" s="49" t="n"/>
    </row>
    <row r="22">
      <c r="A22" s="50" t="n"/>
      <c r="B22" s="50" t="n"/>
      <c r="C22" s="17">
        <f>Data!C22/10</f>
        <v/>
      </c>
      <c r="D22" s="50" t="n"/>
      <c r="E22" s="50" t="n"/>
      <c r="F22" s="50" t="n"/>
    </row>
    <row r="23">
      <c r="A23" s="47" t="n">
        <v>8</v>
      </c>
      <c r="B23" s="48">
        <f>Data!B23</f>
        <v/>
      </c>
      <c r="C23" s="17">
        <f>Data!C23/10</f>
        <v/>
      </c>
      <c r="D23" s="31">
        <f>AVERAGE(C23:C25)</f>
        <v/>
      </c>
      <c r="E23" s="31">
        <f>B23^2</f>
        <v/>
      </c>
      <c r="F23" s="30">
        <f>(D23^2) * B23</f>
        <v/>
      </c>
    </row>
    <row r="24">
      <c r="A24" s="49" t="n"/>
      <c r="B24" s="49" t="n"/>
      <c r="C24" s="17">
        <f>Data!C24/10</f>
        <v/>
      </c>
      <c r="D24" s="49" t="n"/>
      <c r="E24" s="49" t="n"/>
      <c r="F24" s="49" t="n"/>
    </row>
    <row r="25">
      <c r="A25" s="50" t="n"/>
      <c r="B25" s="50" t="n"/>
      <c r="C25" s="17">
        <f>Data!C25/10</f>
        <v/>
      </c>
      <c r="D25" s="50" t="n"/>
      <c r="E25" s="50" t="n"/>
      <c r="F25" s="50" t="n"/>
    </row>
    <row r="26">
      <c r="A26" s="47" t="n">
        <v>9</v>
      </c>
      <c r="B26" s="48">
        <f>Data!B26</f>
        <v/>
      </c>
      <c r="C26" s="17">
        <f>Data!C26/10</f>
        <v/>
      </c>
      <c r="D26" s="31">
        <f>AVERAGE(C26:C28)</f>
        <v/>
      </c>
      <c r="E26" s="31">
        <f>B26^2</f>
        <v/>
      </c>
      <c r="F26" s="30">
        <f>(D26^2) * B26</f>
        <v/>
      </c>
    </row>
    <row r="27">
      <c r="A27" s="49" t="n"/>
      <c r="B27" s="49" t="n"/>
      <c r="C27" s="17">
        <f>Data!C27/10</f>
        <v/>
      </c>
      <c r="D27" s="49" t="n"/>
      <c r="E27" s="49" t="n"/>
      <c r="F27" s="49" t="n"/>
    </row>
    <row r="28">
      <c r="A28" s="50" t="n"/>
      <c r="B28" s="50" t="n"/>
      <c r="C28" s="17">
        <f>Data!C28/10</f>
        <v/>
      </c>
      <c r="D28" s="50" t="n"/>
      <c r="E28" s="50" t="n"/>
      <c r="F28" s="50" t="n"/>
    </row>
    <row r="29">
      <c r="A29" s="47" t="n">
        <v>10</v>
      </c>
      <c r="B29" s="48">
        <f>Data!B29</f>
        <v/>
      </c>
      <c r="C29" s="17">
        <f>Data!C29/10</f>
        <v/>
      </c>
      <c r="D29" s="31">
        <f>AVERAGE(C29:C31)</f>
        <v/>
      </c>
      <c r="E29" s="31">
        <f>B29^2</f>
        <v/>
      </c>
      <c r="F29" s="30">
        <f>(D29^2) * B29</f>
        <v/>
      </c>
    </row>
    <row r="30">
      <c r="A30" s="49" t="n"/>
      <c r="B30" s="49" t="n"/>
      <c r="C30" s="17">
        <f>Data!C30/10</f>
        <v/>
      </c>
      <c r="D30" s="49" t="n"/>
      <c r="E30" s="49" t="n"/>
      <c r="F30" s="49" t="n"/>
    </row>
    <row r="31">
      <c r="A31" s="50" t="n"/>
      <c r="B31" s="50" t="n"/>
      <c r="C31" s="17">
        <f>Data!C31/10</f>
        <v/>
      </c>
      <c r="D31" s="50" t="n"/>
      <c r="E31" s="50" t="n"/>
      <c r="F31" s="50" t="n"/>
    </row>
    <row r="32">
      <c r="A32" s="47" t="n">
        <v>11</v>
      </c>
      <c r="B32" s="48">
        <f>Data!B32</f>
        <v/>
      </c>
      <c r="C32" s="17">
        <f>Data!C32/10</f>
        <v/>
      </c>
      <c r="D32" s="31">
        <f>AVERAGE(C32:C34)</f>
        <v/>
      </c>
      <c r="E32" s="31">
        <f>B32^2</f>
        <v/>
      </c>
      <c r="F32" s="30">
        <f>(D32^2) * B32</f>
        <v/>
      </c>
    </row>
    <row r="33">
      <c r="A33" s="49" t="n"/>
      <c r="B33" s="49" t="n"/>
      <c r="C33" s="17">
        <f>Data!C33/10</f>
        <v/>
      </c>
      <c r="D33" s="49" t="n"/>
      <c r="E33" s="49" t="n"/>
      <c r="F33" s="49" t="n"/>
    </row>
    <row r="34">
      <c r="A34" s="50" t="n"/>
      <c r="B34" s="50" t="n"/>
      <c r="C34" s="17">
        <f>Data!C34/10</f>
        <v/>
      </c>
      <c r="D34" s="50" t="n"/>
      <c r="E34" s="50" t="n"/>
      <c r="F34" s="50" t="n"/>
    </row>
    <row r="35">
      <c r="A35" s="47" t="n">
        <v>12</v>
      </c>
      <c r="B35" s="48">
        <f>Data!B35</f>
        <v/>
      </c>
      <c r="C35" s="17">
        <f>Data!C35/10</f>
        <v/>
      </c>
      <c r="D35" s="31">
        <f>AVERAGE(C35:C37)</f>
        <v/>
      </c>
      <c r="E35" s="31">
        <f>B35^2</f>
        <v/>
      </c>
      <c r="F35" s="30">
        <f>(D35^2) * B35</f>
        <v/>
      </c>
    </row>
    <row r="36">
      <c r="A36" s="49" t="n"/>
      <c r="B36" s="49" t="n"/>
      <c r="C36" s="17">
        <f>Data!C36/10</f>
        <v/>
      </c>
      <c r="D36" s="49" t="n"/>
      <c r="E36" s="49" t="n"/>
      <c r="F36" s="49" t="n"/>
    </row>
    <row r="37">
      <c r="A37" s="50" t="n"/>
      <c r="B37" s="50" t="n"/>
      <c r="C37" s="17">
        <f>Data!C37/10</f>
        <v/>
      </c>
      <c r="D37" s="50" t="n"/>
      <c r="E37" s="50" t="n"/>
      <c r="F37" s="50" t="n"/>
    </row>
    <row r="38">
      <c r="A38" s="47" t="n">
        <v>13</v>
      </c>
      <c r="B38" s="48">
        <f>Data!B38</f>
        <v/>
      </c>
      <c r="C38" s="17">
        <f>Data!C38/10</f>
        <v/>
      </c>
      <c r="D38" s="31">
        <f>AVERAGE(C38:C40)</f>
        <v/>
      </c>
      <c r="E38" s="31">
        <f>B38^2</f>
        <v/>
      </c>
      <c r="F38" s="30">
        <f>(D38^2) * B38</f>
        <v/>
      </c>
    </row>
    <row r="39">
      <c r="A39" s="49" t="n"/>
      <c r="B39" s="49" t="n"/>
      <c r="C39" s="17">
        <f>Data!C39/10</f>
        <v/>
      </c>
      <c r="D39" s="49" t="n"/>
      <c r="E39" s="49" t="n"/>
      <c r="F39" s="49" t="n"/>
    </row>
    <row r="40">
      <c r="A40" s="50" t="n"/>
      <c r="B40" s="50" t="n"/>
      <c r="C40" s="17">
        <f>Data!C40/10</f>
        <v/>
      </c>
      <c r="D40" s="50" t="n"/>
      <c r="E40" s="50" t="n"/>
      <c r="F40" s="50" t="n"/>
    </row>
    <row r="41">
      <c r="A41" s="47" t="n">
        <v>14</v>
      </c>
      <c r="B41" s="48">
        <f>Data!B41</f>
        <v/>
      </c>
      <c r="C41" s="17">
        <f>Data!C41/10</f>
        <v/>
      </c>
      <c r="D41" s="31">
        <f>AVERAGE(C41:C43)</f>
        <v/>
      </c>
      <c r="E41" s="31">
        <f>B41^2</f>
        <v/>
      </c>
      <c r="F41" s="30">
        <f>(D41^2) * B41</f>
        <v/>
      </c>
    </row>
    <row r="42">
      <c r="A42" s="49" t="n"/>
      <c r="B42" s="49" t="n"/>
      <c r="C42" s="17">
        <f>Data!C42/10</f>
        <v/>
      </c>
      <c r="D42" s="49" t="n"/>
      <c r="E42" s="49" t="n"/>
      <c r="F42" s="49" t="n"/>
    </row>
    <row r="43">
      <c r="A43" s="50" t="n"/>
      <c r="B43" s="50" t="n"/>
      <c r="C43" s="17">
        <f>Data!C43/10</f>
        <v/>
      </c>
      <c r="D43" s="50" t="n"/>
      <c r="E43" s="50" t="n"/>
      <c r="F43" s="50" t="n"/>
    </row>
    <row r="44">
      <c r="A44" s="47" t="n">
        <v>15</v>
      </c>
      <c r="B44" s="48">
        <f>Data!B44</f>
        <v/>
      </c>
      <c r="C44" s="17">
        <f>Data!C44/10</f>
        <v/>
      </c>
      <c r="D44" s="31">
        <f>AVERAGE(C44:C46)</f>
        <v/>
      </c>
      <c r="E44" s="31">
        <f>B44^2</f>
        <v/>
      </c>
      <c r="F44" s="30">
        <f>(D44^2) * B44</f>
        <v/>
      </c>
    </row>
    <row r="45">
      <c r="A45" s="49" t="n"/>
      <c r="B45" s="49" t="n"/>
      <c r="C45" s="17">
        <f>Data!C45/10</f>
        <v/>
      </c>
      <c r="D45" s="49" t="n"/>
      <c r="E45" s="49" t="n"/>
      <c r="F45" s="49" t="n"/>
    </row>
    <row r="46">
      <c r="A46" s="50" t="n"/>
      <c r="B46" s="50" t="n"/>
      <c r="C46" s="17">
        <f>Data!C46/10</f>
        <v/>
      </c>
      <c r="D46" s="50" t="n"/>
      <c r="E46" s="50" t="n"/>
      <c r="F46" s="50" t="n"/>
    </row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</sheetData>
  <mergeCells count="75">
    <mergeCell ref="B17:B19"/>
    <mergeCell ref="B2:B4"/>
    <mergeCell ref="B5:B7"/>
    <mergeCell ref="B8:B10"/>
    <mergeCell ref="B11:B13"/>
    <mergeCell ref="B14:B16"/>
    <mergeCell ref="B38:B40"/>
    <mergeCell ref="B41:B43"/>
    <mergeCell ref="B44:B46"/>
    <mergeCell ref="A2:A4"/>
    <mergeCell ref="A5:A7"/>
    <mergeCell ref="A8:A10"/>
    <mergeCell ref="A11:A13"/>
    <mergeCell ref="A14:A16"/>
    <mergeCell ref="A17:A19"/>
    <mergeCell ref="A20:A22"/>
    <mergeCell ref="B20:B22"/>
    <mergeCell ref="B23:B25"/>
    <mergeCell ref="B26:B28"/>
    <mergeCell ref="B29:B31"/>
    <mergeCell ref="B32:B34"/>
    <mergeCell ref="B35:B37"/>
    <mergeCell ref="A41:A43"/>
    <mergeCell ref="A44:A46"/>
    <mergeCell ref="D2:D4"/>
    <mergeCell ref="E2:E4"/>
    <mergeCell ref="D5:D7"/>
    <mergeCell ref="D8:D10"/>
    <mergeCell ref="D11:D13"/>
    <mergeCell ref="D14:D16"/>
    <mergeCell ref="D17:D19"/>
    <mergeCell ref="E17:E19"/>
    <mergeCell ref="A23:A25"/>
    <mergeCell ref="A26:A28"/>
    <mergeCell ref="A29:A31"/>
    <mergeCell ref="A32:A34"/>
    <mergeCell ref="A35:A37"/>
    <mergeCell ref="A38:A40"/>
    <mergeCell ref="E14:E16"/>
    <mergeCell ref="E11:E13"/>
    <mergeCell ref="E8:E10"/>
    <mergeCell ref="E5:E7"/>
    <mergeCell ref="D20:D22"/>
    <mergeCell ref="E20:E22"/>
    <mergeCell ref="D23:D25"/>
    <mergeCell ref="E23:E25"/>
    <mergeCell ref="D26:D28"/>
    <mergeCell ref="E26:E28"/>
    <mergeCell ref="D29:D31"/>
    <mergeCell ref="E29:E31"/>
    <mergeCell ref="D41:D43"/>
    <mergeCell ref="E41:E43"/>
    <mergeCell ref="D44:D46"/>
    <mergeCell ref="E44:E46"/>
    <mergeCell ref="F2:F4"/>
    <mergeCell ref="F5:F7"/>
    <mergeCell ref="F8:F10"/>
    <mergeCell ref="F11:F13"/>
    <mergeCell ref="F14:F16"/>
    <mergeCell ref="F17:F19"/>
    <mergeCell ref="D32:D34"/>
    <mergeCell ref="E32:E34"/>
    <mergeCell ref="D35:D37"/>
    <mergeCell ref="E35:E37"/>
    <mergeCell ref="D38:D40"/>
    <mergeCell ref="E38:E40"/>
    <mergeCell ref="F38:F40"/>
    <mergeCell ref="F41:F43"/>
    <mergeCell ref="F44:F46"/>
    <mergeCell ref="F20:F22"/>
    <mergeCell ref="F23:F25"/>
    <mergeCell ref="F26:F28"/>
    <mergeCell ref="F29:F31"/>
    <mergeCell ref="F32:F34"/>
    <mergeCell ref="F35:F37"/>
  </mergeCells>
  <pageMargins left="0.7" right="0.7" top="0.75" bottom="0.75" header="0.3" footer="0.3"/>
  <pageSetup orientation="portrait" paperSize="0" horizontalDpi="0" verticalDpi="0" copies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H3" sqref="H3"/>
    </sheetView>
  </sheetViews>
  <sheetFormatPr baseColWidth="8" defaultRowHeight="14.4"/>
  <cols>
    <col width="13.44140625" bestFit="1" customWidth="1" style="4" min="1" max="1"/>
    <col width="5.5546875" bestFit="1" customWidth="1" style="4" min="2" max="2"/>
    <col width="13.77734375" bestFit="1" customWidth="1" style="4" min="3" max="3"/>
    <col width="6" bestFit="1" customWidth="1" style="4" min="4" max="4"/>
    <col width="9.6640625" bestFit="1" customWidth="1" style="4" min="5" max="5"/>
    <col width="5.5546875" bestFit="1" customWidth="1" style="4" min="6" max="6"/>
    <col width="14.109375" bestFit="1" customWidth="1" style="4" min="7" max="7"/>
  </cols>
  <sheetData>
    <row r="1" ht="18" customHeight="1" s="4">
      <c r="A1" s="40" t="inlineStr">
        <is>
          <t>Tmin (c) =</t>
        </is>
      </c>
      <c r="B1" s="43">
        <f>Data!K17</f>
        <v/>
      </c>
      <c r="C1" s="20" t="n"/>
      <c r="D1" s="21" t="n"/>
      <c r="E1" s="40" t="inlineStr">
        <is>
          <t>k (с²/м) =</t>
        </is>
      </c>
      <c r="F1" s="43">
        <f>SLOPE(Data!M2:M16, Data!L2:L16)</f>
        <v/>
      </c>
      <c r="G1" s="21" t="n"/>
    </row>
    <row r="2" ht="18" customHeight="1" s="4">
      <c r="A2" s="40" t="inlineStr">
        <is>
          <t>a₀ (м) =</t>
        </is>
      </c>
      <c r="B2" s="44">
        <f>Data!J17</f>
        <v/>
      </c>
      <c r="C2" s="20" t="inlineStr">
        <is>
          <t>; a₀ теор (м) =</t>
        </is>
      </c>
      <c r="D2" s="45">
        <f>0.29*Data!D2</f>
        <v/>
      </c>
      <c r="E2" s="40" t="inlineStr">
        <is>
          <t>b (м ⋅ с²) =</t>
        </is>
      </c>
      <c r="F2" s="43">
        <f>INTERCEPT(Data!M2:M16, Data!L2:L16)</f>
        <v/>
      </c>
      <c r="G2" s="21" t="n"/>
    </row>
    <row r="3" ht="18" customHeight="1" s="4">
      <c r="A3" s="40" t="inlineStr">
        <is>
          <t>g табл (м/с²) =</t>
        </is>
      </c>
      <c r="B3" s="44" t="n">
        <v>9.800000000000001</v>
      </c>
      <c r="C3" s="20" t="inlineStr">
        <is>
          <t xml:space="preserve">; g екс  (м/с²) = </t>
        </is>
      </c>
      <c r="D3" s="46">
        <f>4*PI()*PI() / F1</f>
        <v/>
      </c>
      <c r="E3" s="40" t="inlineStr">
        <is>
          <t>Lекс (м) =</t>
        </is>
      </c>
      <c r="F3" s="43">
        <f>SQRT(F2*3*D3 / (PI() * PI()))</f>
        <v/>
      </c>
      <c r="G3" s="21" t="inlineStr">
        <is>
          <t>; Lвим (м) = 1.5</t>
        </is>
      </c>
    </row>
    <row r="4" ht="18" customHeight="1" s="4">
      <c r="A4" s="38" t="inlineStr">
        <is>
          <t>Похибка Ɛ = (|g екс – g табл|/g табл) ⋅ 100% =</t>
        </is>
      </c>
      <c r="B4" s="51" t="n"/>
      <c r="C4" s="51" t="n"/>
      <c r="D4" s="51" t="n"/>
      <c r="E4" s="52" t="n"/>
      <c r="F4" s="41">
        <f>ABS(D3-B3)/B3</f>
        <v/>
      </c>
      <c r="G4" s="52" t="n"/>
    </row>
  </sheetData>
  <mergeCells count="2">
    <mergeCell ref="A4:E4"/>
    <mergeCell ref="F4:G4"/>
  </mergeCells>
  <pageMargins left="0.7" right="0.7" top="0.75" bottom="0.75" header="0.3" footer="0.3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moodduckk</dc:creator>
  <dcterms:created xsi:type="dcterms:W3CDTF">2020-09-28T15:45:54Z</dcterms:created>
  <dcterms:modified xsi:type="dcterms:W3CDTF">2020-10-12T20:06:48Z</dcterms:modified>
  <cp:lastModifiedBy>moodduckk</cp:lastModifiedBy>
</cp:coreProperties>
</file>