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160"/>
  </bookViews>
  <sheets>
    <sheet name="现货" sheetId="1" r:id="rId1"/>
    <sheet name="交割合约（币本位）" sheetId="3" r:id="rId2"/>
    <sheet name="永续合约（币本位）" sheetId="4" r:id="rId3"/>
    <sheet name="永续合约(U本位)" sheetId="5" r:id="rId4"/>
    <sheet name="公式" sheetId="7" r:id="rId5"/>
    <sheet name="验证字段一致" sheetId="8" r:id="rId6"/>
    <sheet name="现货字典" sheetId="2" r:id="rId7"/>
  </sheets>
  <calcPr calcId="144525"/>
</workbook>
</file>

<file path=xl/sharedStrings.xml><?xml version="1.0" encoding="utf-8"?>
<sst xmlns="http://schemas.openxmlformats.org/spreadsheetml/2006/main" count="806">
  <si>
    <t>所有现货交易对</t>
  </si>
  <si>
    <t>HuobiSpotInstruments</t>
  </si>
  <si>
    <t>base-currency</t>
  </si>
  <si>
    <t>string</t>
  </si>
  <si>
    <t>交易对中的基础币种</t>
  </si>
  <si>
    <t>varchar(20)</t>
  </si>
  <si>
    <t>quote-currency</t>
  </si>
  <si>
    <t>交易对中的报价币种</t>
  </si>
  <si>
    <t>price-precision</t>
  </si>
  <si>
    <t>integer</t>
  </si>
  <si>
    <t>交易对报价的精度</t>
  </si>
  <si>
    <t>int(4)</t>
  </si>
  <si>
    <t>交易对报价的精度（小数点后位数）</t>
  </si>
  <si>
    <t>amount-precision</t>
  </si>
  <si>
    <t>交易对基础币种计数精度</t>
  </si>
  <si>
    <t>交易对基础币种计数精度（小数点后位数）</t>
  </si>
  <si>
    <t>symbol-partition</t>
  </si>
  <si>
    <t>交易区</t>
  </si>
  <si>
    <t>交易区，可能值: [main，innovation]</t>
  </si>
  <si>
    <t>symbol</t>
  </si>
  <si>
    <t>交易对</t>
  </si>
  <si>
    <t>varchar(30)</t>
  </si>
  <si>
    <t>state</t>
  </si>
  <si>
    <t>交易对状态</t>
  </si>
  <si>
    <t>交易对状态；可能值: [online，offline,suspend] online - 已上线；offline - 交易对已下线，不可交易；suspend -- 交易暂停；pre-online - 即将上线</t>
  </si>
  <si>
    <t>value-precision</t>
  </si>
  <si>
    <t>交易对交易金额的精度</t>
  </si>
  <si>
    <t>交易对交易金额的精度（小数点后位数）</t>
  </si>
  <si>
    <t>min-order-amt</t>
  </si>
  <si>
    <t>float</t>
  </si>
  <si>
    <t>交易对限价单最小下单量</t>
  </si>
  <si>
    <t>decimal(24,12)</t>
  </si>
  <si>
    <t>交易对限价单最小下单量 ，以基础币种为单位（即将废弃）</t>
  </si>
  <si>
    <t>max-order-amt</t>
  </si>
  <si>
    <t xml:space="preserve">交易对限价单最大下单量 </t>
  </si>
  <si>
    <t>交易对限价单最大下单量 ，以基础币种为单位（即将废弃）</t>
  </si>
  <si>
    <t>limit-order-min-order-amt</t>
  </si>
  <si>
    <t xml:space="preserve">交易对限价单最小下单量 </t>
  </si>
  <si>
    <t>交易对限价单最小下单量 ，以基础币种为单位（NEW）</t>
  </si>
  <si>
    <t>limit-order-max-order-amt</t>
  </si>
  <si>
    <t>交易对限价单最大下单量</t>
  </si>
  <si>
    <t>交易对限价单最大下单量 ，以基础币种为单位（NEW）</t>
  </si>
  <si>
    <t>sell-market-min-order-amt</t>
  </si>
  <si>
    <t>交易对市价卖单最小下单量</t>
  </si>
  <si>
    <t>交易对市价卖单最小下单量，以基础币种为单位（NEW）</t>
  </si>
  <si>
    <t>sell-market-max-order-amt</t>
  </si>
  <si>
    <t>交易对市价卖单最大下单量</t>
  </si>
  <si>
    <t>交易对市价卖单最大下单量，以基础币种为单位（NEW）</t>
  </si>
  <si>
    <t>buy-market-max-order-value</t>
  </si>
  <si>
    <t>交易对市价买单最大下单金额</t>
  </si>
  <si>
    <t>交易对市价买单最大下单金额，以计价币种为单位（NEW）</t>
  </si>
  <si>
    <t>min-order-value</t>
  </si>
  <si>
    <t>交易对限价单和市价买单最小下单金额</t>
  </si>
  <si>
    <t>交易对限价单和市价买单最小下单金额 ，以计价币种为单位</t>
  </si>
  <si>
    <t>max-order-value</t>
  </si>
  <si>
    <t xml:space="preserve">交易对限价单和市价买单最大下单金额 </t>
  </si>
  <si>
    <t>交易对限价单和市价买单最大下单金额 ，以折算后的USDT为单位（NEW）</t>
  </si>
  <si>
    <t>leverage-ratio</t>
  </si>
  <si>
    <t>交易对杠杆最大倍数</t>
  </si>
  <si>
    <t>交易对杠杆最大倍数(仅对逐仓杠杆交易对、全仓杠杆交易对、杠杆ETP交易对有效）</t>
  </si>
  <si>
    <t>underlying</t>
  </si>
  <si>
    <t xml:space="preserve">标的交易代码 </t>
  </si>
  <si>
    <t>标的交易代码 (仅对杠杆ETP交易对有效)</t>
  </si>
  <si>
    <t>mgmt-fee-rate</t>
  </si>
  <si>
    <t xml:space="preserve">持仓管理费费率 </t>
  </si>
  <si>
    <t>持仓管理费费率 (仅对杠杆ETP交易对有效)</t>
  </si>
  <si>
    <t>charge-time</t>
  </si>
  <si>
    <t>持仓管理费收取时间</t>
  </si>
  <si>
    <t>持仓管理费收取时间 (24小时制，GMT+8，格式：HH:MM:SS，仅对杠杆ETP交易对有效)</t>
  </si>
  <si>
    <t>rebal-time</t>
  </si>
  <si>
    <t>每日调仓时间</t>
  </si>
  <si>
    <t>每日调仓时间 (24小时制，GMT+8，格式：HH:MM:SS，仅对杠杆ETP交易对有效)</t>
  </si>
  <si>
    <t>rebal-threshold</t>
  </si>
  <si>
    <t>临时调仓阈值</t>
  </si>
  <si>
    <t>临时调仓阈值 (以实际杠杆率计，仅对杠杆ETP交易对有效)</t>
  </si>
  <si>
    <t>init-nav</t>
  </si>
  <si>
    <t>初始净值</t>
  </si>
  <si>
    <t>初始净值（仅对杠杆ETP交易对有效）</t>
  </si>
  <si>
    <t>api-trading</t>
  </si>
  <si>
    <t>API交易使能标记</t>
  </si>
  <si>
    <t>API交易使能标记（有效值：enabled, disabled）</t>
  </si>
  <si>
    <t>索引</t>
  </si>
  <si>
    <t>)comment '现货交易对';</t>
  </si>
  <si>
    <t>所有币种</t>
  </si>
  <si>
    <t>HuobiCurrencys</t>
  </si>
  <si>
    <t>currency</t>
  </si>
  <si>
    <t>币种</t>
  </si>
  <si>
    <t>)comment '币种';</t>
  </si>
  <si>
    <t>现货账户信息</t>
  </si>
  <si>
    <t>HuobiSpotAccountInfo</t>
  </si>
  <si>
    <t>id</t>
  </si>
  <si>
    <t>long</t>
  </si>
  <si>
    <t>主键</t>
  </si>
  <si>
    <t>bigInt(20)</t>
  </si>
  <si>
    <t>not null</t>
  </si>
  <si>
    <t>account-id</t>
  </si>
  <si>
    <t>account-Id</t>
  </si>
  <si>
    <t>平台账户ID</t>
  </si>
  <si>
    <t>api-Key</t>
  </si>
  <si>
    <t>String</t>
  </si>
  <si>
    <t>varchar(255)</t>
  </si>
  <si>
    <t>外部平台apikey</t>
  </si>
  <si>
    <t>huobi-Account-Id</t>
  </si>
  <si>
    <t>账户状态</t>
  </si>
  <si>
    <t>working：正常, lock：账户被锁定</t>
  </si>
  <si>
    <t>type</t>
  </si>
  <si>
    <t>账户类型</t>
  </si>
  <si>
    <t>spot：现货账户, margin：逐仓杠杆账户, otc：OTC 账户, point：点卡账户, super-margin：全仓杠杆账户, investment: C2C杠杆借出账户, borrow: C2C杠杆借入账户，矿池账户: minepool, ETF账户: etf, 抵押借贷账户: crypto-loans</t>
  </si>
  <si>
    <t>subtype</t>
  </si>
  <si>
    <t>子账户类型</t>
  </si>
  <si>
    <t>子账户类型（仅对逐仓杠杆账户有效）</t>
  </si>
  <si>
    <t>accountId,apiKey,huobiAccountId</t>
  </si>
  <si>
    <t>)comment '现货账户信息';</t>
  </si>
  <si>
    <t>现货账户余额</t>
  </si>
  <si>
    <t>HuobiSpotAccountBalance</t>
  </si>
  <si>
    <t>trade</t>
  </si>
  <si>
    <t>报文需要特殊处理</t>
  </si>
  <si>
    <t>交易余额</t>
  </si>
  <si>
    <t>frozen</t>
  </si>
  <si>
    <t>冻结余额</t>
  </si>
  <si>
    <t>loan</t>
  </si>
  <si>
    <t>待还借贷本金</t>
  </si>
  <si>
    <t>interest</t>
  </si>
  <si>
    <t>待还借贷利息</t>
  </si>
  <si>
    <t>lock-amount</t>
  </si>
  <si>
    <t>锁仓</t>
  </si>
  <si>
    <t>bank</t>
  </si>
  <si>
    <t>储蓄</t>
  </si>
  <si>
    <t>accountId,apiKey,currency</t>
  </si>
  <si>
    <t>)comment '现货账户余额';</t>
  </si>
  <si>
    <t>现货账户流水</t>
  </si>
  <si>
    <t>HuobiSpotAccountFund</t>
  </si>
  <si>
    <t>账户编号</t>
  </si>
  <si>
    <t>transact-amt</t>
  </si>
  <si>
    <t>变动金额（入账为正 or 出账为负）</t>
  </si>
  <si>
    <t>transact-type</t>
  </si>
  <si>
    <t>变动类型</t>
  </si>
  <si>
    <t>avail-balance</t>
  </si>
  <si>
    <t>可用余额</t>
  </si>
  <si>
    <t>acct-balance</t>
  </si>
  <si>
    <t>账户余额</t>
  </si>
  <si>
    <t>transact-time</t>
  </si>
  <si>
    <t>交易时间（数据库记录时间）</t>
  </si>
  <si>
    <t xml:space="preserve">record-id </t>
  </si>
  <si>
    <t>记录ID</t>
  </si>
  <si>
    <t>accountId,apiKey,recordId</t>
  </si>
  <si>
    <t>)comment '现货账户流水';</t>
  </si>
  <si>
    <t>现货账户财务流水</t>
  </si>
  <si>
    <t>HuobiSpotAccountLedger</t>
  </si>
  <si>
    <t>transact-Amt</t>
  </si>
  <si>
    <t>number</t>
  </si>
  <si>
    <t>变动金额</t>
  </si>
  <si>
    <t>transact-Type</t>
  </si>
  <si>
    <t>transfer（划转）</t>
  </si>
  <si>
    <t>transfer-Type</t>
  </si>
  <si>
    <t>划转类型</t>
  </si>
  <si>
    <t>划转类型（仅对transactType=transfer有效）</t>
  </si>
  <si>
    <t>otc-to-pro（otc到现货）, pro-to-otc（现货到otc）, futures-to-pro（交割合约到现货）, pro-to-futures（现货到交割合约）, dm-swap-to-pro（币本位永续合约到现货）, dm-pro-to-swap（现货到币本位永续合约）, margin-transfer-in（转入到逐仓杠杆）, margin-transfer-out（从逐仓杠杆转出）, pro-to-super-margin（现货到全仓杠杆）, super-margin-to-pro（全仓杠杆到现货）, master-transfer-in（转入到母用户）, master-transfer-out（从母用户转出）, sub-transfer-in（转入到子用户）, sub-transfer-out（从子用户转出）</t>
  </si>
  <si>
    <t>transact-Id</t>
  </si>
  <si>
    <t>交易流水号</t>
  </si>
  <si>
    <t>transact-Time</t>
  </si>
  <si>
    <t>交易时间</t>
  </si>
  <si>
    <t>transferer</t>
  </si>
  <si>
    <t>付款方账户ID</t>
  </si>
  <si>
    <t>transferee</t>
  </si>
  <si>
    <t>收款方账户ID</t>
  </si>
  <si>
    <t>accountId,apiKey,transactId</t>
  </si>
  <si>
    <t>)comment '现货账户财务流水';</t>
  </si>
  <si>
    <t>现货充值地址</t>
  </si>
  <si>
    <t>HuobiAccountDepositAddress</t>
  </si>
  <si>
    <t>address</t>
  </si>
  <si>
    <t>充币地址</t>
  </si>
  <si>
    <t>address-Tag</t>
  </si>
  <si>
    <t>充币地址标签</t>
  </si>
  <si>
    <t>chain</t>
  </si>
  <si>
    <t>链名称</t>
  </si>
  <si>
    <t>accountId,apiKey,chain,address</t>
  </si>
  <si>
    <t>)comment '现货充值地址';</t>
  </si>
  <si>
    <t>现货提币地址</t>
  </si>
  <si>
    <t>HuobiAccountWithdrawAddress</t>
  </si>
  <si>
    <t>note</t>
  </si>
  <si>
    <t>地址备注</t>
  </si>
  <si>
    <t>地址标签，如有</t>
  </si>
  <si>
    <t>地址</t>
  </si>
  <si>
    <t>)comment '现货提币地址';</t>
  </si>
  <si>
    <t>现货充提记录</t>
  </si>
  <si>
    <t>HuobiDepositWithdrawRecord</t>
  </si>
  <si>
    <t>类型</t>
  </si>
  <si>
    <t>deposit', 'withdraw', 子用户仅有deposit</t>
  </si>
  <si>
    <t>tx-hash</t>
  </si>
  <si>
    <t>交易哈希</t>
  </si>
  <si>
    <t>交易哈希。如果是“快速提币”，则提币不通过区块链，该值为空。</t>
  </si>
  <si>
    <t>amount</t>
  </si>
  <si>
    <t>个数</t>
  </si>
  <si>
    <t>目的地址</t>
  </si>
  <si>
    <t>address-tag</t>
  </si>
  <si>
    <t>地址标签</t>
  </si>
  <si>
    <t>fee</t>
  </si>
  <si>
    <t>手续费</t>
  </si>
  <si>
    <t>状态</t>
  </si>
  <si>
    <t>状态参见下表</t>
  </si>
  <si>
    <t>error-code</t>
  </si>
  <si>
    <t>提币失败错误码</t>
  </si>
  <si>
    <t>提币失败错误码，仅type为”withdraw“，且state为”reject“、”wallet-reject“和”failed“时有。</t>
  </si>
  <si>
    <t>error-msg</t>
  </si>
  <si>
    <t>提币失败错误描述</t>
  </si>
  <si>
    <t>提币失败错误描述，仅type为”withdraw“，且state为”reject“、”wallet-reject“和”failed“时有。</t>
  </si>
  <si>
    <t>created-at</t>
  </si>
  <si>
    <t>发起时间</t>
  </si>
  <si>
    <t>updated-at</t>
  </si>
  <si>
    <t>最后更新时间</t>
  </si>
  <si>
    <t>accountId,apiKey,txHash</t>
  </si>
  <si>
    <t>)comment '现货充提记录';</t>
  </si>
  <si>
    <t>现货订单</t>
  </si>
  <si>
    <t>HuobiSpotAccountOrder</t>
  </si>
  <si>
    <t>订单数量</t>
  </si>
  <si>
    <t>canceled-at</t>
  </si>
  <si>
    <t>订单撤销时间</t>
  </si>
  <si>
    <t>订单创建时间</t>
  </si>
  <si>
    <t>field-amount</t>
  </si>
  <si>
    <t>已成交数量</t>
  </si>
  <si>
    <t>field-cash-amount</t>
  </si>
  <si>
    <t>已成交总金额</t>
  </si>
  <si>
    <t>field-fees</t>
  </si>
  <si>
    <t>已成交手续费</t>
  </si>
  <si>
    <t>已成交手续费（准确数值请参考matchresults接口）</t>
  </si>
  <si>
    <t>finished-at</t>
  </si>
  <si>
    <t>订单变为终结态的时间</t>
  </si>
  <si>
    <t>订单变为终结态的时间，不是成交时间，包含“已撤单”状态</t>
  </si>
  <si>
    <t>order-Id</t>
  </si>
  <si>
    <t>订单ID</t>
  </si>
  <si>
    <t>client-order-id</t>
  </si>
  <si>
    <t>用户自编订单号</t>
  </si>
  <si>
    <t>varchar(50)</t>
  </si>
  <si>
    <t>用户自编订单号（所有open订单可返回client-order-id（如有）；仅7天内（基于订单创建时间）的closed订单（state &lt;&gt; canceled）可返回client-order-id（如有）；仅24小时内（基于订单创建时间）的closed订单（state = canceled）可返回client-order-id（如有））</t>
  </si>
  <si>
    <t>price</t>
  </si>
  <si>
    <t>订单价格</t>
  </si>
  <si>
    <t>source</t>
  </si>
  <si>
    <t>订单来源</t>
  </si>
  <si>
    <t>api</t>
  </si>
  <si>
    <t>订单状态</t>
  </si>
  <si>
    <t>所有可能的订单状态（见本章节简介）</t>
  </si>
  <si>
    <t>btcusdt, _x0008_ethbtc, rcneth ...</t>
  </si>
  <si>
    <t>订单类型</t>
  </si>
  <si>
    <t>所有可能的订单类型（见本章节简介）</t>
  </si>
  <si>
    <t>stop-price</t>
  </si>
  <si>
    <t>止盈止损订单触发价格</t>
  </si>
  <si>
    <t>operator</t>
  </si>
  <si>
    <t>止盈止损订单触发价运算符</t>
  </si>
  <si>
    <t>gte,lte</t>
  </si>
  <si>
    <t>accountId,apiKey,orderId</t>
  </si>
  <si>
    <t>)comment '现货订单';</t>
  </si>
  <si>
    <t>现货成交明细</t>
  </si>
  <si>
    <t>HuobiSpotAccountOrderDetail</t>
  </si>
  <si>
    <t>该成交记录创建的时间戳</t>
  </si>
  <si>
    <t>该成交记录创建的时间戳（略晚于成交时间）</t>
  </si>
  <si>
    <t>filled-amount</t>
  </si>
  <si>
    <t>成交数量</t>
  </si>
  <si>
    <t>filled-fees</t>
  </si>
  <si>
    <t>交易手续费</t>
  </si>
  <si>
    <t>交易手续费（正值）或交易返佣金（负值）</t>
  </si>
  <si>
    <t>fee-currency</t>
  </si>
  <si>
    <t>交易手续费或交易返佣币种</t>
  </si>
  <si>
    <t>交易手续费或交易返佣币种（买单的交易手续费币种为基础币种，卖单的交易手续费币种为计价币种；买单的交易返佣币种为计价币种，卖单的交易返佣币种为基础币种）</t>
  </si>
  <si>
    <t>detail-id</t>
  </si>
  <si>
    <t>订单成交记录ID</t>
  </si>
  <si>
    <t>match-id</t>
  </si>
  <si>
    <t>撮合ID</t>
  </si>
  <si>
    <t>撮合ID，订单在撮合中执行的顺序ID</t>
  </si>
  <si>
    <t>order-id</t>
  </si>
  <si>
    <t>订单ID，成交所属订单的ID</t>
  </si>
  <si>
    <t>trade-id</t>
  </si>
  <si>
    <t>Unique trade ID</t>
  </si>
  <si>
    <t>Unique trade ID (NEW)唯一成交编号，成交时产生的唯一编号ID</t>
  </si>
  <si>
    <t>成交价格</t>
  </si>
  <si>
    <t>role</t>
  </si>
  <si>
    <t>成交角色</t>
  </si>
  <si>
    <t>maker,taker</t>
  </si>
  <si>
    <t>filled-points</t>
  </si>
  <si>
    <t>抵扣数量</t>
  </si>
  <si>
    <t>抵扣数量（可为ht或hbpoint）</t>
  </si>
  <si>
    <t>fee-deduct-currency</t>
  </si>
  <si>
    <t>抵扣类型</t>
  </si>
  <si>
    <t>如果为空，代表扣除的手续费是原币；如果为"ht"，代表抵扣手续费的是HT；如果为"hbpoint"，代表抵扣手续费的是点卡</t>
  </si>
  <si>
    <t>fee-deduct-state</t>
  </si>
  <si>
    <t>抵扣状态</t>
  </si>
  <si>
    <t>抵扣中：ongoing，抵扣完成：done</t>
  </si>
  <si>
    <t>accountId,apiKey,detailId</t>
  </si>
  <si>
    <t>)comment '现货成交明细';</t>
  </si>
  <si>
    <t>现货策略委托</t>
  </si>
  <si>
    <t>HuobiSpotAccountOrderAlgo</t>
  </si>
  <si>
    <t>client-Order-Id</t>
  </si>
  <si>
    <t>订单编号</t>
  </si>
  <si>
    <t>订单编号（仅对orderStatus=triggered有效）</t>
  </si>
  <si>
    <t>交易代码</t>
  </si>
  <si>
    <t>order-Price</t>
  </si>
  <si>
    <t>订单价格（对市价单无效）</t>
  </si>
  <si>
    <t>order-Size</t>
  </si>
  <si>
    <t>订单数量（对市价买单无效）</t>
  </si>
  <si>
    <t>order-Value</t>
  </si>
  <si>
    <t>订单金额</t>
  </si>
  <si>
    <t>订单金额（仅对市价买单有效）</t>
  </si>
  <si>
    <t>order-Side</t>
  </si>
  <si>
    <t>订单方向</t>
  </si>
  <si>
    <t>time-In-Force</t>
  </si>
  <si>
    <t>订单有效期</t>
  </si>
  <si>
    <t>order-Type</t>
  </si>
  <si>
    <t>stop-Price</t>
  </si>
  <si>
    <t>触发价</t>
  </si>
  <si>
    <t>trailing-Rate</t>
  </si>
  <si>
    <t>回调幅度</t>
  </si>
  <si>
    <t>回调幅度（仅对追踪委托有效）</t>
  </si>
  <si>
    <t>order-Orig-Time</t>
  </si>
  <si>
    <t>last-Act-Time</t>
  </si>
  <si>
    <t>订单最近更新时间</t>
  </si>
  <si>
    <t>order-Create-Time</t>
  </si>
  <si>
    <t>订单触发时间</t>
  </si>
  <si>
    <t>订单触发时间（仅对orderStatus=triggered有效）</t>
  </si>
  <si>
    <t>order-Status</t>
  </si>
  <si>
    <t>订单状态（triggered,canceled,rejected）</t>
  </si>
  <si>
    <t>err-Code</t>
  </si>
  <si>
    <t>订单被拒状态码</t>
  </si>
  <si>
    <t>订单被拒状态码（仅对orderStatus=rejected有效）</t>
  </si>
  <si>
    <t>err-Message</t>
  </si>
  <si>
    <t>订单被拒错误消息</t>
  </si>
  <si>
    <t>订单被拒错误消息（仅对orderStatus=rejected有效）</t>
  </si>
  <si>
    <t>)comment '现货策略委托';</t>
  </si>
  <si>
    <t>借币基础信息</t>
  </si>
  <si>
    <t>HuobiMarginLoanInfo</t>
  </si>
  <si>
    <t>interest-rate</t>
  </si>
  <si>
    <t>基础日币息率</t>
  </si>
  <si>
    <t>min-loan-amt</t>
  </si>
  <si>
    <t>最小允许借币金额</t>
  </si>
  <si>
    <t>max-loan-amt</t>
  </si>
  <si>
    <t>最大允许借币金额</t>
  </si>
  <si>
    <t>loanable-amt</t>
  </si>
  <si>
    <t>最大可借金额</t>
  </si>
  <si>
    <t>actual-rate</t>
  </si>
  <si>
    <t>实际借币币息率</t>
  </si>
  <si>
    <t>抵扣后的实际借币币息率，如不适用抵扣或未启用抵扣，返回基础日币息率</t>
  </si>
  <si>
    <t>)comment '借币基础信息';</t>
  </si>
  <si>
    <t>借币账户信息(逐仓)</t>
  </si>
  <si>
    <t>HuobiMarginAccountInfo</t>
  </si>
  <si>
    <t>transfer-out-available</t>
  </si>
  <si>
    <t>可划转额</t>
  </si>
  <si>
    <t>loan-available</t>
  </si>
  <si>
    <t>可借额</t>
  </si>
  <si>
    <t>)comment '借币账户信息(逐仓)';</t>
  </si>
  <si>
    <t>借币账户信息(全仓仓)</t>
  </si>
  <si>
    <t>HuobiMarginCrossAccountInfo</t>
  </si>
  <si>
    <t>)comment '借币账户信息(全仓)';</t>
  </si>
  <si>
    <t>借币订单(逐仓)</t>
  </si>
  <si>
    <t>HuobiMarginOrder</t>
  </si>
  <si>
    <t>订单号</t>
  </si>
  <si>
    <t>user-id</t>
  </si>
  <si>
    <t>用户ID</t>
  </si>
  <si>
    <t>huobi-account-id</t>
  </si>
  <si>
    <t>账户ID</t>
  </si>
  <si>
    <t>loan-amount</t>
  </si>
  <si>
    <t>借币本金总额</t>
  </si>
  <si>
    <t>loan-balance</t>
  </si>
  <si>
    <t>未还本金</t>
  </si>
  <si>
    <t>币息率</t>
  </si>
  <si>
    <t>interest-amount</t>
  </si>
  <si>
    <t>币息总额</t>
  </si>
  <si>
    <t>interest-balance</t>
  </si>
  <si>
    <t>未还币息</t>
  </si>
  <si>
    <t>借币发起时间</t>
  </si>
  <si>
    <t>accrued-at</t>
  </si>
  <si>
    <t>最近一次计息时间</t>
  </si>
  <si>
    <t>created 未放款，accrual 已放款，cleared 已还清，invalid 异常</t>
  </si>
  <si>
    <t>paid-point</t>
  </si>
  <si>
    <t>已支付点卡金额（用于还息）</t>
  </si>
  <si>
    <t>paid-coin</t>
  </si>
  <si>
    <t>已支付原币金额（用于还息）</t>
  </si>
  <si>
    <t>deduct-rate</t>
  </si>
  <si>
    <t>抵扣率（用于还息）</t>
  </si>
  <si>
    <t>deduct-currency</t>
  </si>
  <si>
    <t>抵扣币种（用于还息）</t>
  </si>
  <si>
    <t>deduct-amount</t>
  </si>
  <si>
    <t>抵扣金额（用于还息）</t>
  </si>
  <si>
    <t>更新时间</t>
  </si>
  <si>
    <t>hour-interest-rate</t>
  </si>
  <si>
    <t>时息率</t>
  </si>
  <si>
    <t>day-interest-rate</t>
  </si>
  <si>
    <t>日息率</t>
  </si>
  <si>
    <t>)comment '借币订单(逐仓)';</t>
  </si>
  <si>
    <t>借币订单(全仓)</t>
  </si>
  <si>
    <t>HuobiMarginCrossOrder</t>
  </si>
  <si>
    <t>点卡抵扣数量</t>
  </si>
  <si>
    <t>filled-ht</t>
  </si>
  <si>
    <t>HT抵扣数量</t>
  </si>
  <si>
    <t>)comment '借币订单(全仓)';</t>
  </si>
  <si>
    <t>所有交割合约交易对</t>
  </si>
  <si>
    <t>HuobiFuturesCoinInstruments</t>
  </si>
  <si>
    <t>品种代码</t>
  </si>
  <si>
    <t>BTC,"ETH"...</t>
  </si>
  <si>
    <t>contract_code</t>
  </si>
  <si>
    <t>合约代码</t>
  </si>
  <si>
    <t>BTC180914 ...</t>
  </si>
  <si>
    <t>contract_type</t>
  </si>
  <si>
    <t>合约类型</t>
  </si>
  <si>
    <t>当周:"this_week", 次周:"next_week", 当季:"quarter",次季:"next_quarter"</t>
  </si>
  <si>
    <t>contract_size</t>
  </si>
  <si>
    <t>decimal</t>
  </si>
  <si>
    <t>合约面值</t>
  </si>
  <si>
    <t>合约面值，即1张合约对应多少美元</t>
  </si>
  <si>
    <t>10, 100...</t>
  </si>
  <si>
    <t>price_tick</t>
  </si>
  <si>
    <t>合约价格最小变动精度</t>
  </si>
  <si>
    <t>0.001, 0.01...</t>
  </si>
  <si>
    <t>delivery_date</t>
  </si>
  <si>
    <t>合约交割日期</t>
  </si>
  <si>
    <t>如"20180720"</t>
  </si>
  <si>
    <t>create_date</t>
  </si>
  <si>
    <t>合约上市日期</t>
  </si>
  <si>
    <t>如"20180706"</t>
  </si>
  <si>
    <t>settlement_time</t>
  </si>
  <si>
    <t>下次结算时间</t>
  </si>
  <si>
    <t>下次结算时间（毫秒时间戳）</t>
  </si>
  <si>
    <t>delivery_time</t>
  </si>
  <si>
    <t>交割时间</t>
  </si>
  <si>
    <t>交割时间（毫秒时间戳）</t>
  </si>
  <si>
    <t>contract_status</t>
  </si>
  <si>
    <t>int</t>
  </si>
  <si>
    <t>合约状态</t>
  </si>
  <si>
    <t>合约状态: 0:已下市、1:上市、2:待上市、3:停牌，4:暂停上市中、5:结算中、6:交割中、7:结算完成、8:交割完成、9:暂停交易中</t>
  </si>
  <si>
    <t>contractCode</t>
  </si>
  <si>
    <t>交割合约账户信息</t>
  </si>
  <si>
    <t>HuobiFuturesAccountAsset</t>
  </si>
  <si>
    <t>margin_balance</t>
  </si>
  <si>
    <t>账户权益</t>
  </si>
  <si>
    <t>margin_position</t>
  </si>
  <si>
    <t>持仓保证金</t>
  </si>
  <si>
    <t>margin_frozen</t>
  </si>
  <si>
    <t>冻结保证金</t>
  </si>
  <si>
    <t>margin_available</t>
  </si>
  <si>
    <t>可用保证金</t>
  </si>
  <si>
    <t>profit_real</t>
  </si>
  <si>
    <t>已实现盈亏</t>
  </si>
  <si>
    <t>profit_unreal</t>
  </si>
  <si>
    <t>未实现盈亏</t>
  </si>
  <si>
    <t>risk_rate</t>
  </si>
  <si>
    <t>保证金率</t>
  </si>
  <si>
    <t>liquidation_price</t>
  </si>
  <si>
    <t>预估强平价</t>
  </si>
  <si>
    <t>withdraw_available</t>
  </si>
  <si>
    <t>可划转数量</t>
  </si>
  <si>
    <t>lever_rate</t>
  </si>
  <si>
    <t>杠杠倍数</t>
  </si>
  <si>
    <t>decimal(8,4)</t>
  </si>
  <si>
    <t>adjust_factor</t>
  </si>
  <si>
    <t>调整系数</t>
  </si>
  <si>
    <t>margin_static</t>
  </si>
  <si>
    <t>静态权益</t>
  </si>
  <si>
    <t>accountId,apiKey,symbol</t>
  </si>
  <si>
    <t>)comment '交割合约账户信息';</t>
  </si>
  <si>
    <t>交割合约账户持仓户信息</t>
  </si>
  <si>
    <t>HuobiFuturesAccountPosition</t>
  </si>
  <si>
    <t>当周:"this_week", 次周:"next_week", 当季:"quarter", 次季:"next_quarter"</t>
  </si>
  <si>
    <t>volume</t>
  </si>
  <si>
    <t>持仓量</t>
  </si>
  <si>
    <t>available</t>
  </si>
  <si>
    <t>可平仓数量</t>
  </si>
  <si>
    <t>冻结数量</t>
  </si>
  <si>
    <t>cost_open</t>
  </si>
  <si>
    <t>开仓均价</t>
  </si>
  <si>
    <t>cost_hold</t>
  </si>
  <si>
    <t>持仓均价</t>
  </si>
  <si>
    <t>profit_rate</t>
  </si>
  <si>
    <t>收益率</t>
  </si>
  <si>
    <t>profit</t>
  </si>
  <si>
    <t>收益</t>
  </si>
  <si>
    <t>position_margin</t>
  </si>
  <si>
    <t>direction</t>
  </si>
  <si>
    <t>买卖方向</t>
  </si>
  <si>
    <t>buy:买 "sell":卖</t>
  </si>
  <si>
    <t>last_price</t>
  </si>
  <si>
    <t>最新价</t>
  </si>
  <si>
    <t>accountId,apiKey,contractCode,direction</t>
  </si>
  <si>
    <t>)comment '交割合约账户持仓信息';</t>
  </si>
  <si>
    <t>交割合约账户财务记录</t>
  </si>
  <si>
    <t>HuobiFuturesFinancialRecord</t>
  </si>
  <si>
    <t>record_id</t>
  </si>
  <si>
    <t>财务记录ID</t>
  </si>
  <si>
    <t>财务记录ID（品种唯一）</t>
  </si>
  <si>
    <t>ts</t>
  </si>
  <si>
    <t>创建时间</t>
  </si>
  <si>
    <t>支持大小写,"BTC","ETH"...</t>
  </si>
  <si>
    <t>交易类型</t>
  </si>
  <si>
    <t>3:平多; 4:平空; 5:开仓手续费-吃单; 6:开仓手续费-挂单; 7:平仓手续费-吃单; 8:平仓手续费-挂单; 9:交割平多; 10:交割平空; 11:交割手续费; 12:强制平多; 13:强制平空; 14:从币币转入; 15:转出至币币; 16:结算未实现盈亏-多仓; 17:结算未实现盈亏-空仓; 19:穿仓分摊; 26:系统; 28:活动奖励; 29:返利; 30:资金费-收入; 31:资金费-支出; 34:转出到子账号合约账户; 35:从子账号合约账户转入; 36:转出到母账号合约账户; 37:从母账号合约账户转入;</t>
  </si>
  <si>
    <t>金额</t>
  </si>
  <si>
    <t>)comment '交割合约账户财务记录';</t>
  </si>
  <si>
    <t>交割合约账户结算记录</t>
  </si>
  <si>
    <t>HuobiFuturesSettlementRecord</t>
  </si>
  <si>
    <t>margin_balance_init</t>
  </si>
  <si>
    <t>本期初始账户权益</t>
  </si>
  <si>
    <t>本期结算后账户权益</t>
  </si>
  <si>
    <t>settlement_profit_real</t>
  </si>
  <si>
    <t>本期结算已实现盈亏</t>
  </si>
  <si>
    <t>本期结算时间</t>
  </si>
  <si>
    <t>本期结算时间，交割时为交割时间</t>
  </si>
  <si>
    <t>clawback</t>
  </si>
  <si>
    <t>本期分摊费用</t>
  </si>
  <si>
    <t>delivery_fee</t>
  </si>
  <si>
    <t>本期交割手续费</t>
  </si>
  <si>
    <t>本期交割手续费（多空仓位汇总值），仅有仓位进行交割时该字段才有值</t>
  </si>
  <si>
    <t>offset_profitloss</t>
  </si>
  <si>
    <t>本期平仓盈亏</t>
  </si>
  <si>
    <t>本期交易手续费</t>
  </si>
  <si>
    <t>fee_asset</t>
  </si>
  <si>
    <t>手续费币种</t>
  </si>
  <si>
    <t>positions</t>
  </si>
  <si>
    <t>仓位信息</t>
  </si>
  <si>
    <t>varchar(4096)</t>
  </si>
  <si>
    <t>accountId,apiKey,settlementTime</t>
  </si>
  <si>
    <t>)comment '交割合约账户结算记录';</t>
  </si>
  <si>
    <t>交割合约订单</t>
  </si>
  <si>
    <t>HuobiFuturesOrder</t>
  </si>
  <si>
    <t>委托数量</t>
  </si>
  <si>
    <t>委托价格</t>
  </si>
  <si>
    <t>order_price_type</t>
  </si>
  <si>
    <t>订单报价类型</t>
  </si>
  <si>
    <t>订单报价类型 订单报价类型 "limit":限价 "opponent":对手价 "post_only":只做maker单,postonly下单只受用户持仓数量限制,optimal_5：最优5档、optimal_10：最优10档、optimal_20：最优20档，ioc:IOC订单，fok：FOK订单</t>
  </si>
  <si>
    <t>offset</t>
  </si>
  <si>
    <t>开平方向</t>
  </si>
  <si>
    <t>open:开 "close":平</t>
  </si>
  <si>
    <t>杠杆倍数</t>
  </si>
  <si>
    <t>1\5\10\20</t>
  </si>
  <si>
    <t>order_id</t>
  </si>
  <si>
    <t>order_id_str</t>
  </si>
  <si>
    <t>String类型订单ID</t>
  </si>
  <si>
    <t>client_order_id</t>
  </si>
  <si>
    <t>客户订单ID</t>
  </si>
  <si>
    <t>created_at</t>
  </si>
  <si>
    <t>canceled_at</t>
  </si>
  <si>
    <t>撤单时间</t>
  </si>
  <si>
    <t>trade_volume</t>
  </si>
  <si>
    <t>trade_turnover</t>
  </si>
  <si>
    <t>成交总金额</t>
  </si>
  <si>
    <t>trade_avg_price</t>
  </si>
  <si>
    <t>成交均价</t>
  </si>
  <si>
    <t>平仓盈亏</t>
  </si>
  <si>
    <t>平仓盈亏（使用持仓均价计算，不包含仓位跨结算的已实现盈亏。）</t>
  </si>
  <si>
    <t>status</t>
  </si>
  <si>
    <t>(1准备提交 2准备提交 3已提交 4部分成交 5部分成交已撤单 6全部成交 7已撤单 11撤单中)</t>
  </si>
  <si>
    <t>order_type</t>
  </si>
  <si>
    <t>1:报单 、 2:撤单 、 3:强平、4:交割</t>
  </si>
  <si>
    <t>order_source</t>
  </si>
  <si>
    <t>订单来源（system:系统、web:用户网页、api:用户API、m:用户M站、risk:风控系统、settlement:交割结算、ios：ios客户端、android：安卓客户端、windows：windows客户端、mac：mac客户端、trigger：计划委托触发、tpsl:止盈止损触发）</t>
  </si>
  <si>
    <t>（"BTC","ETH"...）</t>
  </si>
  <si>
    <t>liquidation_type</t>
  </si>
  <si>
    <t>强平类型</t>
  </si>
  <si>
    <t>0:非强平类型，1：多空轧差， 2:部分接管，3：全部接管</t>
  </si>
  <si>
    <t>is_tpsl</t>
  </si>
  <si>
    <t>是否设置止盈止损</t>
  </si>
  <si>
    <t>int(1)</t>
  </si>
  <si>
    <t>1：是；0：否</t>
  </si>
  <si>
    <t>real_profit</t>
  </si>
  <si>
    <t>真实收益</t>
  </si>
  <si>
    <t>真实收益（使用开仓均价计算，包含仓位跨结算的已实现盈亏。）</t>
  </si>
  <si>
    <t>)comment '交割合约账户订单信息';</t>
  </si>
  <si>
    <t>交割合约成交明细</t>
  </si>
  <si>
    <t>HuobiFuturesOrderDetail</t>
  </si>
  <si>
    <t>detail_id</t>
  </si>
  <si>
    <t>全局唯一的交易标识</t>
  </si>
  <si>
    <t>match_id</t>
  </si>
  <si>
    <t>撮合结果id</t>
  </si>
  <si>
    <t>撮合结果id, 与订单ws推送orders.$symbol以及撮合订单ws推送matchOrders.$symbol推送结果中的trade_id是相同的，非唯一，可重复，注意：一个撮合结果代表一个taker单和N个maker单的成交记录的集合，如果一个taker单吃了N个maker单，那这N笔trade都是一样的撮合结果id</t>
  </si>
  <si>
    <t>（system:系统、web:用户网页、api:用户API、m:用户M站、risk:风控系统、settlement:交割结算、ios：ios客户端、android：安卓客户端、windows：windows客户端、mac：mac客户端、trigger：计划委托触发）</t>
  </si>
  <si>
    <t>买卖</t>
  </si>
  <si>
    <t>开平</t>
  </si>
  <si>
    <t>累计成交数量</t>
  </si>
  <si>
    <t>trade_price</t>
  </si>
  <si>
    <t>本笔成交金额</t>
  </si>
  <si>
    <t>成交时间</t>
  </si>
  <si>
    <t>trade_fee</t>
  </si>
  <si>
    <t>成交手续费</t>
  </si>
  <si>
    <t>taker或maker</t>
  </si>
  <si>
    <t>)comment '交割合约账户成交明细';</t>
  </si>
  <si>
    <t>交割合约计划委托</t>
  </si>
  <si>
    <t>HuobiFuturesOrderPlan</t>
  </si>
  <si>
    <t>合约品种</t>
  </si>
  <si>
    <t>trigger_type</t>
  </si>
  <si>
    <t>触发类型</t>
  </si>
  <si>
    <t>ge大于等于；le小于等于</t>
  </si>
  <si>
    <t>1、报单 2、撤单</t>
  </si>
  <si>
    <t>[买(buy),卖(sell)]</t>
  </si>
  <si>
    <t>开平标志</t>
  </si>
  <si>
    <t>[开(open),平(close)]</t>
  </si>
  <si>
    <t>1,5,10,20</t>
  </si>
  <si>
    <t>计划委托单订单ID</t>
  </si>
  <si>
    <t>字符串类型的订单ID</t>
  </si>
  <si>
    <t>relation_order_id</t>
  </si>
  <si>
    <t>订单id</t>
  </si>
  <si>
    <t>该字段为关联限价单的订单id，未触发前数值为-1</t>
  </si>
  <si>
    <t>limit:限价，"optimal_5":最优5档，"optimal_10":最优10档，"optimal_20":最优20档</t>
  </si>
  <si>
    <t>(4:报单成功、5:报单失败、6:已撤单 )</t>
  </si>
  <si>
    <t>来源</t>
  </si>
  <si>
    <t>trigger_price</t>
  </si>
  <si>
    <t>triggered_price</t>
  </si>
  <si>
    <t>被触发时的价格</t>
  </si>
  <si>
    <t>order_price</t>
  </si>
  <si>
    <t>委托价</t>
  </si>
  <si>
    <t>triggered_at</t>
  </si>
  <si>
    <t>触发时间</t>
  </si>
  <si>
    <t>order_insert_at</t>
  </si>
  <si>
    <t>下order单时间</t>
  </si>
  <si>
    <t>update_time</t>
  </si>
  <si>
    <t>订单更新时间</t>
  </si>
  <si>
    <t>订单更新时间，单位：毫秒</t>
  </si>
  <si>
    <t>fail_code</t>
  </si>
  <si>
    <t>被触发时下order单失败错误码</t>
  </si>
  <si>
    <t>int(6)</t>
  </si>
  <si>
    <t>fail_reason</t>
  </si>
  <si>
    <t>被触发时下order单失败原因</t>
  </si>
  <si>
    <t>)comment '交割合约计划委托';</t>
  </si>
  <si>
    <t>交割合约止盈止损委托</t>
  </si>
  <si>
    <t>HuobiFuturesOrderTpsl</t>
  </si>
  <si>
    <t>当周:"this_week", 次周:"next_week", 当季:"quarter" ，次季度：“next_quarter”</t>
  </si>
  <si>
    <t>tpsl_order_type</t>
  </si>
  <si>
    <t>止盈止损类型</t>
  </si>
  <si>
    <t>“tp”:止盈单；"sl"：止损单</t>
  </si>
  <si>
    <t>买入平空："buy",卖出平多："sell"</t>
  </si>
  <si>
    <t>止盈止损订单ID</t>
  </si>
  <si>
    <t>字符串类型的止盈止损订单ID</t>
  </si>
  <si>
    <t>限价："limit"， 最优5档：optimal_5，最优10档：optimal_10，最优20档：optimal_20</t>
  </si>
  <si>
    <t>订单状态：</t>
  </si>
  <si>
    <t>1:未生效、2:等待委托、3:委托中、4:委托成功、5:委托失败、6:已撤单、8：撤单未找到、9：撤单中、10：失败 、11：已失效</t>
  </si>
  <si>
    <t>source_order_id</t>
  </si>
  <si>
    <t>源限价单的订单id</t>
  </si>
  <si>
    <t>源限价单的订单id（下单设置的止盈止损订单该字段才有值，表示当前止盈止损单由哪个限价单触发的）</t>
  </si>
  <si>
    <t>relation_tpsl_order_id</t>
  </si>
  <si>
    <t>关联的止盈止损单id</t>
  </si>
  <si>
    <t>关联的止盈止损单id（用户同时设置止盈止损单时，该字段才有值，否则数值为-1）</t>
  </si>
  <si>
    <t>)comment '交割合约止盈止损委托';</t>
  </si>
  <si>
    <t>所有永续合约交易对</t>
  </si>
  <si>
    <t>HuobiSwapCoinCoinInstruments</t>
  </si>
  <si>
    <t>合约永续日期</t>
  </si>
  <si>
    <t>永续时间</t>
  </si>
  <si>
    <t>永续时间（毫秒时间戳）</t>
  </si>
  <si>
    <t>合约状态: 0:已下市、1:上市、2:待上市、3:停牌，4:暂停上市中、5:结算中、6:永续中、7:结算完成、8:永续完成、9:暂停交易中</t>
  </si>
  <si>
    <t>永续合约账户信息</t>
  </si>
  <si>
    <t>HuobiSwapCoinAccountAsset</t>
  </si>
  <si>
    <t>)comment '永续合约账户信息';</t>
  </si>
  <si>
    <t>永续合约账户持仓户信息</t>
  </si>
  <si>
    <t>HuobiSwapCoinAccountPosition</t>
  </si>
  <si>
    <t>)comment '永续合约账户持仓信息';</t>
  </si>
  <si>
    <t>永续合约账户财务记录</t>
  </si>
  <si>
    <t>HuobiSwapCoinFinancialRecord</t>
  </si>
  <si>
    <t>3:平多; 4:平空; 5:开仓手续费-吃单; 6:开仓手续费-挂单; 7:平仓手续费-吃单; 8:平仓手续费-挂单; 9:永续平多; 10:永续平空; 11:永续手续费; 12:强制平多; 13:强制平空; 14:从币币转入; 15:转出至币币; 16:结算未实现盈亏-多仓; 17:结算未实现盈亏-空仓; 19:穿仓分摊; 26:系统; 28:活动奖励; 29:返利; 30:资金费-收入; 31:资金费-支出; 34:转出到子账号合约账户; 35:从子账号合约账户转入; 36:转出到母账号合约账户; 37:从母账号合约账户转入;</t>
  </si>
  <si>
    <t>)comment '永续合约账户财务记录';</t>
  </si>
  <si>
    <t>永续合约账户结算记录</t>
  </si>
  <si>
    <t>HuobiSwapCoinSettlementRecord</t>
  </si>
  <si>
    <t>本期结算时间，永续时为永续时间</t>
  </si>
  <si>
    <t>本期永续手续费</t>
  </si>
  <si>
    <t>本期永续手续费（多空仓位汇总值），仅有仓位进行永续时该字段才有值</t>
  </si>
  <si>
    <t>)comment '永续合约账户结算记录';</t>
  </si>
  <si>
    <t>永续合约订单</t>
  </si>
  <si>
    <t>HuobiSwapCoinOrder</t>
  </si>
  <si>
    <t>1:报单 、 2:撤单 、 3:强平、4:永续</t>
  </si>
  <si>
    <t>订单来源（system:系统、web:用户网页、api:用户API、m:用户M站、risk:风控系统、settlement:永续结算、ios：ios客户端、android：安卓客户端、windows：windows客户端、mac：mac客户端、trigger：计划委托触发、tpsl:止盈止损触发）</t>
  </si>
  <si>
    <t>)comment '永续合约账户订单信息';</t>
  </si>
  <si>
    <t>永续合约成交明细</t>
  </si>
  <si>
    <t>HuobiSwapCoinOrderDetail</t>
  </si>
  <si>
    <t>（system:系统、web:用户网页、api:用户API、m:用户M站、risk:风控系统、settlement:永续结算、ios：ios客户端、android：安卓客户端、windows：windows客户端、mac：mac客户端、trigger：计划委托触发）</t>
  </si>
  <si>
    <t>)comment '永续合约账户成交明细';</t>
  </si>
  <si>
    <t>永续合约计划委托</t>
  </si>
  <si>
    <t>HuobiSwapCoinOrderPlan</t>
  </si>
  <si>
    <t>)comment '永续合约计划委托';</t>
  </si>
  <si>
    <t>永续合约止盈止损委托</t>
  </si>
  <si>
    <t>HuobiSwapCoinOrderTpsl</t>
  </si>
  <si>
    <t>)comment '永续合约止盈止损委托';</t>
  </si>
  <si>
    <t>所有永续(U)合约交易对</t>
  </si>
  <si>
    <t>HuobiSwapUsdtCoinInstruments</t>
  </si>
  <si>
    <t>合约永续(U)日期</t>
  </si>
  <si>
    <t>永续(U)时间</t>
  </si>
  <si>
    <t xml:space="preserve">support_margin_mode </t>
  </si>
  <si>
    <t>合约支持的保证金模式</t>
  </si>
  <si>
    <t>永续(U)合约逐仓账户信息</t>
  </si>
  <si>
    <t>HuobiSwapUsdtAccountAsset</t>
  </si>
  <si>
    <t>margin_asset</t>
  </si>
  <si>
    <t>保证金币种</t>
  </si>
  <si>
    <t>margin_mode</t>
  </si>
  <si>
    <t>保证金模式</t>
  </si>
  <si>
    <t>margin_account</t>
  </si>
  <si>
    <t>保证金账户</t>
  </si>
  <si>
    <t>accountId,apiKey,contractCode</t>
  </si>
  <si>
    <t>)comment '永续(U)合约逐仓账户信息';</t>
  </si>
  <si>
    <t>永续(U)合约全仓账户信息</t>
  </si>
  <si>
    <t>HuobiSwapUsdtCrossAccountAsset</t>
  </si>
  <si>
    <t>accountId,apiKey,marginAccount</t>
  </si>
  <si>
    <t>)comment '永续(U)合约全仓账户信息';</t>
  </si>
  <si>
    <t>HuobiSwapUsdtCrossAccountAssetDetail</t>
  </si>
  <si>
    <t>accountId,apiKey,contractCode,symbol</t>
  </si>
  <si>
    <t>)comment '永续(U)合约全仓账户信息明细';</t>
  </si>
  <si>
    <t>永续(U)合约账户逐仓持仓信息</t>
  </si>
  <si>
    <t>HuobiSwapUsdtAccountPosition</t>
  </si>
  <si>
    <t>持仓量（张）</t>
  </si>
  <si>
    <t>可平仓数量（张）</t>
  </si>
  <si>
    <t>冻结数量（张）</t>
  </si>
  <si>
    <t>)comment '永续(U)合约账户逐仓持仓信息';</t>
  </si>
  <si>
    <t>永续(U)合约账户全仓持仓信息</t>
  </si>
  <si>
    <t>HuobiSwapUsdtCrossAccountPosition</t>
  </si>
  <si>
    <t>)comment '永续(U)合约账户全仓持仓信息';</t>
  </si>
  <si>
    <t>永续(U)合约账户财务记录</t>
  </si>
  <si>
    <t>HuobiSwapUsdtFinancialRecord</t>
  </si>
  <si>
    <t>asset</t>
  </si>
  <si>
    <t>face_margin_account</t>
  </si>
  <si>
    <t>对手方保证金账户</t>
  </si>
  <si>
    <t>金额（计价货币）</t>
  </si>
  <si>
    <t>)comment '永续(U)合约账户财务记录';</t>
  </si>
  <si>
    <t>永续(U)合约逐仓账户结算记录</t>
  </si>
  <si>
    <t>HuobiSwapUsdtSettlementRecord</t>
  </si>
  <si>
    <t>本期结算或交割时间</t>
  </si>
  <si>
    <t>funding_fee</t>
  </si>
  <si>
    <t>本期资金费</t>
  </si>
  <si>
    <t>)comment '永续(U)合约逐仓账户结算记录';</t>
  </si>
  <si>
    <t>永续(U)合约全仓账户结算记录</t>
  </si>
  <si>
    <t>HuobiSwapCrossUsdtSettlementRecord</t>
  </si>
  <si>
    <t>本期总资金费</t>
  </si>
  <si>
    <t>本期总平仓盈亏</t>
  </si>
  <si>
    <t>本期总交易手续费</t>
  </si>
  <si>
    <t>contract_detail</t>
  </si>
  <si>
    <t>object array</t>
  </si>
  <si>
    <t>所有合约</t>
  </si>
  <si>
    <t>varchar(2000)</t>
  </si>
  <si>
    <t>)comment '永续(U)合约全仓账户结算记录';</t>
  </si>
  <si>
    <t>永续(U)合约订单</t>
  </si>
  <si>
    <t>HuobiSwapUsdtOrder</t>
  </si>
  <si>
    <t>结算类型</t>
  </si>
  <si>
    <t>)comment '永续(U)合约账户订单信息';</t>
  </si>
  <si>
    <t>永续(U)合约成交明细</t>
  </si>
  <si>
    <t>HuobiSwapUsdtOrderDetail</t>
  </si>
  <si>
    <t>成交金额</t>
  </si>
  <si>
    <t>)comment '永续(U)合约账户成交明细';</t>
  </si>
  <si>
    <t>永续(U)合约计划委托</t>
  </si>
  <si>
    <t>HuobiSwapUsdtOrderPlan</t>
  </si>
  <si>
    <t>该字段为关联限价单的关联字段，未触发前数值为-1</t>
  </si>
  <si>
    <t>)comment '永续(U)合约计划委托';</t>
  </si>
  <si>
    <t>永续(U)合约止盈止损委托</t>
  </si>
  <si>
    <t>HuobiSwapUsdtOrderTpsl</t>
  </si>
  <si>
    <t>失败错误码</t>
  </si>
  <si>
    <t>失败原因</t>
  </si>
  <si>
    <t>关联限价单</t>
  </si>
  <si>
    <t>)comment '永续(U)合约止盈止损委托';</t>
  </si>
  <si>
    <t>字段类型</t>
  </si>
  <si>
    <t>=IF(C182="decimal","decimal(24,12)",IF(C182="string","varchar(30)",IF(C182="long","bigInt(20)",IF(C182="int","Int(4)",""))))</t>
  </si>
  <si>
    <t>两列属性一致</t>
  </si>
  <si>
    <t>=IF(COUNTIF(A:A,H2)&gt;0,"有","无")</t>
  </si>
  <si>
    <t>删表头</t>
  </si>
  <si>
    <t>=CONCATENATE("drop table  if exists "&amp;A2&amp;";")</t>
  </si>
  <si>
    <t>建表头</t>
  </si>
  <si>
    <t>=CONCAT("create table ",A277,"(id bigint not null comment '主键' primary key,")</t>
  </si>
  <si>
    <t>字段组装</t>
  </si>
  <si>
    <t>=CONCATENATE(""&amp;LEFT(A279,1)&amp;MID(SUBSTITUTE(PROPER(A279),"-",""),2,100)&amp;"  "&amp;E279&amp;" "&amp;F279&amp;" "&amp;G279&amp;" comment '"&amp;D279&amp;"',")</t>
  </si>
  <si>
    <t>最后一个字段注意删最后一个逗号</t>
  </si>
  <si>
    <t>索引组装</t>
  </si>
  <si>
    <t>=CONCATENATE("unique index ("&amp;B294&amp;")")</t>
  </si>
  <si>
    <t>建表结尾</t>
  </si>
  <si>
    <t>)comment '表名要自己填了)';</t>
  </si>
  <si>
    <t>h是否存于a</t>
  </si>
  <si>
    <t>a是否存于h</t>
  </si>
  <si>
    <t>"BTC-USDT" ...</t>
  </si>
  <si>
    <t>cross：全仓模式；isolated：逐仓模式</t>
  </si>
  <si>
    <t>比如“USDT”，“BTC-USDT”</t>
  </si>
  <si>
    <t>订单类型：1、报单 2、撤单</t>
  </si>
  <si>
    <t>触发类型： ge大于等于；le小于等于</t>
  </si>
  <si>
    <t>比如“BTC-USDT”</t>
  </si>
  <si>
    <t>所有交易对</t>
  </si>
  <si>
    <t>main</t>
  </si>
  <si>
    <t>innovation</t>
  </si>
  <si>
    <t>online</t>
  </si>
  <si>
    <t>已上线</t>
  </si>
  <si>
    <t>offline</t>
  </si>
  <si>
    <t>交易对已下线，不可交易</t>
  </si>
  <si>
    <t>suspend</t>
  </si>
  <si>
    <t>交易暂停</t>
  </si>
  <si>
    <t>pre-online</t>
  </si>
  <si>
    <t>即将上线</t>
  </si>
  <si>
    <t>enabled</t>
  </si>
  <si>
    <t>disabled</t>
  </si>
  <si>
    <t>working</t>
  </si>
  <si>
    <t>正常</t>
  </si>
  <si>
    <t>lock</t>
  </si>
  <si>
    <t>账户被锁定</t>
  </si>
  <si>
    <t>spot</t>
  </si>
  <si>
    <t>现货账户</t>
  </si>
  <si>
    <t>margin</t>
  </si>
  <si>
    <t>逐仓杠杆账户</t>
  </si>
  <si>
    <t>otc</t>
  </si>
  <si>
    <t>OTC账户</t>
  </si>
  <si>
    <t>point</t>
  </si>
  <si>
    <t>点卡账户</t>
  </si>
  <si>
    <t>super-margin</t>
  </si>
  <si>
    <t>全仓杠杆账户</t>
  </si>
  <si>
    <t>investment</t>
  </si>
  <si>
    <t>C2C杠杆借出账户</t>
  </si>
  <si>
    <t>borrow</t>
  </si>
  <si>
    <t>C2C杠杆借入账户</t>
  </si>
  <si>
    <t>minepool</t>
  </si>
  <si>
    <t>矿池账户</t>
  </si>
  <si>
    <t>etf</t>
  </si>
  <si>
    <t>TF账户</t>
  </si>
  <si>
    <t>crypto-loans</t>
  </si>
  <si>
    <t>抵押借贷账户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</si>
</sst>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2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9"/>
      <color rgb="FF596A7A"/>
      <name val="宋体"/>
      <charset val="134"/>
      <scheme val="minor"/>
    </font>
    <font>
      <sz val="10.5"/>
      <color theme="1"/>
      <name val="宋体"/>
      <charset val="134"/>
      <scheme val="minor"/>
    </font>
    <font>
      <sz val="12"/>
      <color rgb="FF4D4D4D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E6ECF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2" fillId="26" borderId="7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5" fillId="14" borderId="5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left" vertical="top" wrapText="1"/>
    </xf>
    <xf numFmtId="0" fontId="0" fillId="2" borderId="0" xfId="0" applyFill="1">
      <alignment vertical="center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horizontal="justify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95"/>
  <sheetViews>
    <sheetView tabSelected="1" workbookViewId="0">
      <selection activeCell="D24" sqref="D24"/>
    </sheetView>
  </sheetViews>
  <sheetFormatPr defaultColWidth="9.14285714285714" defaultRowHeight="17.6"/>
  <cols>
    <col min="1" max="1" width="36.5982142857143" customWidth="1"/>
    <col min="4" max="4" width="38.6875" customWidth="1"/>
    <col min="5" max="5" width="14.875" customWidth="1"/>
    <col min="8" max="8" width="88.0892857142857" customWidth="1"/>
  </cols>
  <sheetData>
    <row r="1" ht="26" spans="1:1">
      <c r="A1" s="1" t="s">
        <v>0</v>
      </c>
    </row>
    <row r="2" ht="26" spans="1:8">
      <c r="A2" s="1" t="s">
        <v>1</v>
      </c>
      <c r="H2" s="4" t="str">
        <f>CONCATENATE("drop table  if exists "&amp;A2&amp;";")</f>
        <v>drop table  if exists HuobiSpotInstruments;</v>
      </c>
    </row>
    <row r="3" ht="20" customHeight="1" spans="1:8">
      <c r="A3" s="1"/>
      <c r="H3" s="7" t="str">
        <f>_xlfn.CONCAT("create table ",A2,"(id bigint not null comment '主键' primary key,")</f>
        <v>create table HuobiSpotInstruments(id bigint not null comment '主键' primary key,</v>
      </c>
    </row>
    <row r="4" spans="1:12">
      <c r="A4" t="s">
        <v>2</v>
      </c>
      <c r="B4" t="b">
        <v>1</v>
      </c>
      <c r="C4" t="s">
        <v>3</v>
      </c>
      <c r="D4" t="s">
        <v>4</v>
      </c>
      <c r="E4" s="4" t="s">
        <v>5</v>
      </c>
      <c r="F4" s="4"/>
      <c r="G4" s="4"/>
      <c r="H4" s="4" t="str">
        <f>CONCATENATE(""&amp;LEFT(A4,1)&amp;MID(SUBSTITUTE(PROPER(A4),"-",""),2,100)&amp;"  "&amp;E4&amp;" "&amp;F4&amp;" "&amp;G4&amp;" comment '"&amp;D4&amp;"',")</f>
        <v>baseCurrency  varchar(20)   comment '交易对中的基础币种',</v>
      </c>
      <c r="I4" t="s">
        <v>4</v>
      </c>
      <c r="L4" s="9"/>
    </row>
    <row r="5" spans="1:9">
      <c r="A5" t="s">
        <v>6</v>
      </c>
      <c r="B5" t="b">
        <v>1</v>
      </c>
      <c r="C5" t="s">
        <v>3</v>
      </c>
      <c r="D5" t="s">
        <v>7</v>
      </c>
      <c r="E5" s="4" t="s">
        <v>5</v>
      </c>
      <c r="F5" s="4"/>
      <c r="G5" s="4"/>
      <c r="H5" s="4" t="str">
        <f t="shared" ref="H5:H28" si="0">CONCATENATE(""&amp;LEFT(A5,1)&amp;MID(SUBSTITUTE(PROPER(A5),"-",""),2,100)&amp;"  "&amp;E5&amp;" "&amp;F5&amp;" "&amp;G5&amp;" comment '"&amp;D5&amp;"',")</f>
        <v>quoteCurrency  varchar(20)   comment '交易对中的报价币种',</v>
      </c>
      <c r="I5" t="s">
        <v>7</v>
      </c>
    </row>
    <row r="6" spans="1:9">
      <c r="A6" t="s">
        <v>8</v>
      </c>
      <c r="B6" t="b">
        <v>1</v>
      </c>
      <c r="C6" t="s">
        <v>9</v>
      </c>
      <c r="D6" t="s">
        <v>10</v>
      </c>
      <c r="E6" s="4" t="s">
        <v>11</v>
      </c>
      <c r="F6" s="4"/>
      <c r="G6" s="4"/>
      <c r="H6" s="4" t="str">
        <f t="shared" si="0"/>
        <v>pricePrecision  int(4)   comment '交易对报价的精度',</v>
      </c>
      <c r="I6" t="s">
        <v>12</v>
      </c>
    </row>
    <row r="7" spans="1:9">
      <c r="A7" t="s">
        <v>13</v>
      </c>
      <c r="B7" t="b">
        <v>1</v>
      </c>
      <c r="C7" t="s">
        <v>9</v>
      </c>
      <c r="D7" t="s">
        <v>14</v>
      </c>
      <c r="E7" s="4" t="s">
        <v>11</v>
      </c>
      <c r="F7" s="4"/>
      <c r="G7" s="4"/>
      <c r="H7" s="4" t="str">
        <f t="shared" si="0"/>
        <v>amountPrecision  int(4)   comment '交易对基础币种计数精度',</v>
      </c>
      <c r="I7" t="s">
        <v>15</v>
      </c>
    </row>
    <row r="8" spans="1:9">
      <c r="A8" t="s">
        <v>16</v>
      </c>
      <c r="B8" t="b">
        <v>1</v>
      </c>
      <c r="C8" t="s">
        <v>3</v>
      </c>
      <c r="D8" t="s">
        <v>17</v>
      </c>
      <c r="E8" s="4" t="s">
        <v>5</v>
      </c>
      <c r="F8" s="4"/>
      <c r="G8" s="4"/>
      <c r="H8" s="4" t="str">
        <f t="shared" si="0"/>
        <v>symbolPartition  varchar(20)   comment '交易区',</v>
      </c>
      <c r="I8" t="s">
        <v>18</v>
      </c>
    </row>
    <row r="9" spans="1:9">
      <c r="A9" t="s">
        <v>19</v>
      </c>
      <c r="B9" t="b">
        <v>1</v>
      </c>
      <c r="C9" t="s">
        <v>3</v>
      </c>
      <c r="D9" t="s">
        <v>20</v>
      </c>
      <c r="E9" s="4" t="s">
        <v>21</v>
      </c>
      <c r="F9" s="4"/>
      <c r="G9" s="4"/>
      <c r="H9" s="4" t="str">
        <f t="shared" si="0"/>
        <v>symbol  varchar(30)   comment '交易对',</v>
      </c>
      <c r="I9" t="s">
        <v>20</v>
      </c>
    </row>
    <row r="10" spans="1:9">
      <c r="A10" t="s">
        <v>22</v>
      </c>
      <c r="B10" t="b">
        <v>1</v>
      </c>
      <c r="C10" t="s">
        <v>3</v>
      </c>
      <c r="D10" t="s">
        <v>23</v>
      </c>
      <c r="E10" s="4" t="s">
        <v>21</v>
      </c>
      <c r="F10" s="4"/>
      <c r="G10" s="4"/>
      <c r="H10" s="4" t="str">
        <f t="shared" si="0"/>
        <v>state  varchar(30)   comment '交易对状态',</v>
      </c>
      <c r="I10" t="s">
        <v>24</v>
      </c>
    </row>
    <row r="11" spans="1:9">
      <c r="A11" t="s">
        <v>25</v>
      </c>
      <c r="B11" t="b">
        <v>1</v>
      </c>
      <c r="C11" t="s">
        <v>9</v>
      </c>
      <c r="D11" t="s">
        <v>26</v>
      </c>
      <c r="E11" s="4" t="s">
        <v>11</v>
      </c>
      <c r="F11" s="4"/>
      <c r="G11" s="4"/>
      <c r="H11" s="4" t="str">
        <f t="shared" si="0"/>
        <v>valuePrecision  int(4)   comment '交易对交易金额的精度',</v>
      </c>
      <c r="I11" t="s">
        <v>27</v>
      </c>
    </row>
    <row r="12" spans="1:9">
      <c r="A12" t="s">
        <v>28</v>
      </c>
      <c r="B12" t="b">
        <v>1</v>
      </c>
      <c r="C12" t="s">
        <v>29</v>
      </c>
      <c r="D12" t="s">
        <v>30</v>
      </c>
      <c r="E12" s="4" t="s">
        <v>31</v>
      </c>
      <c r="F12" s="4"/>
      <c r="G12" s="4"/>
      <c r="H12" s="4" t="str">
        <f t="shared" si="0"/>
        <v>minOrderAmt  decimal(24,12)   comment '交易对限价单最小下单量',</v>
      </c>
      <c r="I12" t="s">
        <v>32</v>
      </c>
    </row>
    <row r="13" spans="1:9">
      <c r="A13" t="s">
        <v>33</v>
      </c>
      <c r="B13" t="b">
        <v>1</v>
      </c>
      <c r="C13" t="s">
        <v>29</v>
      </c>
      <c r="D13" t="s">
        <v>34</v>
      </c>
      <c r="E13" s="4" t="s">
        <v>31</v>
      </c>
      <c r="F13" s="4"/>
      <c r="G13" s="4"/>
      <c r="H13" s="4" t="str">
        <f t="shared" si="0"/>
        <v>maxOrderAmt  decimal(24,12)   comment '交易对限价单最大下单量 ',</v>
      </c>
      <c r="I13" t="s">
        <v>35</v>
      </c>
    </row>
    <row r="14" spans="1:9">
      <c r="A14" t="s">
        <v>36</v>
      </c>
      <c r="B14" t="b">
        <v>1</v>
      </c>
      <c r="C14" t="s">
        <v>29</v>
      </c>
      <c r="D14" t="s">
        <v>37</v>
      </c>
      <c r="E14" s="4" t="s">
        <v>31</v>
      </c>
      <c r="H14" s="4" t="str">
        <f t="shared" si="0"/>
        <v>limitOrderMinOrderAmt  decimal(24,12)   comment '交易对限价单最小下单量 ',</v>
      </c>
      <c r="I14" t="s">
        <v>38</v>
      </c>
    </row>
    <row r="15" spans="1:9">
      <c r="A15" t="s">
        <v>39</v>
      </c>
      <c r="B15" t="b">
        <v>1</v>
      </c>
      <c r="C15" t="s">
        <v>29</v>
      </c>
      <c r="D15" t="s">
        <v>40</v>
      </c>
      <c r="E15" s="4" t="s">
        <v>31</v>
      </c>
      <c r="H15" s="4" t="str">
        <f t="shared" si="0"/>
        <v>limitOrderMaxOrderAmt  decimal(24,12)   comment '交易对限价单最大下单量',</v>
      </c>
      <c r="I15" t="s">
        <v>41</v>
      </c>
    </row>
    <row r="16" spans="1:9">
      <c r="A16" t="s">
        <v>42</v>
      </c>
      <c r="B16" t="b">
        <v>1</v>
      </c>
      <c r="C16" t="s">
        <v>29</v>
      </c>
      <c r="D16" t="s">
        <v>43</v>
      </c>
      <c r="E16" s="4" t="s">
        <v>31</v>
      </c>
      <c r="H16" s="4" t="str">
        <f t="shared" si="0"/>
        <v>sellMarketMinOrderAmt  decimal(24,12)   comment '交易对市价卖单最小下单量',</v>
      </c>
      <c r="I16" t="s">
        <v>44</v>
      </c>
    </row>
    <row r="17" spans="1:9">
      <c r="A17" t="s">
        <v>45</v>
      </c>
      <c r="B17" t="b">
        <v>1</v>
      </c>
      <c r="C17" t="s">
        <v>29</v>
      </c>
      <c r="D17" t="s">
        <v>46</v>
      </c>
      <c r="E17" s="4" t="s">
        <v>31</v>
      </c>
      <c r="H17" s="4" t="str">
        <f t="shared" si="0"/>
        <v>sellMarketMaxOrderAmt  decimal(24,12)   comment '交易对市价卖单最大下单量',</v>
      </c>
      <c r="I17" t="s">
        <v>47</v>
      </c>
    </row>
    <row r="18" spans="1:9">
      <c r="A18" t="s">
        <v>48</v>
      </c>
      <c r="B18" t="b">
        <v>1</v>
      </c>
      <c r="C18" t="s">
        <v>29</v>
      </c>
      <c r="D18" t="s">
        <v>49</v>
      </c>
      <c r="E18" s="4" t="s">
        <v>31</v>
      </c>
      <c r="H18" s="4" t="str">
        <f t="shared" si="0"/>
        <v>buyMarketMaxOrderValue  decimal(24,12)   comment '交易对市价买单最大下单金额',</v>
      </c>
      <c r="I18" t="s">
        <v>50</v>
      </c>
    </row>
    <row r="19" spans="1:9">
      <c r="A19" t="s">
        <v>51</v>
      </c>
      <c r="B19" t="b">
        <v>1</v>
      </c>
      <c r="C19" t="s">
        <v>29</v>
      </c>
      <c r="D19" t="s">
        <v>52</v>
      </c>
      <c r="E19" s="4" t="s">
        <v>31</v>
      </c>
      <c r="H19" s="4" t="str">
        <f t="shared" si="0"/>
        <v>minOrderValue  decimal(24,12)   comment '交易对限价单和市价买单最小下单金额',</v>
      </c>
      <c r="I19" t="s">
        <v>53</v>
      </c>
    </row>
    <row r="20" spans="1:9">
      <c r="A20" t="s">
        <v>54</v>
      </c>
      <c r="B20" t="b">
        <v>0</v>
      </c>
      <c r="C20" t="s">
        <v>29</v>
      </c>
      <c r="D20" t="s">
        <v>55</v>
      </c>
      <c r="E20" s="4" t="s">
        <v>31</v>
      </c>
      <c r="H20" s="4" t="str">
        <f t="shared" si="0"/>
        <v>maxOrderValue  decimal(24,12)   comment '交易对限价单和市价买单最大下单金额 ',</v>
      </c>
      <c r="I20" t="s">
        <v>56</v>
      </c>
    </row>
    <row r="21" spans="1:9">
      <c r="A21" t="s">
        <v>57</v>
      </c>
      <c r="B21" t="b">
        <v>1</v>
      </c>
      <c r="C21" t="s">
        <v>29</v>
      </c>
      <c r="D21" t="s">
        <v>58</v>
      </c>
      <c r="E21" s="4" t="s">
        <v>31</v>
      </c>
      <c r="H21" s="4" t="str">
        <f t="shared" si="0"/>
        <v>leverageRatio  decimal(24,12)   comment '交易对杠杆最大倍数',</v>
      </c>
      <c r="I21" t="s">
        <v>59</v>
      </c>
    </row>
    <row r="22" spans="1:9">
      <c r="A22" t="s">
        <v>60</v>
      </c>
      <c r="B22" t="b">
        <v>0</v>
      </c>
      <c r="C22" t="s">
        <v>3</v>
      </c>
      <c r="D22" t="s">
        <v>61</v>
      </c>
      <c r="E22" s="4" t="s">
        <v>5</v>
      </c>
      <c r="H22" s="4" t="str">
        <f t="shared" si="0"/>
        <v>underlying  varchar(20)   comment '标的交易代码 ',</v>
      </c>
      <c r="I22" t="s">
        <v>62</v>
      </c>
    </row>
    <row r="23" spans="1:9">
      <c r="A23" t="s">
        <v>63</v>
      </c>
      <c r="B23" t="b">
        <v>0</v>
      </c>
      <c r="C23" t="s">
        <v>29</v>
      </c>
      <c r="D23" t="s">
        <v>64</v>
      </c>
      <c r="E23" s="4" t="s">
        <v>31</v>
      </c>
      <c r="H23" s="4" t="str">
        <f t="shared" si="0"/>
        <v>mgmtFeeRate  decimal(24,12)   comment '持仓管理费费率 ',</v>
      </c>
      <c r="I23" t="s">
        <v>65</v>
      </c>
    </row>
    <row r="24" spans="1:9">
      <c r="A24" t="s">
        <v>66</v>
      </c>
      <c r="B24" t="b">
        <v>0</v>
      </c>
      <c r="C24" t="s">
        <v>3</v>
      </c>
      <c r="D24" t="s">
        <v>67</v>
      </c>
      <c r="E24" s="4" t="s">
        <v>21</v>
      </c>
      <c r="H24" s="4" t="str">
        <f t="shared" si="0"/>
        <v>chargeTime  varchar(30)   comment '持仓管理费收取时间',</v>
      </c>
      <c r="I24" t="s">
        <v>68</v>
      </c>
    </row>
    <row r="25" spans="1:9">
      <c r="A25" t="s">
        <v>69</v>
      </c>
      <c r="B25" t="b">
        <v>0</v>
      </c>
      <c r="C25" t="s">
        <v>3</v>
      </c>
      <c r="D25" t="s">
        <v>70</v>
      </c>
      <c r="E25" s="4" t="s">
        <v>21</v>
      </c>
      <c r="H25" s="4" t="str">
        <f t="shared" si="0"/>
        <v>rebalTime  varchar(30)   comment '每日调仓时间',</v>
      </c>
      <c r="I25" t="s">
        <v>71</v>
      </c>
    </row>
    <row r="26" spans="1:9">
      <c r="A26" t="s">
        <v>72</v>
      </c>
      <c r="B26" t="b">
        <v>0</v>
      </c>
      <c r="C26" t="s">
        <v>29</v>
      </c>
      <c r="D26" t="s">
        <v>73</v>
      </c>
      <c r="E26" s="4" t="s">
        <v>31</v>
      </c>
      <c r="H26" s="4" t="str">
        <f t="shared" si="0"/>
        <v>rebalThreshold  decimal(24,12)   comment '临时调仓阈值',</v>
      </c>
      <c r="I26" t="s">
        <v>74</v>
      </c>
    </row>
    <row r="27" spans="1:9">
      <c r="A27" t="s">
        <v>75</v>
      </c>
      <c r="B27" t="b">
        <v>0</v>
      </c>
      <c r="C27" t="s">
        <v>29</v>
      </c>
      <c r="D27" t="s">
        <v>76</v>
      </c>
      <c r="E27" s="4" t="s">
        <v>31</v>
      </c>
      <c r="H27" s="4" t="str">
        <f t="shared" si="0"/>
        <v>initNav  decimal(24,12)   comment '初始净值',</v>
      </c>
      <c r="I27" t="s">
        <v>77</v>
      </c>
    </row>
    <row r="28" spans="1:9">
      <c r="A28" t="s">
        <v>78</v>
      </c>
      <c r="B28" t="b">
        <v>1</v>
      </c>
      <c r="C28" t="s">
        <v>3</v>
      </c>
      <c r="D28" t="s">
        <v>79</v>
      </c>
      <c r="E28" s="4" t="s">
        <v>21</v>
      </c>
      <c r="H28" s="4" t="str">
        <f t="shared" si="0"/>
        <v>apiTrading  varchar(30)   comment 'API交易使能标记',</v>
      </c>
      <c r="I28" t="s">
        <v>80</v>
      </c>
    </row>
    <row r="29" spans="1:8">
      <c r="A29" t="s">
        <v>81</v>
      </c>
      <c r="B29" s="6" t="s">
        <v>19</v>
      </c>
      <c r="C29" s="6"/>
      <c r="D29" s="6"/>
      <c r="H29" s="4" t="str">
        <f>CONCATENATE("unique index ("&amp;B29&amp;")")</f>
        <v>unique index (symbol)</v>
      </c>
    </row>
    <row r="30" spans="8:8">
      <c r="H30" s="4" t="s">
        <v>82</v>
      </c>
    </row>
    <row r="31" ht="26" spans="1:1">
      <c r="A31" s="1" t="s">
        <v>83</v>
      </c>
    </row>
    <row r="32" ht="26" spans="1:8">
      <c r="A32" s="1" t="s">
        <v>84</v>
      </c>
      <c r="H32" s="4" t="str">
        <f>CONCATENATE("drop table  if exists "&amp;A32&amp;";")</f>
        <v>drop table  if exists HuobiCurrencys;</v>
      </c>
    </row>
    <row r="33" ht="18" spans="8:8">
      <c r="H33" s="7" t="str">
        <f>_xlfn.CONCAT("create table ",A32,"(id bigint not null comment '主键' primary key,")</f>
        <v>create table HuobiCurrencys(id bigint not null comment '主键' primary key,</v>
      </c>
    </row>
    <row r="34" spans="1:8">
      <c r="A34" t="s">
        <v>85</v>
      </c>
      <c r="B34" t="b">
        <v>1</v>
      </c>
      <c r="C34" t="s">
        <v>3</v>
      </c>
      <c r="D34" t="s">
        <v>86</v>
      </c>
      <c r="E34" s="4" t="s">
        <v>5</v>
      </c>
      <c r="H34" s="4" t="str">
        <f>CONCATENATE(""&amp;LEFT(A34,1)&amp;MID(SUBSTITUTE(PROPER(A34),"-",""),2,100)&amp;"  "&amp;E34&amp;" "&amp;F34&amp;" "&amp;G34&amp;" comment '"&amp;D34&amp;"',")</f>
        <v>currency  varchar(20)   comment '币种',</v>
      </c>
    </row>
    <row r="35" spans="1:8">
      <c r="A35" t="s">
        <v>81</v>
      </c>
      <c r="B35" s="6" t="s">
        <v>85</v>
      </c>
      <c r="C35" s="6"/>
      <c r="D35" s="6"/>
      <c r="H35" s="4" t="str">
        <f>CONCATENATE("unique index ("&amp;B35&amp;")")</f>
        <v>unique index (currency)</v>
      </c>
    </row>
    <row r="36" spans="8:8">
      <c r="H36" s="4" t="s">
        <v>87</v>
      </c>
    </row>
    <row r="37" ht="26" spans="1:1">
      <c r="A37" s="1" t="s">
        <v>88</v>
      </c>
    </row>
    <row r="38" ht="26" spans="1:8">
      <c r="A38" s="1" t="s">
        <v>89</v>
      </c>
      <c r="H38" s="4" t="str">
        <f>CONCATENATE("drop table  if exists "&amp;A38&amp;";")</f>
        <v>drop table  if exists HuobiSpotAccountInfo;</v>
      </c>
    </row>
    <row r="39" ht="18" spans="1:9">
      <c r="A39" s="5" t="s">
        <v>90</v>
      </c>
      <c r="B39" s="4"/>
      <c r="C39" t="s">
        <v>91</v>
      </c>
      <c r="D39" s="4" t="s">
        <v>92</v>
      </c>
      <c r="E39" s="4" t="s">
        <v>93</v>
      </c>
      <c r="F39" s="4"/>
      <c r="G39" t="s">
        <v>94</v>
      </c>
      <c r="H39" s="7" t="str">
        <f>_xlfn.CONCAT("create table ",A38,"(id bigint not null comment '主键' primary key,")</f>
        <v>create table HuobiSpotAccountInfo(id bigint not null comment '主键' primary key,</v>
      </c>
      <c r="I39" t="s">
        <v>95</v>
      </c>
    </row>
    <row r="40" spans="1:8">
      <c r="A40" s="5" t="s">
        <v>96</v>
      </c>
      <c r="B40" s="4"/>
      <c r="C40" t="s">
        <v>91</v>
      </c>
      <c r="D40" s="4" t="s">
        <v>97</v>
      </c>
      <c r="E40" s="4" t="s">
        <v>93</v>
      </c>
      <c r="F40" s="4"/>
      <c r="G40" t="s">
        <v>94</v>
      </c>
      <c r="H40" s="4" t="str">
        <f>CONCATENATE(""&amp;LEFT(A40,1)&amp;MID(SUBSTITUTE(PROPER(A40),"-",""),2,100)&amp;"  "&amp;E40&amp;" "&amp;F40&amp;" "&amp;G40&amp;" comment '"&amp;D40&amp;"',")</f>
        <v>accountId  bigInt(20)  not null comment '平台账户ID',</v>
      </c>
    </row>
    <row r="41" spans="1:8">
      <c r="A41" s="5" t="s">
        <v>98</v>
      </c>
      <c r="B41" s="4" t="s">
        <v>99</v>
      </c>
      <c r="C41" s="4" t="s">
        <v>100</v>
      </c>
      <c r="D41" s="4" t="s">
        <v>101</v>
      </c>
      <c r="E41" s="4" t="s">
        <v>100</v>
      </c>
      <c r="F41" s="4"/>
      <c r="G41" t="s">
        <v>94</v>
      </c>
      <c r="H41" s="4" t="str">
        <f>CONCATENATE(""&amp;LEFT(A41,1)&amp;MID(SUBSTITUTE(PROPER(A41),"-",""),2,100)&amp;"  "&amp;E41&amp;" "&amp;F41&amp;" "&amp;G41&amp;" comment '"&amp;D41&amp;"',")</f>
        <v>apiKey  varchar(255)  not null comment '外部平台apikey',</v>
      </c>
    </row>
    <row r="42" spans="1:8">
      <c r="A42" t="s">
        <v>102</v>
      </c>
      <c r="B42" t="b">
        <v>1</v>
      </c>
      <c r="C42" t="s">
        <v>91</v>
      </c>
      <c r="D42" t="s">
        <v>95</v>
      </c>
      <c r="E42" s="4" t="s">
        <v>93</v>
      </c>
      <c r="H42" s="4" t="str">
        <f>CONCATENATE(""&amp;LEFT(A42,1)&amp;MID(SUBSTITUTE(PROPER(A42),"-",""),2,100)&amp;"  "&amp;E42&amp;" "&amp;F42&amp;" "&amp;G42&amp;" comment '"&amp;D42&amp;"',")</f>
        <v>huobiAccountId  bigInt(20)   comment 'account-id',</v>
      </c>
    </row>
    <row r="43" spans="1:10">
      <c r="A43" t="s">
        <v>22</v>
      </c>
      <c r="B43" t="b">
        <v>1</v>
      </c>
      <c r="C43" t="s">
        <v>3</v>
      </c>
      <c r="D43" t="s">
        <v>103</v>
      </c>
      <c r="E43" s="4" t="s">
        <v>21</v>
      </c>
      <c r="H43" s="4" t="str">
        <f>CONCATENATE(""&amp;LEFT(A43,1)&amp;MID(SUBSTITUTE(PROPER(A43),"-",""),2,100)&amp;"  "&amp;E43&amp;" "&amp;F43&amp;" "&amp;G43&amp;" comment '"&amp;D43&amp;"',")</f>
        <v>state  varchar(30)   comment '账户状态',</v>
      </c>
      <c r="I43" t="s">
        <v>103</v>
      </c>
      <c r="J43" t="s">
        <v>104</v>
      </c>
    </row>
    <row r="44" spans="1:10">
      <c r="A44" t="s">
        <v>105</v>
      </c>
      <c r="B44" t="b">
        <v>1</v>
      </c>
      <c r="C44" t="s">
        <v>3</v>
      </c>
      <c r="D44" t="s">
        <v>106</v>
      </c>
      <c r="E44" s="4" t="s">
        <v>21</v>
      </c>
      <c r="H44" s="4" t="str">
        <f>CONCATENATE(""&amp;LEFT(A44,1)&amp;MID(SUBSTITUTE(PROPER(A44),"-",""),2,100)&amp;"  "&amp;E44&amp;" "&amp;F44&amp;" "&amp;G44&amp;" comment '"&amp;D44&amp;"',")</f>
        <v>type  varchar(30)   comment '账户类型',</v>
      </c>
      <c r="I44" t="s">
        <v>106</v>
      </c>
      <c r="J44" t="s">
        <v>107</v>
      </c>
    </row>
    <row r="45" spans="1:9">
      <c r="A45" t="s">
        <v>108</v>
      </c>
      <c r="B45" t="b">
        <v>0</v>
      </c>
      <c r="C45" t="s">
        <v>3</v>
      </c>
      <c r="D45" t="s">
        <v>109</v>
      </c>
      <c r="E45" s="4" t="s">
        <v>21</v>
      </c>
      <c r="H45" s="4" t="str">
        <f>CONCATENATE(""&amp;LEFT(A45,1)&amp;MID(SUBSTITUTE(PROPER(A45),"-",""),2,100)&amp;"  "&amp;E45&amp;" "&amp;F45&amp;" "&amp;G45&amp;" comment '"&amp;D45&amp;"',")</f>
        <v>subtype  varchar(30)   comment '子账户类型',</v>
      </c>
      <c r="I45" t="s">
        <v>110</v>
      </c>
    </row>
    <row r="46" spans="1:8">
      <c r="A46" t="s">
        <v>81</v>
      </c>
      <c r="B46" s="6" t="s">
        <v>111</v>
      </c>
      <c r="C46" s="6"/>
      <c r="D46" s="6"/>
      <c r="H46" s="4" t="str">
        <f>CONCATENATE("unique index ("&amp;B46&amp;")")</f>
        <v>unique index (accountId,apiKey,huobiAccountId)</v>
      </c>
    </row>
    <row r="47" spans="8:8">
      <c r="H47" s="4" t="s">
        <v>112</v>
      </c>
    </row>
    <row r="48" ht="26" spans="1:1">
      <c r="A48" s="1" t="s">
        <v>113</v>
      </c>
    </row>
    <row r="49" ht="26" spans="1:8">
      <c r="A49" s="1" t="s">
        <v>114</v>
      </c>
      <c r="H49" s="4" t="str">
        <f>CONCATENATE("drop table  if exists "&amp;A49&amp;";")</f>
        <v>drop table  if exists HuobiSpotAccountBalance;</v>
      </c>
    </row>
    <row r="50" ht="18" spans="1:8">
      <c r="A50" s="5" t="s">
        <v>90</v>
      </c>
      <c r="B50" s="4"/>
      <c r="C50" t="s">
        <v>91</v>
      </c>
      <c r="D50" s="4" t="s">
        <v>92</v>
      </c>
      <c r="E50" s="4" t="s">
        <v>93</v>
      </c>
      <c r="F50" s="4"/>
      <c r="G50" t="s">
        <v>94</v>
      </c>
      <c r="H50" s="7" t="str">
        <f>_xlfn.CONCAT("create table ",A49,"(id bigint not null comment '主键' primary key,")</f>
        <v>create table HuobiSpotAccountBalance(id bigint not null comment '主键' primary key,</v>
      </c>
    </row>
    <row r="51" spans="1:8">
      <c r="A51" s="5" t="s">
        <v>96</v>
      </c>
      <c r="B51" s="4"/>
      <c r="C51" t="s">
        <v>91</v>
      </c>
      <c r="D51" s="4" t="s">
        <v>97</v>
      </c>
      <c r="E51" s="4" t="s">
        <v>93</v>
      </c>
      <c r="F51" s="4"/>
      <c r="G51" t="s">
        <v>94</v>
      </c>
      <c r="H51" s="4" t="str">
        <f>CONCATENATE(""&amp;LEFT(A51,1)&amp;MID(SUBSTITUTE(PROPER(A51),"-",""),2,100)&amp;"  "&amp;E51&amp;" "&amp;F51&amp;" "&amp;G51&amp;" comment '"&amp;D51&amp;"',")</f>
        <v>accountId  bigInt(20)  not null comment '平台账户ID',</v>
      </c>
    </row>
    <row r="52" spans="1:8">
      <c r="A52" s="5" t="s">
        <v>98</v>
      </c>
      <c r="B52" s="4" t="s">
        <v>99</v>
      </c>
      <c r="C52" s="4" t="s">
        <v>100</v>
      </c>
      <c r="D52" s="4" t="s">
        <v>101</v>
      </c>
      <c r="E52" s="4" t="s">
        <v>100</v>
      </c>
      <c r="F52" s="4"/>
      <c r="G52" t="s">
        <v>94</v>
      </c>
      <c r="H52" s="4" t="str">
        <f>CONCATENATE(""&amp;LEFT(A52,1)&amp;MID(SUBSTITUTE(PROPER(A52),"-",""),2,100)&amp;"  "&amp;E52&amp;" "&amp;F52&amp;" "&amp;G52&amp;" comment '"&amp;D52&amp;"',")</f>
        <v>apiKey  varchar(255)  not null comment '外部平台apikey',</v>
      </c>
    </row>
    <row r="53" spans="1:8">
      <c r="A53" t="s">
        <v>102</v>
      </c>
      <c r="B53" t="b">
        <v>1</v>
      </c>
      <c r="C53" t="s">
        <v>3</v>
      </c>
      <c r="D53" t="s">
        <v>86</v>
      </c>
      <c r="E53" s="4" t="s">
        <v>31</v>
      </c>
      <c r="H53" s="4" t="str">
        <f>CONCATENATE(""&amp;LEFT(A53,1)&amp;MID(SUBSTITUTE(PROPER(A53),"-",""),2,100)&amp;"  "&amp;E53&amp;" "&amp;F53&amp;" "&amp;G53&amp;" comment '"&amp;D53&amp;"',")</f>
        <v>huobiAccountId  decimal(24,12)   comment '币种',</v>
      </c>
    </row>
    <row r="54" customFormat="1" spans="1:8">
      <c r="A54" t="s">
        <v>85</v>
      </c>
      <c r="B54" t="s">
        <v>3</v>
      </c>
      <c r="C54"/>
      <c r="D54" t="s">
        <v>86</v>
      </c>
      <c r="E54" s="4" t="s">
        <v>5</v>
      </c>
      <c r="H54" s="4" t="str">
        <f>CONCATENATE(""&amp;LEFT(A54,1)&amp;MID(SUBSTITUTE(PROPER(A54),"-",""),2,100)&amp;"  "&amp;E54&amp;" "&amp;F54&amp;" "&amp;G54&amp;" comment '"&amp;D54&amp;"',")</f>
        <v>currency  varchar(20)   comment '币种',</v>
      </c>
    </row>
    <row r="55" customFormat="1" spans="1:8">
      <c r="A55" t="s">
        <v>115</v>
      </c>
      <c r="B55" s="8" t="s">
        <v>116</v>
      </c>
      <c r="D55" t="s">
        <v>117</v>
      </c>
      <c r="E55" s="4" t="s">
        <v>31</v>
      </c>
      <c r="H55" s="4" t="str">
        <f t="shared" ref="H55:H60" si="1">CONCATENATE(""&amp;LEFT(A55,1)&amp;MID(SUBSTITUTE(PROPER(A55),"-",""),2,100)&amp;"  "&amp;E55&amp;" "&amp;F55&amp;" "&amp;G55&amp;" comment '"&amp;D55&amp;"',")</f>
        <v>trade  decimal(24,12)   comment '交易余额',</v>
      </c>
    </row>
    <row r="56" customFormat="1" spans="1:8">
      <c r="A56" t="s">
        <v>118</v>
      </c>
      <c r="B56" s="8"/>
      <c r="D56" t="s">
        <v>119</v>
      </c>
      <c r="E56" s="4" t="s">
        <v>31</v>
      </c>
      <c r="H56" s="4" t="str">
        <f t="shared" si="1"/>
        <v>frozen  decimal(24,12)   comment '冻结余额',</v>
      </c>
    </row>
    <row r="57" customFormat="1" spans="1:8">
      <c r="A57" t="s">
        <v>120</v>
      </c>
      <c r="B57" s="8"/>
      <c r="D57" t="s">
        <v>121</v>
      </c>
      <c r="E57" s="4" t="s">
        <v>31</v>
      </c>
      <c r="H57" s="4" t="str">
        <f t="shared" si="1"/>
        <v>loan  decimal(24,12)   comment '待还借贷本金',</v>
      </c>
    </row>
    <row r="58" customFormat="1" spans="1:8">
      <c r="A58" t="s">
        <v>122</v>
      </c>
      <c r="B58" s="8"/>
      <c r="D58" t="s">
        <v>123</v>
      </c>
      <c r="E58" s="4" t="s">
        <v>31</v>
      </c>
      <c r="H58" s="4" t="str">
        <f t="shared" si="1"/>
        <v>interest  decimal(24,12)   comment '待还借贷利息',</v>
      </c>
    </row>
    <row r="59" customFormat="1" spans="1:8">
      <c r="A59" t="s">
        <v>124</v>
      </c>
      <c r="B59" s="8"/>
      <c r="D59" t="s">
        <v>125</v>
      </c>
      <c r="E59" s="4" t="s">
        <v>31</v>
      </c>
      <c r="H59" s="4" t="str">
        <f t="shared" si="1"/>
        <v>lockAmount  decimal(24,12)   comment '锁仓',</v>
      </c>
    </row>
    <row r="60" customFormat="1" spans="1:8">
      <c r="A60" t="s">
        <v>126</v>
      </c>
      <c r="B60" s="8"/>
      <c r="D60" t="s">
        <v>127</v>
      </c>
      <c r="E60" s="4" t="s">
        <v>31</v>
      </c>
      <c r="H60" s="4" t="str">
        <f t="shared" si="1"/>
        <v>bank  decimal(24,12)   comment '储蓄',</v>
      </c>
    </row>
    <row r="61" spans="1:8">
      <c r="A61" t="s">
        <v>81</v>
      </c>
      <c r="B61" s="6" t="s">
        <v>128</v>
      </c>
      <c r="C61" s="6"/>
      <c r="D61" s="6"/>
      <c r="H61" s="4" t="str">
        <f>CONCATENATE("unique index ("&amp;B61&amp;")")</f>
        <v>unique index (accountId,apiKey,currency)</v>
      </c>
    </row>
    <row r="62" spans="8:8">
      <c r="H62" s="4" t="s">
        <v>129</v>
      </c>
    </row>
    <row r="63" ht="26" spans="1:1">
      <c r="A63" s="1" t="s">
        <v>130</v>
      </c>
    </row>
    <row r="64" ht="26" spans="1:8">
      <c r="A64" s="1" t="s">
        <v>131</v>
      </c>
      <c r="H64" s="4" t="str">
        <f>CONCATENATE("drop table  if exists "&amp;A64&amp;";")</f>
        <v>drop table  if exists HuobiSpotAccountFund;</v>
      </c>
    </row>
    <row r="65" ht="18" spans="1:8">
      <c r="A65" s="5" t="s">
        <v>90</v>
      </c>
      <c r="B65" s="4"/>
      <c r="C65" t="s">
        <v>91</v>
      </c>
      <c r="D65" s="4" t="s">
        <v>92</v>
      </c>
      <c r="E65" s="4" t="s">
        <v>93</v>
      </c>
      <c r="F65" s="4"/>
      <c r="G65" t="s">
        <v>94</v>
      </c>
      <c r="H65" s="7" t="str">
        <f>_xlfn.CONCAT("create table ",A64,"(id bigint not null comment '主键' primary key,")</f>
        <v>create table HuobiSpotAccountFund(id bigint not null comment '主键' primary key,</v>
      </c>
    </row>
    <row r="66" spans="1:9">
      <c r="A66" s="5" t="s">
        <v>96</v>
      </c>
      <c r="B66" s="4"/>
      <c r="C66" t="s">
        <v>91</v>
      </c>
      <c r="D66" s="4" t="s">
        <v>92</v>
      </c>
      <c r="E66" s="4" t="s">
        <v>93</v>
      </c>
      <c r="H66" s="4" t="str">
        <f>CONCATENATE(""&amp;LEFT(A66,1)&amp;MID(SUBSTITUTE(PROPER(A66),"-",""),2,100)&amp;"  "&amp;E66&amp;" "&amp;F66&amp;" "&amp;G66&amp;" comment '"&amp;D66&amp;"',")</f>
        <v>accountId  bigInt(20)   comment '主键',</v>
      </c>
      <c r="I66" s="4" t="s">
        <v>92</v>
      </c>
    </row>
    <row r="67" spans="1:9">
      <c r="A67" s="5" t="s">
        <v>98</v>
      </c>
      <c r="B67" s="4"/>
      <c r="C67" t="s">
        <v>91</v>
      </c>
      <c r="D67" s="4" t="s">
        <v>97</v>
      </c>
      <c r="E67" s="4" t="s">
        <v>93</v>
      </c>
      <c r="H67" s="4" t="str">
        <f>CONCATENATE(""&amp;LEFT(A67,1)&amp;MID(SUBSTITUTE(PROPER(A67),"-",""),2,100)&amp;"  "&amp;E67&amp;" "&amp;F67&amp;" "&amp;G67&amp;" comment '"&amp;D67&amp;"',")</f>
        <v>apiKey  bigInt(20)   comment '平台账户ID',</v>
      </c>
      <c r="I67" s="4" t="s">
        <v>97</v>
      </c>
    </row>
    <row r="68" spans="1:9">
      <c r="A68" t="s">
        <v>102</v>
      </c>
      <c r="B68" t="s">
        <v>91</v>
      </c>
      <c r="C68"/>
      <c r="D68" t="s">
        <v>132</v>
      </c>
      <c r="E68" s="4" t="s">
        <v>93</v>
      </c>
      <c r="H68" s="4" t="str">
        <f t="shared" ref="H68:H75" si="2">CONCATENATE(""&amp;LEFT(A68,1)&amp;MID(SUBSTITUTE(PROPER(A68),"-",""),2,100)&amp;"  "&amp;E68&amp;" "&amp;F68&amp;" "&amp;G68&amp;" comment '"&amp;D68&amp;"',")</f>
        <v>huobiAccountId  bigInt(20)   comment '账户编号',</v>
      </c>
      <c r="I68" t="s">
        <v>132</v>
      </c>
    </row>
    <row r="69" spans="1:9">
      <c r="A69" t="s">
        <v>85</v>
      </c>
      <c r="B69" t="s">
        <v>3</v>
      </c>
      <c r="C69"/>
      <c r="D69" t="s">
        <v>86</v>
      </c>
      <c r="E69" s="4" t="s">
        <v>5</v>
      </c>
      <c r="H69" s="4" t="str">
        <f t="shared" si="2"/>
        <v>currency  varchar(20)   comment '币种',</v>
      </c>
      <c r="I69" t="s">
        <v>86</v>
      </c>
    </row>
    <row r="70" spans="1:9">
      <c r="A70" t="s">
        <v>133</v>
      </c>
      <c r="B70" t="s">
        <v>3</v>
      </c>
      <c r="C70"/>
      <c r="D70" t="s">
        <v>134</v>
      </c>
      <c r="E70" s="4" t="s">
        <v>31</v>
      </c>
      <c r="H70" s="4" t="str">
        <f t="shared" si="2"/>
        <v>transactAmt  decimal(24,12)   comment '变动金额（入账为正 or 出账为负）',</v>
      </c>
      <c r="I70" t="s">
        <v>134</v>
      </c>
    </row>
    <row r="71" spans="1:9">
      <c r="A71" t="s">
        <v>135</v>
      </c>
      <c r="B71" t="s">
        <v>3</v>
      </c>
      <c r="C71"/>
      <c r="D71" t="s">
        <v>136</v>
      </c>
      <c r="E71" s="4" t="s">
        <v>21</v>
      </c>
      <c r="H71" s="4" t="str">
        <f t="shared" si="2"/>
        <v>transactType  varchar(30)   comment '变动类型',</v>
      </c>
      <c r="I71" t="s">
        <v>136</v>
      </c>
    </row>
    <row r="72" spans="1:9">
      <c r="A72" t="s">
        <v>137</v>
      </c>
      <c r="B72" t="s">
        <v>3</v>
      </c>
      <c r="C72"/>
      <c r="D72" t="s">
        <v>138</v>
      </c>
      <c r="E72" s="4" t="s">
        <v>31</v>
      </c>
      <c r="H72" s="4" t="str">
        <f t="shared" si="2"/>
        <v>availBalance  decimal(24,12)   comment '可用余额',</v>
      </c>
      <c r="I72" t="s">
        <v>138</v>
      </c>
    </row>
    <row r="73" spans="1:9">
      <c r="A73" t="s">
        <v>139</v>
      </c>
      <c r="B73" t="s">
        <v>3</v>
      </c>
      <c r="C73"/>
      <c r="D73" t="s">
        <v>140</v>
      </c>
      <c r="E73" s="4" t="s">
        <v>31</v>
      </c>
      <c r="H73" s="4" t="str">
        <f t="shared" si="2"/>
        <v>acctBalance  decimal(24,12)   comment '账户余额',</v>
      </c>
      <c r="I73" t="s">
        <v>140</v>
      </c>
    </row>
    <row r="74" spans="1:9">
      <c r="A74" t="s">
        <v>141</v>
      </c>
      <c r="B74" t="s">
        <v>91</v>
      </c>
      <c r="C74"/>
      <c r="D74" t="s">
        <v>142</v>
      </c>
      <c r="E74" s="4" t="s">
        <v>93</v>
      </c>
      <c r="H74" s="4" t="str">
        <f t="shared" si="2"/>
        <v>transactTime  bigInt(20)   comment '交易时间（数据库记录时间）',</v>
      </c>
      <c r="I74" t="s">
        <v>142</v>
      </c>
    </row>
    <row r="75" spans="1:8">
      <c r="A75" t="s">
        <v>143</v>
      </c>
      <c r="D75" t="s">
        <v>144</v>
      </c>
      <c r="E75" s="4" t="s">
        <v>93</v>
      </c>
      <c r="H75" s="4" t="str">
        <f t="shared" si="2"/>
        <v>recordId   bigInt(20)   comment '记录ID',</v>
      </c>
    </row>
    <row r="76" spans="1:8">
      <c r="A76" t="s">
        <v>81</v>
      </c>
      <c r="B76" s="6" t="s">
        <v>145</v>
      </c>
      <c r="C76" s="6"/>
      <c r="D76" s="6"/>
      <c r="H76" s="4" t="str">
        <f>CONCATENATE("unique index ("&amp;B76&amp;")")</f>
        <v>unique index (accountId,apiKey,recordId)</v>
      </c>
    </row>
    <row r="77" spans="8:8">
      <c r="H77" s="4" t="s">
        <v>146</v>
      </c>
    </row>
    <row r="78" ht="26" spans="1:1">
      <c r="A78" s="1" t="s">
        <v>147</v>
      </c>
    </row>
    <row r="79" ht="26" spans="1:8">
      <c r="A79" s="1" t="s">
        <v>148</v>
      </c>
      <c r="H79" s="4" t="str">
        <f>CONCATENATE("drop table  if exists "&amp;A79&amp;";")</f>
        <v>drop table  if exists HuobiSpotAccountLedger;</v>
      </c>
    </row>
    <row r="80" ht="18" spans="1:9">
      <c r="A80" s="5" t="s">
        <v>90</v>
      </c>
      <c r="B80" s="4"/>
      <c r="C80" t="s">
        <v>91</v>
      </c>
      <c r="D80" s="4" t="s">
        <v>92</v>
      </c>
      <c r="E80" s="4" t="s">
        <v>93</v>
      </c>
      <c r="H80" s="7" t="str">
        <f>_xlfn.CONCAT("create table ",A79,"(id bigint not null comment '主键' primary key,")</f>
        <v>create table HuobiSpotAccountLedger(id bigint not null comment '主键' primary key,</v>
      </c>
      <c r="I80" s="4" t="s">
        <v>92</v>
      </c>
    </row>
    <row r="81" spans="1:9">
      <c r="A81" s="5" t="s">
        <v>96</v>
      </c>
      <c r="B81" s="4"/>
      <c r="C81" t="s">
        <v>91</v>
      </c>
      <c r="D81" s="4" t="s">
        <v>97</v>
      </c>
      <c r="E81" s="4" t="s">
        <v>93</v>
      </c>
      <c r="H81" s="4" t="str">
        <f>CONCATENATE(""&amp;LEFT(A81,1)&amp;MID(SUBSTITUTE(PROPER(A81),"-",""),2,100)&amp;"  "&amp;E81&amp;" "&amp;F81&amp;" "&amp;G81&amp;" comment '"&amp;D81&amp;"',")</f>
        <v>accountId  bigInt(20)   comment '平台账户ID',</v>
      </c>
      <c r="I81" s="4" t="s">
        <v>97</v>
      </c>
    </row>
    <row r="82" spans="1:9">
      <c r="A82" s="5" t="s">
        <v>98</v>
      </c>
      <c r="B82" s="4" t="s">
        <v>99</v>
      </c>
      <c r="C82" s="4" t="s">
        <v>100</v>
      </c>
      <c r="D82" s="4" t="s">
        <v>101</v>
      </c>
      <c r="E82" s="4" t="s">
        <v>100</v>
      </c>
      <c r="H82" s="4" t="str">
        <f t="shared" ref="H82:H91" si="3">CONCATENATE(""&amp;LEFT(A82,1)&amp;MID(SUBSTITUTE(PROPER(A82),"-",""),2,100)&amp;"  "&amp;E82&amp;" "&amp;F82&amp;" "&amp;G82&amp;" comment '"&amp;D82&amp;"',")</f>
        <v>apiKey  varchar(255)   comment '外部平台apikey',</v>
      </c>
      <c r="I82" s="4" t="s">
        <v>101</v>
      </c>
    </row>
    <row r="83" spans="1:9">
      <c r="A83" t="s">
        <v>102</v>
      </c>
      <c r="B83" t="s">
        <v>91</v>
      </c>
      <c r="C83"/>
      <c r="D83" t="s">
        <v>132</v>
      </c>
      <c r="E83" s="4" t="s">
        <v>93</v>
      </c>
      <c r="H83" s="4" t="str">
        <f t="shared" si="3"/>
        <v>huobiAccountId  bigInt(20)   comment '账户编号',</v>
      </c>
      <c r="I83" t="s">
        <v>132</v>
      </c>
    </row>
    <row r="84" spans="1:9">
      <c r="A84" t="s">
        <v>85</v>
      </c>
      <c r="B84" t="s">
        <v>3</v>
      </c>
      <c r="C84" t="b">
        <v>1</v>
      </c>
      <c r="D84" t="s">
        <v>86</v>
      </c>
      <c r="E84" s="4" t="s">
        <v>5</v>
      </c>
      <c r="H84" s="4" t="str">
        <f t="shared" si="3"/>
        <v>currency  varchar(20)   comment '币种',</v>
      </c>
      <c r="I84" t="s">
        <v>86</v>
      </c>
    </row>
    <row r="85" spans="1:9">
      <c r="A85" t="s">
        <v>149</v>
      </c>
      <c r="B85" t="s">
        <v>150</v>
      </c>
      <c r="C85" t="b">
        <v>1</v>
      </c>
      <c r="D85" t="s">
        <v>151</v>
      </c>
      <c r="E85" s="4" t="s">
        <v>31</v>
      </c>
      <c r="H85" s="4" t="str">
        <f t="shared" si="3"/>
        <v>transactAmt  decimal(24,12)   comment '变动金额',</v>
      </c>
      <c r="I85" t="s">
        <v>134</v>
      </c>
    </row>
    <row r="86" spans="1:10">
      <c r="A86" t="s">
        <v>152</v>
      </c>
      <c r="B86" t="s">
        <v>3</v>
      </c>
      <c r="C86" t="b">
        <v>1</v>
      </c>
      <c r="D86" t="s">
        <v>136</v>
      </c>
      <c r="E86" s="4" t="s">
        <v>21</v>
      </c>
      <c r="H86" s="4" t="str">
        <f t="shared" si="3"/>
        <v>transactType  varchar(30)   comment '变动类型',</v>
      </c>
      <c r="I86" t="s">
        <v>136</v>
      </c>
      <c r="J86" t="s">
        <v>153</v>
      </c>
    </row>
    <row r="87" spans="1:10">
      <c r="A87" t="s">
        <v>154</v>
      </c>
      <c r="B87" t="s">
        <v>3</v>
      </c>
      <c r="C87" t="b">
        <v>0</v>
      </c>
      <c r="D87" t="s">
        <v>155</v>
      </c>
      <c r="E87" s="4" t="s">
        <v>21</v>
      </c>
      <c r="H87" s="4" t="str">
        <f t="shared" si="3"/>
        <v>transferType  varchar(30)   comment '划转类型',</v>
      </c>
      <c r="I87" t="s">
        <v>156</v>
      </c>
      <c r="J87" t="s">
        <v>157</v>
      </c>
    </row>
    <row r="88" spans="1:9">
      <c r="A88" t="s">
        <v>158</v>
      </c>
      <c r="B88" t="s">
        <v>9</v>
      </c>
      <c r="C88" t="b">
        <v>1</v>
      </c>
      <c r="D88" t="s">
        <v>159</v>
      </c>
      <c r="E88" s="4" t="s">
        <v>93</v>
      </c>
      <c r="H88" s="4" t="str">
        <f t="shared" si="3"/>
        <v>transactId  bigInt(20)   comment '交易流水号',</v>
      </c>
      <c r="I88" t="s">
        <v>159</v>
      </c>
    </row>
    <row r="89" spans="1:9">
      <c r="A89" t="s">
        <v>160</v>
      </c>
      <c r="B89" t="s">
        <v>9</v>
      </c>
      <c r="C89" t="b">
        <v>1</v>
      </c>
      <c r="D89" t="s">
        <v>161</v>
      </c>
      <c r="E89" s="4" t="s">
        <v>93</v>
      </c>
      <c r="H89" s="4" t="str">
        <f t="shared" si="3"/>
        <v>transactTime  bigInt(20)   comment '交易时间',</v>
      </c>
      <c r="I89" t="s">
        <v>161</v>
      </c>
    </row>
    <row r="90" spans="1:9">
      <c r="A90" t="s">
        <v>162</v>
      </c>
      <c r="B90" t="s">
        <v>9</v>
      </c>
      <c r="C90" t="b">
        <v>0</v>
      </c>
      <c r="D90" t="s">
        <v>163</v>
      </c>
      <c r="E90" s="4" t="s">
        <v>93</v>
      </c>
      <c r="H90" s="4" t="str">
        <f t="shared" si="3"/>
        <v>transferer  bigInt(20)   comment '付款方账户ID',</v>
      </c>
      <c r="I90" t="s">
        <v>163</v>
      </c>
    </row>
    <row r="91" spans="1:9">
      <c r="A91" t="s">
        <v>164</v>
      </c>
      <c r="B91" t="s">
        <v>9</v>
      </c>
      <c r="C91" t="b">
        <v>0</v>
      </c>
      <c r="D91" t="s">
        <v>165</v>
      </c>
      <c r="E91" s="4" t="s">
        <v>93</v>
      </c>
      <c r="H91" s="4" t="str">
        <f t="shared" si="3"/>
        <v>transferee  bigInt(20)   comment '收款方账户ID',</v>
      </c>
      <c r="I91" t="s">
        <v>165</v>
      </c>
    </row>
    <row r="92" spans="1:8">
      <c r="A92" t="s">
        <v>81</v>
      </c>
      <c r="B92" s="6" t="s">
        <v>166</v>
      </c>
      <c r="C92" s="6"/>
      <c r="D92" s="6"/>
      <c r="H92" s="4" t="str">
        <f>CONCATENATE("unique index ("&amp;B92&amp;")")</f>
        <v>unique index (accountId,apiKey,transactId)</v>
      </c>
    </row>
    <row r="93" spans="8:8">
      <c r="H93" s="4" t="s">
        <v>167</v>
      </c>
    </row>
    <row r="94" ht="26" spans="1:1">
      <c r="A94" s="1" t="s">
        <v>168</v>
      </c>
    </row>
    <row r="95" ht="26" spans="1:8">
      <c r="A95" s="1" t="s">
        <v>169</v>
      </c>
      <c r="H95" s="4" t="str">
        <f>CONCATENATE("drop table  if exists "&amp;A95&amp;";")</f>
        <v>drop table  if exists HuobiAccountDepositAddress;</v>
      </c>
    </row>
    <row r="96" ht="18" spans="1:8">
      <c r="A96" s="5" t="s">
        <v>90</v>
      </c>
      <c r="B96" s="4"/>
      <c r="C96" t="s">
        <v>91</v>
      </c>
      <c r="D96" s="4" t="s">
        <v>92</v>
      </c>
      <c r="E96" s="4" t="s">
        <v>93</v>
      </c>
      <c r="H96" s="7" t="str">
        <f>_xlfn.CONCAT("create table ",A95,"(id bigint not null comment '主键' primary key,")</f>
        <v>create table HuobiAccountDepositAddress(id bigint not null comment '主键' primary key,</v>
      </c>
    </row>
    <row r="97" spans="1:8">
      <c r="A97" s="5" t="s">
        <v>96</v>
      </c>
      <c r="B97" s="4"/>
      <c r="C97" t="s">
        <v>91</v>
      </c>
      <c r="D97" s="4" t="s">
        <v>97</v>
      </c>
      <c r="E97" s="4" t="s">
        <v>93</v>
      </c>
      <c r="H97" s="4" t="str">
        <f>CONCATENATE(""&amp;LEFT(A97,1)&amp;MID(SUBSTITUTE(PROPER(A97),"-",""),2,100)&amp;"  "&amp;E97&amp;" "&amp;F97&amp;" "&amp;G97&amp;" comment '"&amp;D97&amp;"',")</f>
        <v>accountId  bigInt(20)   comment '平台账户ID',</v>
      </c>
    </row>
    <row r="98" spans="1:8">
      <c r="A98" s="5" t="s">
        <v>98</v>
      </c>
      <c r="B98" s="4" t="s">
        <v>99</v>
      </c>
      <c r="C98" s="4" t="s">
        <v>100</v>
      </c>
      <c r="D98" s="4" t="s">
        <v>101</v>
      </c>
      <c r="E98" s="4" t="s">
        <v>100</v>
      </c>
      <c r="H98" s="4" t="str">
        <f>CONCATENATE(""&amp;LEFT(A98,1)&amp;MID(SUBSTITUTE(PROPER(A98),"-",""),2,100)&amp;"  "&amp;E98&amp;" "&amp;F98&amp;" "&amp;G98&amp;" comment '"&amp;D98&amp;"',")</f>
        <v>apiKey  varchar(255)   comment '外部平台apikey',</v>
      </c>
    </row>
    <row r="99" spans="1:8">
      <c r="A99" t="s">
        <v>85</v>
      </c>
      <c r="B99" t="b">
        <v>1</v>
      </c>
      <c r="C99" t="s">
        <v>3</v>
      </c>
      <c r="D99" t="s">
        <v>86</v>
      </c>
      <c r="E99" s="4" t="s">
        <v>5</v>
      </c>
      <c r="H99" s="4" t="str">
        <f>CONCATENATE(""&amp;LEFT(A99,1)&amp;MID(SUBSTITUTE(PROPER(A99),"-",""),2,100)&amp;"  "&amp;E99&amp;" "&amp;F99&amp;" "&amp;G99&amp;" comment '"&amp;D99&amp;"',")</f>
        <v>currency  varchar(20)   comment '币种',</v>
      </c>
    </row>
    <row r="100" spans="1:8">
      <c r="A100" t="s">
        <v>170</v>
      </c>
      <c r="B100" t="b">
        <v>1</v>
      </c>
      <c r="C100" t="s">
        <v>3</v>
      </c>
      <c r="D100" t="s">
        <v>171</v>
      </c>
      <c r="E100" s="4" t="s">
        <v>100</v>
      </c>
      <c r="H100" s="4" t="str">
        <f>CONCATENATE(""&amp;LEFT(A100,1)&amp;MID(SUBSTITUTE(PROPER(A100),"-",""),2,100)&amp;"  "&amp;E100&amp;" "&amp;F100&amp;" "&amp;G100&amp;" comment '"&amp;D100&amp;"',")</f>
        <v>address  varchar(255)   comment '充币地址',</v>
      </c>
    </row>
    <row r="101" spans="1:8">
      <c r="A101" t="s">
        <v>172</v>
      </c>
      <c r="B101" t="b">
        <v>1</v>
      </c>
      <c r="C101" t="s">
        <v>3</v>
      </c>
      <c r="D101" t="s">
        <v>173</v>
      </c>
      <c r="E101" s="4" t="s">
        <v>5</v>
      </c>
      <c r="H101" s="4" t="str">
        <f>CONCATENATE(""&amp;LEFT(A101,1)&amp;MID(SUBSTITUTE(PROPER(A101),"-",""),2,100)&amp;"  "&amp;E101&amp;" "&amp;F101&amp;" "&amp;G101&amp;" comment '"&amp;D101&amp;"',")</f>
        <v>addressTag  varchar(20)   comment '充币地址标签',</v>
      </c>
    </row>
    <row r="102" spans="1:8">
      <c r="A102" t="s">
        <v>174</v>
      </c>
      <c r="B102" t="b">
        <v>1</v>
      </c>
      <c r="C102" t="s">
        <v>3</v>
      </c>
      <c r="D102" t="s">
        <v>175</v>
      </c>
      <c r="E102" s="4" t="s">
        <v>5</v>
      </c>
      <c r="H102" s="4" t="str">
        <f>CONCATENATE(""&amp;LEFT(A102,1)&amp;MID(SUBSTITUTE(PROPER(A102),"-",""),2,100)&amp;"  "&amp;E102&amp;" "&amp;F102&amp;" "&amp;G102&amp;" comment '"&amp;D102&amp;"',")</f>
        <v>chain  varchar(20)   comment '链名称',</v>
      </c>
    </row>
    <row r="103" spans="1:8">
      <c r="A103" t="s">
        <v>81</v>
      </c>
      <c r="B103" s="6" t="s">
        <v>176</v>
      </c>
      <c r="C103" s="6"/>
      <c r="D103" s="6"/>
      <c r="H103" s="4" t="str">
        <f>CONCATENATE("unique index ("&amp;B103&amp;")")</f>
        <v>unique index (accountId,apiKey,chain,address)</v>
      </c>
    </row>
    <row r="104" spans="8:8">
      <c r="H104" s="4" t="s">
        <v>177</v>
      </c>
    </row>
    <row r="105" ht="26" spans="1:1">
      <c r="A105" s="1" t="s">
        <v>178</v>
      </c>
    </row>
    <row r="106" ht="26" spans="1:8">
      <c r="A106" s="1" t="s">
        <v>179</v>
      </c>
      <c r="H106" s="4" t="str">
        <f>CONCATENATE("drop table  if exists "&amp;A106&amp;";")</f>
        <v>drop table  if exists HuobiAccountWithdrawAddress;</v>
      </c>
    </row>
    <row r="107" ht="23" customHeight="1" spans="1:8">
      <c r="A107" s="5" t="s">
        <v>90</v>
      </c>
      <c r="B107" s="4"/>
      <c r="C107" t="s">
        <v>91</v>
      </c>
      <c r="D107" s="4" t="s">
        <v>92</v>
      </c>
      <c r="E107" s="4" t="s">
        <v>93</v>
      </c>
      <c r="H107" s="7" t="str">
        <f>_xlfn.CONCAT("create table ",A106,"(id bigint not null comment '主键' primary key,")</f>
        <v>create table HuobiAccountWithdrawAddress(id bigint not null comment '主键' primary key,</v>
      </c>
    </row>
    <row r="108" spans="1:8">
      <c r="A108" s="5" t="s">
        <v>96</v>
      </c>
      <c r="B108" s="4"/>
      <c r="C108" t="s">
        <v>91</v>
      </c>
      <c r="D108" s="4" t="s">
        <v>97</v>
      </c>
      <c r="E108" s="4" t="s">
        <v>93</v>
      </c>
      <c r="H108" s="4" t="str">
        <f>CONCATENATE(""&amp;LEFT(A108,1)&amp;MID(SUBSTITUTE(PROPER(A108),"-",""),2,100)&amp;"  "&amp;E108&amp;" "&amp;F108&amp;" "&amp;G108&amp;" comment '"&amp;D108&amp;"',")</f>
        <v>accountId  bigInt(20)   comment '平台账户ID',</v>
      </c>
    </row>
    <row r="109" spans="1:8">
      <c r="A109" s="5" t="s">
        <v>98</v>
      </c>
      <c r="B109" s="4" t="s">
        <v>99</v>
      </c>
      <c r="C109" s="4" t="s">
        <v>100</v>
      </c>
      <c r="D109" s="4" t="s">
        <v>101</v>
      </c>
      <c r="E109" s="4" t="s">
        <v>100</v>
      </c>
      <c r="H109" s="4" t="str">
        <f>CONCATENATE(""&amp;LEFT(A109,1)&amp;MID(SUBSTITUTE(PROPER(A109),"-",""),2,100)&amp;"  "&amp;E109&amp;" "&amp;F109&amp;" "&amp;G109&amp;" comment '"&amp;D109&amp;"',")</f>
        <v>apiKey  varchar(255)   comment '外部平台apikey',</v>
      </c>
    </row>
    <row r="110" spans="1:8">
      <c r="A110" t="s">
        <v>174</v>
      </c>
      <c r="B110" t="b">
        <v>1</v>
      </c>
      <c r="C110" t="s">
        <v>3</v>
      </c>
      <c r="D110" t="s">
        <v>175</v>
      </c>
      <c r="E110" s="4" t="s">
        <v>5</v>
      </c>
      <c r="H110" s="4" t="str">
        <f>CONCATENATE(""&amp;LEFT(A110,1)&amp;MID(SUBSTITUTE(PROPER(A110),"-",""),2,100)&amp;"  "&amp;E110&amp;" "&amp;F110&amp;" "&amp;G110&amp;" comment '"&amp;D110&amp;"',")</f>
        <v>chain  varchar(20)   comment '链名称',</v>
      </c>
    </row>
    <row r="111" spans="1:8">
      <c r="A111" t="s">
        <v>180</v>
      </c>
      <c r="B111" t="b">
        <v>1</v>
      </c>
      <c r="C111" t="s">
        <v>3</v>
      </c>
      <c r="D111" t="s">
        <v>181</v>
      </c>
      <c r="E111" s="4" t="s">
        <v>5</v>
      </c>
      <c r="H111" s="4" t="str">
        <f>CONCATENATE(""&amp;LEFT(A111,1)&amp;MID(SUBSTITUTE(PROPER(A111),"-",""),2,100)&amp;"  "&amp;E111&amp;" "&amp;F111&amp;" "&amp;G111&amp;" comment '"&amp;D111&amp;"',")</f>
        <v>note  varchar(20)   comment '地址备注',</v>
      </c>
    </row>
    <row r="112" spans="1:8">
      <c r="A112" t="s">
        <v>172</v>
      </c>
      <c r="B112" t="b">
        <v>0</v>
      </c>
      <c r="C112" t="s">
        <v>3</v>
      </c>
      <c r="D112" t="s">
        <v>182</v>
      </c>
      <c r="E112" s="4" t="s">
        <v>5</v>
      </c>
      <c r="H112" s="4" t="str">
        <f>CONCATENATE(""&amp;LEFT(A112,1)&amp;MID(SUBSTITUTE(PROPER(A112),"-",""),2,100)&amp;"  "&amp;E112&amp;" "&amp;F112&amp;" "&amp;G112&amp;" comment '"&amp;D112&amp;"',")</f>
        <v>addressTag  varchar(20)   comment '地址标签，如有',</v>
      </c>
    </row>
    <row r="113" spans="1:8">
      <c r="A113" t="s">
        <v>170</v>
      </c>
      <c r="B113" t="b">
        <v>1</v>
      </c>
      <c r="C113" t="s">
        <v>3</v>
      </c>
      <c r="D113" t="s">
        <v>183</v>
      </c>
      <c r="E113" s="4" t="s">
        <v>100</v>
      </c>
      <c r="H113" s="4" t="str">
        <f>CONCATENATE(""&amp;LEFT(A113,1)&amp;MID(SUBSTITUTE(PROPER(A113),"-",""),2,100)&amp;"  "&amp;E113&amp;" "&amp;F113&amp;" "&amp;G113&amp;" comment '"&amp;D113&amp;"'")</f>
        <v>address  varchar(255)   comment '地址'</v>
      </c>
    </row>
    <row r="114" spans="2:8">
      <c r="B114" s="6"/>
      <c r="C114" s="6"/>
      <c r="D114" s="6"/>
      <c r="H114" s="4" t="s">
        <v>184</v>
      </c>
    </row>
    <row r="115" ht="26" spans="1:1">
      <c r="A115" s="1" t="s">
        <v>185</v>
      </c>
    </row>
    <row r="116" ht="26" spans="1:8">
      <c r="A116" s="1" t="s">
        <v>186</v>
      </c>
      <c r="H116" s="4" t="str">
        <f>CONCATENATE("drop table  if exists "&amp;A116&amp;";")</f>
        <v>drop table  if exists HuobiDepositWithdrawRecord;</v>
      </c>
    </row>
    <row r="117" ht="18" spans="1:8">
      <c r="A117" s="5" t="s">
        <v>90</v>
      </c>
      <c r="B117" s="4"/>
      <c r="C117" t="s">
        <v>91</v>
      </c>
      <c r="D117" s="4" t="s">
        <v>92</v>
      </c>
      <c r="E117" s="4" t="s">
        <v>93</v>
      </c>
      <c r="H117" s="7" t="str">
        <f>_xlfn.CONCAT("create table ",A116,"(id bigint not null comment '主键' primary key,")</f>
        <v>create table HuobiDepositWithdrawRecord(id bigint not null comment '主键' primary key,</v>
      </c>
    </row>
    <row r="118" spans="1:8">
      <c r="A118" s="5" t="s">
        <v>96</v>
      </c>
      <c r="B118" s="4"/>
      <c r="C118" t="s">
        <v>91</v>
      </c>
      <c r="D118" s="4" t="s">
        <v>97</v>
      </c>
      <c r="E118" s="4" t="s">
        <v>93</v>
      </c>
      <c r="H118" s="4" t="str">
        <f>CONCATENATE(""&amp;LEFT(A118,1)&amp;MID(SUBSTITUTE(PROPER(A118),"-",""),2,100)&amp;"  "&amp;E118&amp;" "&amp;F118&amp;" "&amp;G118&amp;" comment '"&amp;D118&amp;"',")</f>
        <v>accountId  bigInt(20)   comment '平台账户ID',</v>
      </c>
    </row>
    <row r="119" spans="1:8">
      <c r="A119" s="5" t="s">
        <v>98</v>
      </c>
      <c r="B119" s="4" t="s">
        <v>99</v>
      </c>
      <c r="C119" s="4" t="s">
        <v>100</v>
      </c>
      <c r="D119" s="4" t="s">
        <v>101</v>
      </c>
      <c r="E119" s="4" t="s">
        <v>100</v>
      </c>
      <c r="H119" s="4" t="str">
        <f t="shared" ref="H119:H133" si="4">CONCATENATE(""&amp;LEFT(A119,1)&amp;MID(SUBSTITUTE(PROPER(A119),"-",""),2,100)&amp;"  "&amp;E119&amp;" "&amp;F119&amp;" "&amp;G119&amp;" comment '"&amp;D119&amp;"',")</f>
        <v>apiKey  varchar(255)   comment '外部平台apikey',</v>
      </c>
    </row>
    <row r="120" spans="1:9">
      <c r="A120" t="s">
        <v>102</v>
      </c>
      <c r="B120" t="s">
        <v>91</v>
      </c>
      <c r="C120"/>
      <c r="D120" t="s">
        <v>132</v>
      </c>
      <c r="E120" s="4" t="s">
        <v>93</v>
      </c>
      <c r="H120" s="4" t="str">
        <f t="shared" si="4"/>
        <v>huobiAccountId  bigInt(20)   comment '账户编号',</v>
      </c>
      <c r="I120" t="s">
        <v>132</v>
      </c>
    </row>
    <row r="121" spans="1:10">
      <c r="A121" t="s">
        <v>105</v>
      </c>
      <c r="B121" t="b">
        <v>1</v>
      </c>
      <c r="C121" t="s">
        <v>3</v>
      </c>
      <c r="D121" t="s">
        <v>187</v>
      </c>
      <c r="E121" s="4" t="s">
        <v>21</v>
      </c>
      <c r="H121" s="4" t="str">
        <f t="shared" si="4"/>
        <v>type  varchar(30)   comment '类型',</v>
      </c>
      <c r="I121" t="s">
        <v>187</v>
      </c>
      <c r="J121" s="10" t="s">
        <v>188</v>
      </c>
    </row>
    <row r="122" spans="1:9">
      <c r="A122" t="s">
        <v>85</v>
      </c>
      <c r="B122" t="b">
        <v>1</v>
      </c>
      <c r="C122" t="s">
        <v>3</v>
      </c>
      <c r="D122" t="s">
        <v>86</v>
      </c>
      <c r="E122" s="4" t="s">
        <v>5</v>
      </c>
      <c r="H122" s="4" t="str">
        <f t="shared" si="4"/>
        <v>currency  varchar(20)   comment '币种',</v>
      </c>
      <c r="I122" t="s">
        <v>86</v>
      </c>
    </row>
    <row r="123" spans="1:9">
      <c r="A123" t="s">
        <v>189</v>
      </c>
      <c r="B123" t="b">
        <v>1</v>
      </c>
      <c r="C123" t="s">
        <v>3</v>
      </c>
      <c r="D123" t="s">
        <v>190</v>
      </c>
      <c r="E123" s="4" t="s">
        <v>100</v>
      </c>
      <c r="H123" s="4" t="str">
        <f t="shared" si="4"/>
        <v>txHash  varchar(255)   comment '交易哈希',</v>
      </c>
      <c r="I123" t="s">
        <v>191</v>
      </c>
    </row>
    <row r="124" spans="1:9">
      <c r="A124" t="s">
        <v>174</v>
      </c>
      <c r="B124" t="b">
        <v>1</v>
      </c>
      <c r="C124" t="s">
        <v>3</v>
      </c>
      <c r="D124" t="s">
        <v>175</v>
      </c>
      <c r="E124" s="4" t="s">
        <v>5</v>
      </c>
      <c r="H124" s="4" t="str">
        <f t="shared" si="4"/>
        <v>chain  varchar(20)   comment '链名称',</v>
      </c>
      <c r="I124" t="s">
        <v>175</v>
      </c>
    </row>
    <row r="125" spans="1:9">
      <c r="A125" t="s">
        <v>192</v>
      </c>
      <c r="B125" t="b">
        <v>1</v>
      </c>
      <c r="C125" t="s">
        <v>29</v>
      </c>
      <c r="D125" t="s">
        <v>193</v>
      </c>
      <c r="E125" s="4" t="s">
        <v>31</v>
      </c>
      <c r="H125" s="4" t="str">
        <f t="shared" si="4"/>
        <v>amount  decimal(24,12)   comment '个数',</v>
      </c>
      <c r="I125" t="s">
        <v>193</v>
      </c>
    </row>
    <row r="126" spans="1:9">
      <c r="A126" t="s">
        <v>170</v>
      </c>
      <c r="B126" t="b">
        <v>1</v>
      </c>
      <c r="C126" t="s">
        <v>3</v>
      </c>
      <c r="D126" t="s">
        <v>194</v>
      </c>
      <c r="E126" s="4" t="s">
        <v>100</v>
      </c>
      <c r="H126" s="4" t="str">
        <f t="shared" si="4"/>
        <v>address  varchar(255)   comment '目的地址',</v>
      </c>
      <c r="I126" t="s">
        <v>194</v>
      </c>
    </row>
    <row r="127" spans="1:9">
      <c r="A127" t="s">
        <v>195</v>
      </c>
      <c r="B127" t="b">
        <v>1</v>
      </c>
      <c r="C127" t="s">
        <v>3</v>
      </c>
      <c r="D127" t="s">
        <v>196</v>
      </c>
      <c r="E127" s="4" t="s">
        <v>21</v>
      </c>
      <c r="H127" s="4" t="str">
        <f t="shared" si="4"/>
        <v>addressTag  varchar(30)   comment '地址标签',</v>
      </c>
      <c r="I127" t="s">
        <v>196</v>
      </c>
    </row>
    <row r="128" spans="1:9">
      <c r="A128" t="s">
        <v>197</v>
      </c>
      <c r="B128" t="b">
        <v>1</v>
      </c>
      <c r="C128" t="s">
        <v>29</v>
      </c>
      <c r="D128" t="s">
        <v>198</v>
      </c>
      <c r="E128" s="4" t="s">
        <v>31</v>
      </c>
      <c r="H128" s="4" t="str">
        <f t="shared" si="4"/>
        <v>fee  decimal(24,12)   comment '手续费',</v>
      </c>
      <c r="I128" t="s">
        <v>198</v>
      </c>
    </row>
    <row r="129" spans="1:10">
      <c r="A129" t="s">
        <v>22</v>
      </c>
      <c r="B129" t="b">
        <v>1</v>
      </c>
      <c r="C129" t="s">
        <v>3</v>
      </c>
      <c r="D129" t="s">
        <v>199</v>
      </c>
      <c r="E129" s="4" t="s">
        <v>21</v>
      </c>
      <c r="H129" s="4" t="str">
        <f t="shared" si="4"/>
        <v>state  varchar(30)   comment '状态',</v>
      </c>
      <c r="I129" t="s">
        <v>199</v>
      </c>
      <c r="J129" t="s">
        <v>200</v>
      </c>
    </row>
    <row r="130" spans="1:9">
      <c r="A130" t="s">
        <v>201</v>
      </c>
      <c r="B130" t="b">
        <v>0</v>
      </c>
      <c r="C130" t="s">
        <v>3</v>
      </c>
      <c r="D130" t="s">
        <v>202</v>
      </c>
      <c r="E130" s="4" t="s">
        <v>21</v>
      </c>
      <c r="H130" s="4" t="str">
        <f t="shared" si="4"/>
        <v>errorCode  varchar(30)   comment '提币失败错误码',</v>
      </c>
      <c r="I130" t="s">
        <v>203</v>
      </c>
    </row>
    <row r="131" spans="1:9">
      <c r="A131" t="s">
        <v>204</v>
      </c>
      <c r="B131" t="b">
        <v>0</v>
      </c>
      <c r="C131" t="s">
        <v>3</v>
      </c>
      <c r="D131" t="s">
        <v>205</v>
      </c>
      <c r="E131" s="4" t="s">
        <v>21</v>
      </c>
      <c r="H131" s="4" t="str">
        <f t="shared" si="4"/>
        <v>errorMsg  varchar(30)   comment '提币失败错误描述',</v>
      </c>
      <c r="I131" t="s">
        <v>206</v>
      </c>
    </row>
    <row r="132" spans="1:9">
      <c r="A132" t="s">
        <v>207</v>
      </c>
      <c r="B132" t="b">
        <v>1</v>
      </c>
      <c r="C132" t="s">
        <v>91</v>
      </c>
      <c r="D132" t="s">
        <v>208</v>
      </c>
      <c r="E132" s="4" t="s">
        <v>93</v>
      </c>
      <c r="H132" s="4" t="str">
        <f t="shared" si="4"/>
        <v>createdAt  bigInt(20)   comment '发起时间',</v>
      </c>
      <c r="I132" t="s">
        <v>208</v>
      </c>
    </row>
    <row r="133" spans="1:9">
      <c r="A133" t="s">
        <v>209</v>
      </c>
      <c r="B133" t="b">
        <v>1</v>
      </c>
      <c r="C133" t="s">
        <v>91</v>
      </c>
      <c r="D133" t="s">
        <v>210</v>
      </c>
      <c r="E133" s="4" t="s">
        <v>93</v>
      </c>
      <c r="H133" s="4" t="str">
        <f t="shared" si="4"/>
        <v>updatedAt  bigInt(20)   comment '最后更新时间',</v>
      </c>
      <c r="I133" t="s">
        <v>210</v>
      </c>
    </row>
    <row r="134" spans="1:8">
      <c r="A134" t="s">
        <v>81</v>
      </c>
      <c r="B134" s="6" t="s">
        <v>211</v>
      </c>
      <c r="C134" s="6"/>
      <c r="D134" s="6"/>
      <c r="H134" s="4" t="str">
        <f>CONCATENATE("unique index ("&amp;B134&amp;")")</f>
        <v>unique index (accountId,apiKey,txHash)</v>
      </c>
    </row>
    <row r="135" spans="8:8">
      <c r="H135" s="4" t="s">
        <v>212</v>
      </c>
    </row>
    <row r="136" ht="26" spans="1:1">
      <c r="A136" s="1" t="s">
        <v>213</v>
      </c>
    </row>
    <row r="137" ht="26" spans="1:8">
      <c r="A137" s="1" t="s">
        <v>214</v>
      </c>
      <c r="H137" s="4" t="str">
        <f>CONCATENATE("drop table  if exists "&amp;A137&amp;";")</f>
        <v>drop table  if exists HuobiSpotAccountOrder;</v>
      </c>
    </row>
    <row r="138" ht="18" spans="1:8">
      <c r="A138" s="5" t="s">
        <v>90</v>
      </c>
      <c r="B138" s="4"/>
      <c r="C138" t="s">
        <v>91</v>
      </c>
      <c r="D138" s="4" t="s">
        <v>92</v>
      </c>
      <c r="E138" s="4" t="s">
        <v>93</v>
      </c>
      <c r="H138" s="7" t="str">
        <f>_xlfn.CONCAT("create table ",A137,"(id bigint not null comment '主键' primary key,")</f>
        <v>create table HuobiSpotAccountOrder(id bigint not null comment '主键' primary key,</v>
      </c>
    </row>
    <row r="139" spans="1:8">
      <c r="A139" s="5" t="s">
        <v>96</v>
      </c>
      <c r="B139" s="4"/>
      <c r="C139" t="s">
        <v>91</v>
      </c>
      <c r="D139" s="4" t="s">
        <v>97</v>
      </c>
      <c r="E139" s="4" t="s">
        <v>93</v>
      </c>
      <c r="H139" s="4" t="str">
        <f>CONCATENATE(""&amp;LEFT(A139,1)&amp;MID(SUBSTITUTE(PROPER(A139),"-",""),2,100)&amp;"  "&amp;E139&amp;" "&amp;F139&amp;" "&amp;G139&amp;" comment '"&amp;D139&amp;"',")</f>
        <v>accountId  bigInt(20)   comment '平台账户ID',</v>
      </c>
    </row>
    <row r="140" spans="1:8">
      <c r="A140" s="5" t="s">
        <v>98</v>
      </c>
      <c r="B140" s="4" t="s">
        <v>99</v>
      </c>
      <c r="C140" s="4" t="s">
        <v>100</v>
      </c>
      <c r="D140" s="4" t="s">
        <v>101</v>
      </c>
      <c r="E140" s="4" t="s">
        <v>100</v>
      </c>
      <c r="H140" s="4" t="str">
        <f t="shared" ref="H140:H157" si="5">CONCATENATE(""&amp;LEFT(A140,1)&amp;MID(SUBSTITUTE(PROPER(A140),"-",""),2,100)&amp;"  "&amp;E140&amp;" "&amp;F140&amp;" "&amp;G140&amp;" comment '"&amp;D140&amp;"',")</f>
        <v>apiKey  varchar(255)   comment '外部平台apikey',</v>
      </c>
    </row>
    <row r="141" spans="1:8">
      <c r="A141" t="s">
        <v>102</v>
      </c>
      <c r="D141" t="s">
        <v>132</v>
      </c>
      <c r="E141" s="4" t="s">
        <v>93</v>
      </c>
      <c r="H141" s="4" t="str">
        <f t="shared" si="5"/>
        <v>huobiAccountId  bigInt(20)   comment '账户编号',</v>
      </c>
    </row>
    <row r="142" spans="1:9">
      <c r="A142" t="s">
        <v>192</v>
      </c>
      <c r="B142" t="b">
        <v>1</v>
      </c>
      <c r="C142" t="s">
        <v>3</v>
      </c>
      <c r="D142" t="s">
        <v>215</v>
      </c>
      <c r="E142" s="4" t="s">
        <v>31</v>
      </c>
      <c r="H142" s="4" t="str">
        <f t="shared" si="5"/>
        <v>amount  decimal(24,12)   comment '订单数量',</v>
      </c>
      <c r="I142" t="s">
        <v>215</v>
      </c>
    </row>
    <row r="143" spans="1:9">
      <c r="A143" t="s">
        <v>216</v>
      </c>
      <c r="B143" t="b">
        <v>0</v>
      </c>
      <c r="C143" t="s">
        <v>91</v>
      </c>
      <c r="D143" t="s">
        <v>217</v>
      </c>
      <c r="E143" s="4" t="s">
        <v>93</v>
      </c>
      <c r="H143" s="4" t="str">
        <f t="shared" si="5"/>
        <v>canceledAt  bigInt(20)   comment '订单撤销时间',</v>
      </c>
      <c r="I143" t="s">
        <v>217</v>
      </c>
    </row>
    <row r="144" spans="1:9">
      <c r="A144" t="s">
        <v>207</v>
      </c>
      <c r="B144" t="b">
        <v>1</v>
      </c>
      <c r="C144" t="s">
        <v>91</v>
      </c>
      <c r="D144" t="s">
        <v>218</v>
      </c>
      <c r="E144" s="4" t="s">
        <v>93</v>
      </c>
      <c r="H144" s="4" t="str">
        <f t="shared" si="5"/>
        <v>createdAt  bigInt(20)   comment '订单创建时间',</v>
      </c>
      <c r="I144" t="s">
        <v>218</v>
      </c>
    </row>
    <row r="145" spans="1:9">
      <c r="A145" t="s">
        <v>219</v>
      </c>
      <c r="B145" t="b">
        <v>1</v>
      </c>
      <c r="C145" t="s">
        <v>3</v>
      </c>
      <c r="D145" t="s">
        <v>220</v>
      </c>
      <c r="E145" s="4" t="s">
        <v>31</v>
      </c>
      <c r="H145" s="4" t="str">
        <f t="shared" si="5"/>
        <v>fieldAmount  decimal(24,12)   comment '已成交数量',</v>
      </c>
      <c r="I145" t="s">
        <v>220</v>
      </c>
    </row>
    <row r="146" spans="1:9">
      <c r="A146" t="s">
        <v>221</v>
      </c>
      <c r="B146" t="b">
        <v>1</v>
      </c>
      <c r="C146" t="s">
        <v>3</v>
      </c>
      <c r="D146" t="s">
        <v>222</v>
      </c>
      <c r="E146" s="4" t="s">
        <v>31</v>
      </c>
      <c r="H146" s="4" t="str">
        <f t="shared" si="5"/>
        <v>fieldCashAmount  decimal(24,12)   comment '已成交总金额',</v>
      </c>
      <c r="I146" t="s">
        <v>222</v>
      </c>
    </row>
    <row r="147" spans="1:9">
      <c r="A147" t="s">
        <v>223</v>
      </c>
      <c r="B147" t="b">
        <v>1</v>
      </c>
      <c r="C147" t="s">
        <v>3</v>
      </c>
      <c r="D147" t="s">
        <v>224</v>
      </c>
      <c r="E147" s="4" t="s">
        <v>31</v>
      </c>
      <c r="H147" s="4" t="str">
        <f t="shared" si="5"/>
        <v>fieldFees  decimal(24,12)   comment '已成交手续费',</v>
      </c>
      <c r="I147" t="s">
        <v>225</v>
      </c>
    </row>
    <row r="148" spans="1:9">
      <c r="A148" t="s">
        <v>226</v>
      </c>
      <c r="B148" t="b">
        <v>0</v>
      </c>
      <c r="C148" t="s">
        <v>91</v>
      </c>
      <c r="D148" t="s">
        <v>227</v>
      </c>
      <c r="E148" s="4" t="s">
        <v>93</v>
      </c>
      <c r="H148" s="4" t="str">
        <f t="shared" si="5"/>
        <v>finishedAt  bigInt(20)   comment '订单变为终结态的时间',</v>
      </c>
      <c r="I148" t="s">
        <v>228</v>
      </c>
    </row>
    <row r="149" spans="1:9">
      <c r="A149" t="s">
        <v>229</v>
      </c>
      <c r="B149" t="b">
        <v>1</v>
      </c>
      <c r="C149" t="s">
        <v>91</v>
      </c>
      <c r="D149" t="s">
        <v>230</v>
      </c>
      <c r="E149" s="4" t="s">
        <v>93</v>
      </c>
      <c r="H149" s="4" t="str">
        <f t="shared" si="5"/>
        <v>orderId  bigInt(20)   comment '订单ID',</v>
      </c>
      <c r="I149" t="s">
        <v>230</v>
      </c>
    </row>
    <row r="150" spans="1:9">
      <c r="A150" t="s">
        <v>231</v>
      </c>
      <c r="B150" t="b">
        <v>0</v>
      </c>
      <c r="C150" t="s">
        <v>3</v>
      </c>
      <c r="D150" t="s">
        <v>232</v>
      </c>
      <c r="E150" s="4" t="s">
        <v>233</v>
      </c>
      <c r="H150" s="4" t="str">
        <f t="shared" si="5"/>
        <v>clientOrderId  varchar(50)   comment '用户自编订单号',</v>
      </c>
      <c r="I150" t="s">
        <v>234</v>
      </c>
    </row>
    <row r="151" spans="1:9">
      <c r="A151" t="s">
        <v>235</v>
      </c>
      <c r="B151" t="b">
        <v>1</v>
      </c>
      <c r="C151" t="s">
        <v>3</v>
      </c>
      <c r="D151" t="s">
        <v>236</v>
      </c>
      <c r="E151" s="4" t="s">
        <v>31</v>
      </c>
      <c r="H151" s="4" t="str">
        <f t="shared" si="5"/>
        <v>price  decimal(24,12)   comment '订单价格',</v>
      </c>
      <c r="I151" t="s">
        <v>236</v>
      </c>
    </row>
    <row r="152" spans="1:10">
      <c r="A152" t="s">
        <v>237</v>
      </c>
      <c r="B152" t="b">
        <v>1</v>
      </c>
      <c r="C152" t="s">
        <v>3</v>
      </c>
      <c r="D152" t="s">
        <v>238</v>
      </c>
      <c r="E152" s="4" t="s">
        <v>21</v>
      </c>
      <c r="H152" s="4" t="str">
        <f t="shared" si="5"/>
        <v>source  varchar(30)   comment '订单来源',</v>
      </c>
      <c r="I152" t="s">
        <v>238</v>
      </c>
      <c r="J152" t="s">
        <v>239</v>
      </c>
    </row>
    <row r="153" spans="1:10">
      <c r="A153" t="s">
        <v>22</v>
      </c>
      <c r="B153" t="b">
        <v>1</v>
      </c>
      <c r="C153" t="s">
        <v>3</v>
      </c>
      <c r="D153" t="s">
        <v>240</v>
      </c>
      <c r="E153" s="4" t="s">
        <v>21</v>
      </c>
      <c r="H153" s="4" t="str">
        <f t="shared" si="5"/>
        <v>state  varchar(30)   comment '订单状态',</v>
      </c>
      <c r="I153" t="s">
        <v>240</v>
      </c>
      <c r="J153" t="s">
        <v>241</v>
      </c>
    </row>
    <row r="154" spans="1:10">
      <c r="A154" t="s">
        <v>19</v>
      </c>
      <c r="B154" t="b">
        <v>1</v>
      </c>
      <c r="C154" t="s">
        <v>3</v>
      </c>
      <c r="D154" t="s">
        <v>20</v>
      </c>
      <c r="E154" s="4" t="s">
        <v>21</v>
      </c>
      <c r="H154" s="4" t="str">
        <f t="shared" si="5"/>
        <v>symbol  varchar(30)   comment '交易对',</v>
      </c>
      <c r="I154" t="s">
        <v>20</v>
      </c>
      <c r="J154" t="s">
        <v>242</v>
      </c>
    </row>
    <row r="155" spans="1:10">
      <c r="A155" t="s">
        <v>105</v>
      </c>
      <c r="B155" t="b">
        <v>1</v>
      </c>
      <c r="C155" t="s">
        <v>3</v>
      </c>
      <c r="D155" t="s">
        <v>243</v>
      </c>
      <c r="E155" s="4" t="s">
        <v>21</v>
      </c>
      <c r="H155" s="4" t="str">
        <f t="shared" si="5"/>
        <v>type  varchar(30)   comment '订单类型',</v>
      </c>
      <c r="I155" t="s">
        <v>243</v>
      </c>
      <c r="J155" t="s">
        <v>244</v>
      </c>
    </row>
    <row r="156" spans="1:9">
      <c r="A156" t="s">
        <v>245</v>
      </c>
      <c r="B156" t="b">
        <v>0</v>
      </c>
      <c r="C156" t="s">
        <v>3</v>
      </c>
      <c r="D156" t="s">
        <v>246</v>
      </c>
      <c r="E156" s="4" t="s">
        <v>31</v>
      </c>
      <c r="H156" s="4" t="str">
        <f t="shared" si="5"/>
        <v>stopPrice  decimal(24,12)   comment '止盈止损订单触发价格',</v>
      </c>
      <c r="I156" t="s">
        <v>246</v>
      </c>
    </row>
    <row r="157" spans="1:10">
      <c r="A157" t="s">
        <v>247</v>
      </c>
      <c r="B157" t="b">
        <v>0</v>
      </c>
      <c r="C157" t="s">
        <v>3</v>
      </c>
      <c r="D157" t="s">
        <v>248</v>
      </c>
      <c r="E157" s="4" t="s">
        <v>21</v>
      </c>
      <c r="H157" s="4" t="str">
        <f t="shared" si="5"/>
        <v>operator  varchar(30)   comment '止盈止损订单触发价运算符',</v>
      </c>
      <c r="I157" t="s">
        <v>248</v>
      </c>
      <c r="J157" t="s">
        <v>249</v>
      </c>
    </row>
    <row r="158" spans="1:8">
      <c r="A158" t="s">
        <v>81</v>
      </c>
      <c r="B158" s="6" t="s">
        <v>250</v>
      </c>
      <c r="C158" s="6"/>
      <c r="D158" s="6"/>
      <c r="H158" s="4" t="str">
        <f>CONCATENATE("unique index ("&amp;B158&amp;")")</f>
        <v>unique index (accountId,apiKey,orderId)</v>
      </c>
    </row>
    <row r="159" spans="8:8">
      <c r="H159" s="4" t="s">
        <v>251</v>
      </c>
    </row>
    <row r="160" ht="26" spans="1:1">
      <c r="A160" s="1" t="s">
        <v>252</v>
      </c>
    </row>
    <row r="161" ht="26" spans="1:8">
      <c r="A161" s="1" t="s">
        <v>253</v>
      </c>
      <c r="H161" s="4" t="str">
        <f>CONCATENATE("drop table  if exists "&amp;A161&amp;";")</f>
        <v>drop table  if exists HuobiSpotAccountOrderDetail;</v>
      </c>
    </row>
    <row r="162" ht="18" spans="1:8">
      <c r="A162" s="5" t="s">
        <v>90</v>
      </c>
      <c r="B162" s="4"/>
      <c r="C162" t="s">
        <v>91</v>
      </c>
      <c r="D162" s="4" t="s">
        <v>92</v>
      </c>
      <c r="E162" s="4" t="s">
        <v>93</v>
      </c>
      <c r="H162" s="7" t="str">
        <f>_xlfn.CONCAT("create table ",A161,"(id bigint not null comment '主键' primary key,")</f>
        <v>create table HuobiSpotAccountOrderDetail(id bigint not null comment '主键' primary key,</v>
      </c>
    </row>
    <row r="163" spans="1:8">
      <c r="A163" s="5" t="s">
        <v>96</v>
      </c>
      <c r="B163" s="4"/>
      <c r="C163" t="s">
        <v>91</v>
      </c>
      <c r="D163" s="4" t="s">
        <v>97</v>
      </c>
      <c r="E163" s="4" t="s">
        <v>93</v>
      </c>
      <c r="H163" s="4" t="str">
        <f>CONCATENATE(""&amp;LEFT(A163,1)&amp;MID(SUBSTITUTE(PROPER(A163),"-",""),2,100)&amp;"  "&amp;E163&amp;" "&amp;F163&amp;" "&amp;G163&amp;" comment '"&amp;D163&amp;"',")</f>
        <v>accountId  bigInt(20)   comment '平台账户ID',</v>
      </c>
    </row>
    <row r="164" spans="1:8">
      <c r="A164" s="5" t="s">
        <v>98</v>
      </c>
      <c r="B164" s="4" t="s">
        <v>99</v>
      </c>
      <c r="C164" s="4" t="s">
        <v>100</v>
      </c>
      <c r="D164" s="4" t="s">
        <v>101</v>
      </c>
      <c r="E164" s="4" t="s">
        <v>100</v>
      </c>
      <c r="H164" s="4" t="str">
        <f>CONCATENATE(""&amp;LEFT(A164,1)&amp;MID(SUBSTITUTE(PROPER(A164),"-",""),2,100)&amp;"  "&amp;E164&amp;" "&amp;F164&amp;" "&amp;G164&amp;" comment '"&amp;D164&amp;"',")</f>
        <v>apiKey  varchar(255)   comment '外部平台apikey',</v>
      </c>
    </row>
    <row r="165" spans="1:10">
      <c r="A165" t="s">
        <v>207</v>
      </c>
      <c r="B165" t="b">
        <v>1</v>
      </c>
      <c r="C165" t="s">
        <v>91</v>
      </c>
      <c r="D165" t="s">
        <v>254</v>
      </c>
      <c r="E165" s="4" t="s">
        <v>93</v>
      </c>
      <c r="H165" s="4" t="str">
        <f t="shared" ref="H165:H180" si="6">CONCATENATE(""&amp;LEFT(A165,1)&amp;MID(SUBSTITUTE(PROPER(A165),"-",""),2,100)&amp;"  "&amp;E165&amp;" "&amp;F165&amp;" "&amp;G165&amp;" comment '"&amp;D165&amp;"',")</f>
        <v>createdAt  bigInt(20)   comment '该成交记录创建的时间戳',</v>
      </c>
      <c r="I165" t="s">
        <v>255</v>
      </c>
      <c r="J165" s="4"/>
    </row>
    <row r="166" spans="1:9">
      <c r="A166" t="s">
        <v>256</v>
      </c>
      <c r="B166" t="b">
        <v>1</v>
      </c>
      <c r="C166" t="s">
        <v>3</v>
      </c>
      <c r="D166" t="s">
        <v>257</v>
      </c>
      <c r="E166" s="4" t="s">
        <v>31</v>
      </c>
      <c r="H166" s="4" t="str">
        <f t="shared" si="6"/>
        <v>filledAmount  decimal(24,12)   comment '成交数量',</v>
      </c>
      <c r="I166" t="s">
        <v>257</v>
      </c>
    </row>
    <row r="167" spans="1:9">
      <c r="A167" t="s">
        <v>258</v>
      </c>
      <c r="B167" t="b">
        <v>1</v>
      </c>
      <c r="C167" t="s">
        <v>3</v>
      </c>
      <c r="D167" t="s">
        <v>259</v>
      </c>
      <c r="E167" s="4" t="s">
        <v>31</v>
      </c>
      <c r="H167" s="4" t="str">
        <f t="shared" si="6"/>
        <v>filledFees  decimal(24,12)   comment '交易手续费',</v>
      </c>
      <c r="I167" t="s">
        <v>260</v>
      </c>
    </row>
    <row r="168" spans="1:9">
      <c r="A168" t="s">
        <v>261</v>
      </c>
      <c r="B168" t="b">
        <v>1</v>
      </c>
      <c r="C168" t="s">
        <v>3</v>
      </c>
      <c r="D168" t="s">
        <v>262</v>
      </c>
      <c r="E168" s="4" t="s">
        <v>5</v>
      </c>
      <c r="H168" s="4" t="str">
        <f t="shared" si="6"/>
        <v>feeCurrency  varchar(20)   comment '交易手续费或交易返佣币种',</v>
      </c>
      <c r="I168" t="s">
        <v>263</v>
      </c>
    </row>
    <row r="169" spans="1:9">
      <c r="A169" t="s">
        <v>264</v>
      </c>
      <c r="B169" t="b">
        <v>1</v>
      </c>
      <c r="C169" t="s">
        <v>91</v>
      </c>
      <c r="D169" t="s">
        <v>265</v>
      </c>
      <c r="E169" s="4" t="s">
        <v>93</v>
      </c>
      <c r="H169" s="4" t="str">
        <f t="shared" si="6"/>
        <v>detailId  bigInt(20)   comment '订单成交记录ID',</v>
      </c>
      <c r="I169" t="s">
        <v>265</v>
      </c>
    </row>
    <row r="170" spans="1:9">
      <c r="A170" t="s">
        <v>266</v>
      </c>
      <c r="B170" t="b">
        <v>1</v>
      </c>
      <c r="C170" t="s">
        <v>91</v>
      </c>
      <c r="D170" t="s">
        <v>267</v>
      </c>
      <c r="E170" s="4" t="s">
        <v>93</v>
      </c>
      <c r="H170" s="4" t="str">
        <f t="shared" si="6"/>
        <v>matchId  bigInt(20)   comment '撮合ID',</v>
      </c>
      <c r="I170" t="s">
        <v>268</v>
      </c>
    </row>
    <row r="171" spans="1:9">
      <c r="A171" t="s">
        <v>269</v>
      </c>
      <c r="B171" t="b">
        <v>1</v>
      </c>
      <c r="C171" t="s">
        <v>91</v>
      </c>
      <c r="D171" t="s">
        <v>230</v>
      </c>
      <c r="E171" s="4" t="s">
        <v>93</v>
      </c>
      <c r="H171" s="4" t="str">
        <f t="shared" si="6"/>
        <v>orderId  bigInt(20)   comment '订单ID',</v>
      </c>
      <c r="I171" t="s">
        <v>270</v>
      </c>
    </row>
    <row r="172" spans="1:9">
      <c r="A172" t="s">
        <v>271</v>
      </c>
      <c r="B172" t="b">
        <v>0</v>
      </c>
      <c r="C172" t="s">
        <v>9</v>
      </c>
      <c r="D172" t="s">
        <v>272</v>
      </c>
      <c r="E172" s="4" t="s">
        <v>93</v>
      </c>
      <c r="H172" s="4" t="str">
        <f t="shared" si="6"/>
        <v>tradeId  bigInt(20)   comment 'Unique trade ID',</v>
      </c>
      <c r="I172" t="s">
        <v>273</v>
      </c>
    </row>
    <row r="173" spans="1:9">
      <c r="A173" t="s">
        <v>235</v>
      </c>
      <c r="B173" t="b">
        <v>1</v>
      </c>
      <c r="C173" t="s">
        <v>3</v>
      </c>
      <c r="D173" t="s">
        <v>274</v>
      </c>
      <c r="E173" s="4" t="s">
        <v>21</v>
      </c>
      <c r="H173" s="4" t="str">
        <f t="shared" si="6"/>
        <v>price  varchar(30)   comment '成交价格',</v>
      </c>
      <c r="I173" t="s">
        <v>274</v>
      </c>
    </row>
    <row r="174" spans="1:10">
      <c r="A174" t="s">
        <v>237</v>
      </c>
      <c r="B174" t="b">
        <v>1</v>
      </c>
      <c r="C174" t="s">
        <v>3</v>
      </c>
      <c r="D174" t="s">
        <v>238</v>
      </c>
      <c r="E174" s="4" t="s">
        <v>21</v>
      </c>
      <c r="H174" s="4" t="str">
        <f t="shared" si="6"/>
        <v>source  varchar(30)   comment '订单来源',</v>
      </c>
      <c r="I174" t="s">
        <v>238</v>
      </c>
      <c r="J174" t="s">
        <v>239</v>
      </c>
    </row>
    <row r="175" spans="1:10">
      <c r="A175" t="s">
        <v>19</v>
      </c>
      <c r="B175" t="b">
        <v>1</v>
      </c>
      <c r="C175" t="s">
        <v>3</v>
      </c>
      <c r="D175" t="s">
        <v>20</v>
      </c>
      <c r="E175" s="4" t="s">
        <v>21</v>
      </c>
      <c r="H175" s="4" t="str">
        <f t="shared" si="6"/>
        <v>symbol  varchar(30)   comment '交易对',</v>
      </c>
      <c r="I175" t="s">
        <v>20</v>
      </c>
      <c r="J175" t="s">
        <v>242</v>
      </c>
    </row>
    <row r="176" spans="1:10">
      <c r="A176" t="s">
        <v>105</v>
      </c>
      <c r="B176" t="b">
        <v>1</v>
      </c>
      <c r="C176" t="s">
        <v>3</v>
      </c>
      <c r="D176" t="s">
        <v>243</v>
      </c>
      <c r="E176" s="4" t="s">
        <v>21</v>
      </c>
      <c r="H176" s="4" t="str">
        <f t="shared" si="6"/>
        <v>type  varchar(30)   comment '订单类型',</v>
      </c>
      <c r="I176" t="s">
        <v>243</v>
      </c>
      <c r="J176" t="s">
        <v>244</v>
      </c>
    </row>
    <row r="177" spans="1:10">
      <c r="A177" t="s">
        <v>275</v>
      </c>
      <c r="B177" t="b">
        <v>1</v>
      </c>
      <c r="C177" t="s">
        <v>3</v>
      </c>
      <c r="D177" t="s">
        <v>276</v>
      </c>
      <c r="E177" s="4" t="s">
        <v>21</v>
      </c>
      <c r="H177" s="4" t="str">
        <f t="shared" si="6"/>
        <v>role  varchar(30)   comment '成交角色',</v>
      </c>
      <c r="I177" t="s">
        <v>276</v>
      </c>
      <c r="J177" t="s">
        <v>277</v>
      </c>
    </row>
    <row r="178" spans="1:9">
      <c r="A178" t="s">
        <v>278</v>
      </c>
      <c r="B178" t="b">
        <v>1</v>
      </c>
      <c r="C178" t="s">
        <v>3</v>
      </c>
      <c r="D178" t="s">
        <v>279</v>
      </c>
      <c r="E178" s="4" t="s">
        <v>31</v>
      </c>
      <c r="H178" s="4" t="str">
        <f t="shared" si="6"/>
        <v>filledPoints  decimal(24,12)   comment '抵扣数量',</v>
      </c>
      <c r="I178" t="s">
        <v>280</v>
      </c>
    </row>
    <row r="179" spans="1:10">
      <c r="A179" t="s">
        <v>281</v>
      </c>
      <c r="B179" t="b">
        <v>1</v>
      </c>
      <c r="C179" t="s">
        <v>3</v>
      </c>
      <c r="D179" t="s">
        <v>282</v>
      </c>
      <c r="E179" s="4" t="s">
        <v>21</v>
      </c>
      <c r="H179" s="4" t="str">
        <f t="shared" si="6"/>
        <v>feeDeductCurrency  varchar(30)   comment '抵扣类型',</v>
      </c>
      <c r="I179" t="s">
        <v>282</v>
      </c>
      <c r="J179" t="s">
        <v>283</v>
      </c>
    </row>
    <row r="180" spans="1:10">
      <c r="A180" t="s">
        <v>284</v>
      </c>
      <c r="B180" t="b">
        <v>1</v>
      </c>
      <c r="C180" t="s">
        <v>3</v>
      </c>
      <c r="D180" t="s">
        <v>285</v>
      </c>
      <c r="E180" s="4" t="s">
        <v>21</v>
      </c>
      <c r="H180" s="4" t="str">
        <f t="shared" si="6"/>
        <v>feeDeductState  varchar(30)   comment '抵扣状态',</v>
      </c>
      <c r="I180" t="s">
        <v>285</v>
      </c>
      <c r="J180" t="s">
        <v>286</v>
      </c>
    </row>
    <row r="181" spans="1:8">
      <c r="A181" t="s">
        <v>81</v>
      </c>
      <c r="B181" s="6" t="s">
        <v>287</v>
      </c>
      <c r="C181" s="6"/>
      <c r="D181" s="6"/>
      <c r="H181" s="4" t="str">
        <f>CONCATENATE("unique index ("&amp;B181&amp;")")</f>
        <v>unique index (accountId,apiKey,detailId)</v>
      </c>
    </row>
    <row r="182" spans="8:8">
      <c r="H182" s="4" t="s">
        <v>288</v>
      </c>
    </row>
    <row r="183" ht="26" spans="1:1">
      <c r="A183" s="1" t="s">
        <v>289</v>
      </c>
    </row>
    <row r="184" ht="26" spans="1:8">
      <c r="A184" s="1" t="s">
        <v>290</v>
      </c>
      <c r="H184" s="4" t="str">
        <f>CONCATENATE("drop table  if exists "&amp;A184&amp;";")</f>
        <v>drop table  if exists HuobiSpotAccountOrderAlgo;</v>
      </c>
    </row>
    <row r="185" ht="18" spans="1:8">
      <c r="A185" s="5" t="s">
        <v>90</v>
      </c>
      <c r="B185" s="4"/>
      <c r="C185" t="s">
        <v>91</v>
      </c>
      <c r="D185" s="4" t="s">
        <v>92</v>
      </c>
      <c r="E185" s="4" t="s">
        <v>93</v>
      </c>
      <c r="H185" s="7" t="str">
        <f>_xlfn.CONCAT("create table ",A184,"(id bigint not null comment '主键' primary key,")</f>
        <v>create table HuobiSpotAccountOrderAlgo(id bigint not null comment '主键' primary key,</v>
      </c>
    </row>
    <row r="186" spans="1:8">
      <c r="A186" s="5" t="s">
        <v>96</v>
      </c>
      <c r="B186" s="4"/>
      <c r="C186" t="s">
        <v>91</v>
      </c>
      <c r="D186" s="4" t="s">
        <v>97</v>
      </c>
      <c r="E186" s="4" t="s">
        <v>93</v>
      </c>
      <c r="H186" s="4" t="str">
        <f>CONCATENATE(""&amp;LEFT(A186,1)&amp;MID(SUBSTITUTE(PROPER(A186),"-",""),2,100)&amp;"  "&amp;E186&amp;" "&amp;F186&amp;" "&amp;G186&amp;" comment '"&amp;D186&amp;"',")</f>
        <v>accountId  bigInt(20)   comment '平台账户ID',</v>
      </c>
    </row>
    <row r="187" spans="1:8">
      <c r="A187" s="5" t="s">
        <v>98</v>
      </c>
      <c r="B187" s="4" t="s">
        <v>99</v>
      </c>
      <c r="C187" s="4" t="s">
        <v>100</v>
      </c>
      <c r="D187" s="4" t="s">
        <v>101</v>
      </c>
      <c r="E187" s="4" t="s">
        <v>100</v>
      </c>
      <c r="H187" s="4" t="str">
        <f t="shared" ref="H187:H206" si="7">CONCATENATE(""&amp;LEFT(A187,1)&amp;MID(SUBSTITUTE(PROPER(A187),"-",""),2,100)&amp;"  "&amp;E187&amp;" "&amp;F187&amp;" "&amp;G187&amp;" comment '"&amp;D187&amp;"',")</f>
        <v>apiKey  varchar(255)   comment '外部平台apikey',</v>
      </c>
    </row>
    <row r="188" spans="1:9">
      <c r="A188" t="s">
        <v>102</v>
      </c>
      <c r="D188" t="s">
        <v>132</v>
      </c>
      <c r="E188" s="4" t="s">
        <v>93</v>
      </c>
      <c r="H188" s="4" t="str">
        <f t="shared" si="7"/>
        <v>huobiAccountId  bigInt(20)   comment '账户编号',</v>
      </c>
      <c r="I188" t="s">
        <v>132</v>
      </c>
    </row>
    <row r="189" spans="1:9">
      <c r="A189" t="s">
        <v>237</v>
      </c>
      <c r="B189" t="s">
        <v>3</v>
      </c>
      <c r="C189" t="b">
        <v>1</v>
      </c>
      <c r="D189" t="s">
        <v>238</v>
      </c>
      <c r="E189" s="4" t="s">
        <v>21</v>
      </c>
      <c r="H189" s="4" t="str">
        <f t="shared" si="7"/>
        <v>source  varchar(30)   comment '订单来源',</v>
      </c>
      <c r="I189" t="s">
        <v>238</v>
      </c>
    </row>
    <row r="190" spans="1:9">
      <c r="A190" t="s">
        <v>291</v>
      </c>
      <c r="B190" t="s">
        <v>3</v>
      </c>
      <c r="C190" t="b">
        <v>1</v>
      </c>
      <c r="D190" t="s">
        <v>232</v>
      </c>
      <c r="E190" s="4" t="s">
        <v>21</v>
      </c>
      <c r="H190" s="4" t="str">
        <f t="shared" si="7"/>
        <v>clientOrderId  varchar(30)   comment '用户自编订单号',</v>
      </c>
      <c r="I190" t="s">
        <v>232</v>
      </c>
    </row>
    <row r="191" spans="1:9">
      <c r="A191" t="s">
        <v>229</v>
      </c>
      <c r="B191" t="s">
        <v>3</v>
      </c>
      <c r="C191" t="b">
        <v>0</v>
      </c>
      <c r="D191" t="s">
        <v>292</v>
      </c>
      <c r="E191" s="4" t="s">
        <v>21</v>
      </c>
      <c r="H191" s="4" t="str">
        <f t="shared" si="7"/>
        <v>orderId  varchar(30)   comment '订单编号',</v>
      </c>
      <c r="I191" t="s">
        <v>293</v>
      </c>
    </row>
    <row r="192" spans="1:9">
      <c r="A192" t="s">
        <v>19</v>
      </c>
      <c r="B192" t="s">
        <v>3</v>
      </c>
      <c r="C192" t="b">
        <v>1</v>
      </c>
      <c r="D192" t="s">
        <v>294</v>
      </c>
      <c r="E192" s="4" t="s">
        <v>21</v>
      </c>
      <c r="H192" s="4" t="str">
        <f t="shared" si="7"/>
        <v>symbol  varchar(30)   comment '交易代码',</v>
      </c>
      <c r="I192" t="s">
        <v>294</v>
      </c>
    </row>
    <row r="193" spans="1:9">
      <c r="A193" t="s">
        <v>295</v>
      </c>
      <c r="B193" t="s">
        <v>3</v>
      </c>
      <c r="C193" t="b">
        <v>1</v>
      </c>
      <c r="D193" t="s">
        <v>236</v>
      </c>
      <c r="E193" s="4" t="s">
        <v>31</v>
      </c>
      <c r="H193" s="4" t="str">
        <f t="shared" si="7"/>
        <v>orderPrice  decimal(24,12)   comment '订单价格',</v>
      </c>
      <c r="I193" t="s">
        <v>296</v>
      </c>
    </row>
    <row r="194" spans="1:9">
      <c r="A194" t="s">
        <v>297</v>
      </c>
      <c r="B194" t="s">
        <v>3</v>
      </c>
      <c r="C194" t="b">
        <v>0</v>
      </c>
      <c r="D194" t="s">
        <v>215</v>
      </c>
      <c r="E194" s="4" t="s">
        <v>31</v>
      </c>
      <c r="H194" s="4" t="str">
        <f t="shared" si="7"/>
        <v>orderSize  decimal(24,12)   comment '订单数量',</v>
      </c>
      <c r="I194" t="s">
        <v>298</v>
      </c>
    </row>
    <row r="195" spans="1:9">
      <c r="A195" t="s">
        <v>299</v>
      </c>
      <c r="B195" t="s">
        <v>3</v>
      </c>
      <c r="C195" t="b">
        <v>0</v>
      </c>
      <c r="D195" t="s">
        <v>300</v>
      </c>
      <c r="E195" s="4" t="s">
        <v>31</v>
      </c>
      <c r="H195" s="4" t="str">
        <f t="shared" si="7"/>
        <v>orderValue  decimal(24,12)   comment '订单金额',</v>
      </c>
      <c r="I195" t="s">
        <v>301</v>
      </c>
    </row>
    <row r="196" spans="1:9">
      <c r="A196" t="s">
        <v>302</v>
      </c>
      <c r="B196" t="s">
        <v>3</v>
      </c>
      <c r="C196" t="b">
        <v>1</v>
      </c>
      <c r="D196" t="s">
        <v>303</v>
      </c>
      <c r="E196" s="4" t="s">
        <v>21</v>
      </c>
      <c r="H196" s="4" t="str">
        <f t="shared" si="7"/>
        <v>orderSide  varchar(30)   comment '订单方向',</v>
      </c>
      <c r="I196" t="s">
        <v>303</v>
      </c>
    </row>
    <row r="197" spans="1:9">
      <c r="A197" t="s">
        <v>304</v>
      </c>
      <c r="B197" t="s">
        <v>3</v>
      </c>
      <c r="C197" t="b">
        <v>1</v>
      </c>
      <c r="D197" t="s">
        <v>305</v>
      </c>
      <c r="E197" s="4" t="s">
        <v>21</v>
      </c>
      <c r="H197" s="4" t="str">
        <f t="shared" si="7"/>
        <v>timeInForce  varchar(30)   comment '订单有效期',</v>
      </c>
      <c r="I197" t="s">
        <v>305</v>
      </c>
    </row>
    <row r="198" spans="1:9">
      <c r="A198" t="s">
        <v>306</v>
      </c>
      <c r="B198" t="s">
        <v>3</v>
      </c>
      <c r="C198" t="b">
        <v>1</v>
      </c>
      <c r="D198" t="s">
        <v>243</v>
      </c>
      <c r="E198" s="4" t="s">
        <v>21</v>
      </c>
      <c r="H198" s="4" t="str">
        <f t="shared" si="7"/>
        <v>orderType  varchar(30)   comment '订单类型',</v>
      </c>
      <c r="I198" t="s">
        <v>243</v>
      </c>
    </row>
    <row r="199" spans="1:9">
      <c r="A199" t="s">
        <v>307</v>
      </c>
      <c r="B199" t="s">
        <v>3</v>
      </c>
      <c r="C199" t="b">
        <v>1</v>
      </c>
      <c r="D199" t="s">
        <v>308</v>
      </c>
      <c r="E199" s="4" t="s">
        <v>31</v>
      </c>
      <c r="H199" s="4" t="str">
        <f t="shared" si="7"/>
        <v>stopPrice  decimal(24,12)   comment '触发价',</v>
      </c>
      <c r="I199" t="s">
        <v>308</v>
      </c>
    </row>
    <row r="200" spans="1:9">
      <c r="A200" t="s">
        <v>309</v>
      </c>
      <c r="B200" t="s">
        <v>3</v>
      </c>
      <c r="C200" t="b">
        <v>0</v>
      </c>
      <c r="D200" t="s">
        <v>310</v>
      </c>
      <c r="E200" s="4" t="s">
        <v>31</v>
      </c>
      <c r="H200" s="4" t="str">
        <f t="shared" si="7"/>
        <v>trailingRate  decimal(24,12)   comment '回调幅度',</v>
      </c>
      <c r="I200" t="s">
        <v>311</v>
      </c>
    </row>
    <row r="201" spans="1:9">
      <c r="A201" t="s">
        <v>312</v>
      </c>
      <c r="B201" t="s">
        <v>91</v>
      </c>
      <c r="C201" t="b">
        <v>1</v>
      </c>
      <c r="D201" t="s">
        <v>218</v>
      </c>
      <c r="E201" s="4" t="s">
        <v>21</v>
      </c>
      <c r="H201" s="4" t="str">
        <f t="shared" si="7"/>
        <v>orderOrigTime  varchar(30)   comment '订单创建时间',</v>
      </c>
      <c r="I201" t="s">
        <v>218</v>
      </c>
    </row>
    <row r="202" spans="1:9">
      <c r="A202" t="s">
        <v>313</v>
      </c>
      <c r="B202" t="s">
        <v>91</v>
      </c>
      <c r="C202" t="b">
        <v>1</v>
      </c>
      <c r="D202" t="s">
        <v>314</v>
      </c>
      <c r="E202" s="4" t="s">
        <v>21</v>
      </c>
      <c r="H202" s="4" t="str">
        <f t="shared" si="7"/>
        <v>lastActTime  varchar(30)   comment '订单最近更新时间',</v>
      </c>
      <c r="I202" t="s">
        <v>314</v>
      </c>
    </row>
    <row r="203" spans="1:9">
      <c r="A203" t="s">
        <v>315</v>
      </c>
      <c r="B203" t="s">
        <v>91</v>
      </c>
      <c r="C203" t="b">
        <v>0</v>
      </c>
      <c r="D203" t="s">
        <v>316</v>
      </c>
      <c r="E203" s="4" t="s">
        <v>21</v>
      </c>
      <c r="H203" s="4" t="str">
        <f t="shared" si="7"/>
        <v>orderCreateTime  varchar(30)   comment '订单触发时间',</v>
      </c>
      <c r="I203" t="s">
        <v>317</v>
      </c>
    </row>
    <row r="204" spans="1:9">
      <c r="A204" t="s">
        <v>318</v>
      </c>
      <c r="B204" t="s">
        <v>3</v>
      </c>
      <c r="C204" t="b">
        <v>1</v>
      </c>
      <c r="D204" t="s">
        <v>240</v>
      </c>
      <c r="E204" s="4" t="s">
        <v>21</v>
      </c>
      <c r="H204" s="4" t="str">
        <f t="shared" si="7"/>
        <v>orderStatus  varchar(30)   comment '订单状态',</v>
      </c>
      <c r="I204" t="s">
        <v>319</v>
      </c>
    </row>
    <row r="205" spans="1:9">
      <c r="A205" t="s">
        <v>320</v>
      </c>
      <c r="B205" t="s">
        <v>9</v>
      </c>
      <c r="C205" t="b">
        <v>0</v>
      </c>
      <c r="D205" t="s">
        <v>321</v>
      </c>
      <c r="E205" s="4" t="s">
        <v>21</v>
      </c>
      <c r="H205" s="4" t="str">
        <f t="shared" si="7"/>
        <v>errCode  varchar(30)   comment '订单被拒状态码',</v>
      </c>
      <c r="I205" t="s">
        <v>322</v>
      </c>
    </row>
    <row r="206" spans="1:9">
      <c r="A206" t="s">
        <v>323</v>
      </c>
      <c r="B206" t="s">
        <v>3</v>
      </c>
      <c r="C206" t="b">
        <v>0</v>
      </c>
      <c r="D206" t="s">
        <v>324</v>
      </c>
      <c r="E206" s="4" t="s">
        <v>100</v>
      </c>
      <c r="H206" s="4" t="str">
        <f t="shared" si="7"/>
        <v>errMessage  varchar(255)   comment '订单被拒错误消息',</v>
      </c>
      <c r="I206" t="s">
        <v>325</v>
      </c>
    </row>
    <row r="207" spans="1:8">
      <c r="A207" t="s">
        <v>81</v>
      </c>
      <c r="B207" s="6" t="s">
        <v>250</v>
      </c>
      <c r="C207" s="6"/>
      <c r="D207" s="6"/>
      <c r="E207" s="4"/>
      <c r="H207" s="4" t="str">
        <f>CONCATENATE("unique index ("&amp;B207&amp;")")</f>
        <v>unique index (accountId,apiKey,orderId)</v>
      </c>
    </row>
    <row r="208" spans="8:8">
      <c r="H208" s="4" t="s">
        <v>326</v>
      </c>
    </row>
    <row r="209" ht="26" spans="1:1">
      <c r="A209" s="1" t="s">
        <v>327</v>
      </c>
    </row>
    <row r="210" ht="26" spans="1:8">
      <c r="A210" s="1" t="s">
        <v>328</v>
      </c>
      <c r="H210" s="4" t="str">
        <f>CONCATENATE("drop table  if exists "&amp;A210&amp;";")</f>
        <v>drop table  if exists HuobiMarginLoanInfo;</v>
      </c>
    </row>
    <row r="211" ht="18" spans="1:8">
      <c r="A211" s="5" t="s">
        <v>90</v>
      </c>
      <c r="B211" s="4"/>
      <c r="C211" t="s">
        <v>91</v>
      </c>
      <c r="D211" s="4" t="s">
        <v>92</v>
      </c>
      <c r="E211" s="4" t="s">
        <v>93</v>
      </c>
      <c r="H211" s="7" t="str">
        <f>_xlfn.CONCAT("create table ",A210,"(id bigint not null comment '主键' primary key,")</f>
        <v>create table HuobiMarginLoanInfo(id bigint not null comment '主键' primary key,</v>
      </c>
    </row>
    <row r="212" spans="1:9">
      <c r="A212" t="s">
        <v>85</v>
      </c>
      <c r="B212" t="s">
        <v>3</v>
      </c>
      <c r="D212" t="s">
        <v>86</v>
      </c>
      <c r="E212" s="4" t="s">
        <v>5</v>
      </c>
      <c r="H212" s="4" t="str">
        <f>CONCATENATE(""&amp;LEFT(A212,1)&amp;MID(SUBSTITUTE(PROPER(A212),"-",""),2,100)&amp;"  "&amp;E212&amp;" "&amp;F212&amp;" "&amp;G212&amp;" comment '"&amp;D212&amp;"',")</f>
        <v>currency  varchar(20)   comment '币种',</v>
      </c>
      <c r="I212" t="s">
        <v>86</v>
      </c>
    </row>
    <row r="213" spans="1:9">
      <c r="A213" t="s">
        <v>329</v>
      </c>
      <c r="B213" t="s">
        <v>3</v>
      </c>
      <c r="D213" t="s">
        <v>330</v>
      </c>
      <c r="E213" s="4" t="s">
        <v>31</v>
      </c>
      <c r="H213" s="4" t="str">
        <f>CONCATENATE(""&amp;LEFT(A213,1)&amp;MID(SUBSTITUTE(PROPER(A213),"-",""),2,100)&amp;"  "&amp;E213&amp;" "&amp;F213&amp;" "&amp;G213&amp;" comment '"&amp;D213&amp;"',")</f>
        <v>interestRate  decimal(24,12)   comment '基础日币息率',</v>
      </c>
      <c r="I213" t="s">
        <v>330</v>
      </c>
    </row>
    <row r="214" spans="1:9">
      <c r="A214" t="s">
        <v>331</v>
      </c>
      <c r="B214" t="s">
        <v>3</v>
      </c>
      <c r="D214" t="s">
        <v>332</v>
      </c>
      <c r="E214" s="4" t="s">
        <v>31</v>
      </c>
      <c r="H214" s="4" t="str">
        <f>CONCATENATE(""&amp;LEFT(A214,1)&amp;MID(SUBSTITUTE(PROPER(A214),"-",""),2,100)&amp;"  "&amp;E214&amp;" "&amp;F214&amp;" "&amp;G214&amp;" comment '"&amp;D214&amp;"',")</f>
        <v>minLoanAmt  decimal(24,12)   comment '最小允许借币金额',</v>
      </c>
      <c r="I214" t="s">
        <v>332</v>
      </c>
    </row>
    <row r="215" spans="1:9">
      <c r="A215" t="s">
        <v>333</v>
      </c>
      <c r="B215" t="s">
        <v>3</v>
      </c>
      <c r="D215" t="s">
        <v>334</v>
      </c>
      <c r="E215" s="4" t="s">
        <v>31</v>
      </c>
      <c r="H215" s="4" t="str">
        <f>CONCATENATE(""&amp;LEFT(A215,1)&amp;MID(SUBSTITUTE(PROPER(A215),"-",""),2,100)&amp;"  "&amp;E215&amp;" "&amp;F215&amp;" "&amp;G215&amp;" comment '"&amp;D215&amp;"',")</f>
        <v>maxLoanAmt  decimal(24,12)   comment '最大允许借币金额',</v>
      </c>
      <c r="I215" t="s">
        <v>334</v>
      </c>
    </row>
    <row r="216" spans="1:9">
      <c r="A216" t="s">
        <v>335</v>
      </c>
      <c r="B216" t="s">
        <v>3</v>
      </c>
      <c r="D216" t="s">
        <v>336</v>
      </c>
      <c r="E216" s="4" t="s">
        <v>31</v>
      </c>
      <c r="H216" s="4" t="str">
        <f>CONCATENATE(""&amp;LEFT(A216,1)&amp;MID(SUBSTITUTE(PROPER(A216),"-",""),2,100)&amp;"  "&amp;E216&amp;" "&amp;F216&amp;" "&amp;G216&amp;" comment '"&amp;D216&amp;"',")</f>
        <v>loanableAmt  decimal(24,12)   comment '最大可借金额',</v>
      </c>
      <c r="I216" t="s">
        <v>336</v>
      </c>
    </row>
    <row r="217" spans="1:9">
      <c r="A217" t="s">
        <v>337</v>
      </c>
      <c r="B217" t="s">
        <v>3</v>
      </c>
      <c r="D217" t="s">
        <v>338</v>
      </c>
      <c r="E217" s="4" t="s">
        <v>31</v>
      </c>
      <c r="H217" s="4" t="str">
        <f>CONCATENATE(""&amp;LEFT(A217,1)&amp;MID(SUBSTITUTE(PROPER(A217),"-",""),2,100)&amp;"  "&amp;E217&amp;" "&amp;F217&amp;" "&amp;G217&amp;" comment '"&amp;D217&amp;"',")</f>
        <v>actualRate  decimal(24,12)   comment '实际借币币息率',</v>
      </c>
      <c r="I217" t="s">
        <v>339</v>
      </c>
    </row>
    <row r="218" spans="1:8">
      <c r="A218" t="s">
        <v>81</v>
      </c>
      <c r="B218" s="6" t="s">
        <v>85</v>
      </c>
      <c r="C218" s="6"/>
      <c r="D218" s="6"/>
      <c r="H218" s="4" t="str">
        <f>CONCATENATE("unique index ("&amp;B218&amp;")")</f>
        <v>unique index (currency)</v>
      </c>
    </row>
    <row r="219" spans="8:8">
      <c r="H219" s="4" t="s">
        <v>340</v>
      </c>
    </row>
    <row r="220" ht="26" spans="1:1">
      <c r="A220" s="1" t="s">
        <v>341</v>
      </c>
    </row>
    <row r="221" ht="26" spans="1:8">
      <c r="A221" s="1" t="s">
        <v>342</v>
      </c>
      <c r="H221" s="4" t="str">
        <f>CONCATENATE("drop table  if exists "&amp;A221&amp;";")</f>
        <v>drop table  if exists HuobiMarginAccountInfo;</v>
      </c>
    </row>
    <row r="222" ht="18" spans="1:8">
      <c r="A222" s="5" t="s">
        <v>90</v>
      </c>
      <c r="B222" s="4"/>
      <c r="C222" t="s">
        <v>91</v>
      </c>
      <c r="D222" s="4" t="s">
        <v>92</v>
      </c>
      <c r="E222" s="4" t="s">
        <v>93</v>
      </c>
      <c r="H222" s="7" t="str">
        <f>_xlfn.CONCAT("create table ",A221,"(id bigint not null comment '主键' primary key,")</f>
        <v>create table HuobiMarginAccountInfo(id bigint not null comment '主键' primary key,</v>
      </c>
    </row>
    <row r="223" spans="1:8">
      <c r="A223" s="5" t="s">
        <v>96</v>
      </c>
      <c r="B223" s="4"/>
      <c r="C223" t="s">
        <v>91</v>
      </c>
      <c r="D223" s="4" t="s">
        <v>97</v>
      </c>
      <c r="E223" s="4" t="s">
        <v>93</v>
      </c>
      <c r="H223" s="4" t="str">
        <f>CONCATENATE(""&amp;LEFT(A223,1)&amp;MID(SUBSTITUTE(PROPER(A223),"-",""),2,100)&amp;"  "&amp;E223&amp;" "&amp;F223&amp;" "&amp;G223&amp;" comment '"&amp;D223&amp;"',")</f>
        <v>accountId  bigInt(20)   comment '平台账户ID',</v>
      </c>
    </row>
    <row r="224" spans="1:8">
      <c r="A224" s="5" t="s">
        <v>98</v>
      </c>
      <c r="B224" s="4" t="s">
        <v>99</v>
      </c>
      <c r="C224" s="4" t="s">
        <v>99</v>
      </c>
      <c r="D224" s="4" t="s">
        <v>101</v>
      </c>
      <c r="E224" s="4" t="s">
        <v>100</v>
      </c>
      <c r="H224" s="4" t="str">
        <f t="shared" ref="H224:H231" si="8">CONCATENATE(""&amp;LEFT(A224,1)&amp;MID(SUBSTITUTE(PROPER(A224),"-",""),2,100)&amp;"  "&amp;E224&amp;" "&amp;F224&amp;" "&amp;G224&amp;" comment '"&amp;D224&amp;"',")</f>
        <v>apiKey  varchar(255)   comment '外部平台apikey',</v>
      </c>
    </row>
    <row r="225" spans="1:8">
      <c r="A225" t="s">
        <v>85</v>
      </c>
      <c r="B225" t="s">
        <v>3</v>
      </c>
      <c r="C225" t="s">
        <v>3</v>
      </c>
      <c r="D225" t="s">
        <v>86</v>
      </c>
      <c r="E225" s="4" t="s">
        <v>5</v>
      </c>
      <c r="H225" s="4" t="str">
        <f t="shared" si="8"/>
        <v>currency  varchar(20)   comment '币种',</v>
      </c>
    </row>
    <row r="226" spans="1:8">
      <c r="A226" t="s">
        <v>115</v>
      </c>
      <c r="B226" s="8" t="s">
        <v>116</v>
      </c>
      <c r="D226" t="s">
        <v>117</v>
      </c>
      <c r="E226" s="4" t="s">
        <v>31</v>
      </c>
      <c r="H226" s="4" t="str">
        <f t="shared" si="8"/>
        <v>trade  decimal(24,12)   comment '交易余额',</v>
      </c>
    </row>
    <row r="227" spans="1:8">
      <c r="A227" t="s">
        <v>118</v>
      </c>
      <c r="B227" s="8"/>
      <c r="D227" t="s">
        <v>119</v>
      </c>
      <c r="E227" s="4" t="s">
        <v>31</v>
      </c>
      <c r="H227" s="4" t="str">
        <f t="shared" si="8"/>
        <v>frozen  decimal(24,12)   comment '冻结余额',</v>
      </c>
    </row>
    <row r="228" spans="1:8">
      <c r="A228" t="s">
        <v>120</v>
      </c>
      <c r="B228" s="8"/>
      <c r="D228" t="s">
        <v>121</v>
      </c>
      <c r="E228" s="4" t="s">
        <v>31</v>
      </c>
      <c r="H228" s="4" t="str">
        <f t="shared" si="8"/>
        <v>loan  decimal(24,12)   comment '待还借贷本金',</v>
      </c>
    </row>
    <row r="229" spans="1:8">
      <c r="A229" t="s">
        <v>122</v>
      </c>
      <c r="B229" s="8"/>
      <c r="D229" t="s">
        <v>123</v>
      </c>
      <c r="E229" s="4" t="s">
        <v>31</v>
      </c>
      <c r="H229" s="4" t="str">
        <f t="shared" si="8"/>
        <v>interest  decimal(24,12)   comment '待还借贷利息',</v>
      </c>
    </row>
    <row r="230" spans="1:8">
      <c r="A230" t="s">
        <v>343</v>
      </c>
      <c r="B230" s="8"/>
      <c r="D230" t="s">
        <v>344</v>
      </c>
      <c r="E230" s="4" t="s">
        <v>31</v>
      </c>
      <c r="H230" s="4" t="str">
        <f t="shared" si="8"/>
        <v>transferOutAvailable  decimal(24,12)   comment '可划转额',</v>
      </c>
    </row>
    <row r="231" spans="1:8">
      <c r="A231" t="s">
        <v>345</v>
      </c>
      <c r="B231" s="8"/>
      <c r="D231" t="s">
        <v>346</v>
      </c>
      <c r="E231" s="4" t="s">
        <v>31</v>
      </c>
      <c r="H231" s="4" t="str">
        <f t="shared" si="8"/>
        <v>loanAvailable  decimal(24,12)   comment '可借额',</v>
      </c>
    </row>
    <row r="232" spans="1:8">
      <c r="A232" t="s">
        <v>81</v>
      </c>
      <c r="B232" s="6" t="s">
        <v>128</v>
      </c>
      <c r="C232" s="6"/>
      <c r="D232" s="6"/>
      <c r="H232" s="4" t="str">
        <f>CONCATENATE("unique index ("&amp;B232&amp;")")</f>
        <v>unique index (accountId,apiKey,currency)</v>
      </c>
    </row>
    <row r="233" spans="8:8">
      <c r="H233" s="4" t="s">
        <v>347</v>
      </c>
    </row>
    <row r="234" ht="26" spans="1:1">
      <c r="A234" s="1" t="s">
        <v>348</v>
      </c>
    </row>
    <row r="235" ht="26" spans="1:8">
      <c r="A235" s="1" t="s">
        <v>349</v>
      </c>
      <c r="H235" s="4" t="str">
        <f>CONCATENATE("drop table  if exists "&amp;A235&amp;";")</f>
        <v>drop table  if exists HuobiMarginCrossAccountInfo;</v>
      </c>
    </row>
    <row r="236" ht="18" spans="1:8">
      <c r="A236" s="5" t="s">
        <v>90</v>
      </c>
      <c r="B236" s="4"/>
      <c r="C236" t="s">
        <v>91</v>
      </c>
      <c r="D236" s="4" t="s">
        <v>92</v>
      </c>
      <c r="E236" s="4" t="s">
        <v>93</v>
      </c>
      <c r="H236" s="7" t="str">
        <f>_xlfn.CONCAT("create table ",A235,"(id bigint not null comment '主键' primary key,")</f>
        <v>create table HuobiMarginCrossAccountInfo(id bigint not null comment '主键' primary key,</v>
      </c>
    </row>
    <row r="237" spans="1:8">
      <c r="A237" s="5" t="s">
        <v>96</v>
      </c>
      <c r="B237" s="4"/>
      <c r="C237" t="s">
        <v>91</v>
      </c>
      <c r="D237" s="4" t="s">
        <v>97</v>
      </c>
      <c r="E237" s="4" t="s">
        <v>93</v>
      </c>
      <c r="H237" s="4" t="str">
        <f t="shared" ref="H237:H245" si="9">CONCATENATE(""&amp;LEFT(A237,1)&amp;MID(SUBSTITUTE(PROPER(A237),"-",""),2,100)&amp;"  "&amp;E237&amp;" "&amp;F237&amp;" "&amp;G237&amp;" comment '"&amp;D237&amp;"',")</f>
        <v>accountId  bigInt(20)   comment '平台账户ID',</v>
      </c>
    </row>
    <row r="238" spans="1:8">
      <c r="A238" s="5" t="s">
        <v>98</v>
      </c>
      <c r="B238" s="4" t="s">
        <v>99</v>
      </c>
      <c r="C238" s="4" t="s">
        <v>99</v>
      </c>
      <c r="D238" s="4" t="s">
        <v>101</v>
      </c>
      <c r="E238" s="4" t="s">
        <v>100</v>
      </c>
      <c r="H238" s="4" t="str">
        <f t="shared" si="9"/>
        <v>apiKey  varchar(255)   comment '外部平台apikey',</v>
      </c>
    </row>
    <row r="239" spans="1:8">
      <c r="A239" t="s">
        <v>85</v>
      </c>
      <c r="B239" t="s">
        <v>3</v>
      </c>
      <c r="C239" t="s">
        <v>3</v>
      </c>
      <c r="D239" t="s">
        <v>86</v>
      </c>
      <c r="E239" s="4" t="s">
        <v>5</v>
      </c>
      <c r="H239" s="4" t="str">
        <f t="shared" si="9"/>
        <v>currency  varchar(20)   comment '币种',</v>
      </c>
    </row>
    <row r="240" spans="1:8">
      <c r="A240" t="s">
        <v>115</v>
      </c>
      <c r="B240" s="8" t="s">
        <v>116</v>
      </c>
      <c r="D240" t="s">
        <v>117</v>
      </c>
      <c r="E240" s="4" t="s">
        <v>31</v>
      </c>
      <c r="H240" s="4" t="str">
        <f t="shared" si="9"/>
        <v>trade  decimal(24,12)   comment '交易余额',</v>
      </c>
    </row>
    <row r="241" spans="1:8">
      <c r="A241" t="s">
        <v>118</v>
      </c>
      <c r="B241" s="8"/>
      <c r="D241" t="s">
        <v>119</v>
      </c>
      <c r="E241" s="4" t="s">
        <v>31</v>
      </c>
      <c r="H241" s="4" t="str">
        <f t="shared" si="9"/>
        <v>frozen  decimal(24,12)   comment '冻结余额',</v>
      </c>
    </row>
    <row r="242" spans="1:8">
      <c r="A242" t="s">
        <v>120</v>
      </c>
      <c r="B242" s="8"/>
      <c r="D242" t="s">
        <v>121</v>
      </c>
      <c r="E242" s="4" t="s">
        <v>31</v>
      </c>
      <c r="H242" s="4" t="str">
        <f t="shared" si="9"/>
        <v>loan  decimal(24,12)   comment '待还借贷本金',</v>
      </c>
    </row>
    <row r="243" spans="1:8">
      <c r="A243" t="s">
        <v>122</v>
      </c>
      <c r="B243" s="8"/>
      <c r="D243" t="s">
        <v>123</v>
      </c>
      <c r="E243" s="4" t="s">
        <v>31</v>
      </c>
      <c r="H243" s="4" t="str">
        <f t="shared" si="9"/>
        <v>interest  decimal(24,12)   comment '待还借贷利息',</v>
      </c>
    </row>
    <row r="244" spans="1:8">
      <c r="A244" t="s">
        <v>343</v>
      </c>
      <c r="B244" s="8"/>
      <c r="D244" t="s">
        <v>344</v>
      </c>
      <c r="E244" s="4" t="s">
        <v>31</v>
      </c>
      <c r="H244" s="4" t="str">
        <f t="shared" si="9"/>
        <v>transferOutAvailable  decimal(24,12)   comment '可划转额',</v>
      </c>
    </row>
    <row r="245" spans="1:8">
      <c r="A245" t="s">
        <v>345</v>
      </c>
      <c r="B245" s="8"/>
      <c r="D245" t="s">
        <v>346</v>
      </c>
      <c r="E245" s="4" t="s">
        <v>31</v>
      </c>
      <c r="H245" s="4" t="str">
        <f t="shared" si="9"/>
        <v>loanAvailable  decimal(24,12)   comment '可借额',</v>
      </c>
    </row>
    <row r="246" spans="1:8">
      <c r="A246" t="s">
        <v>81</v>
      </c>
      <c r="B246" s="6" t="s">
        <v>128</v>
      </c>
      <c r="C246" s="6"/>
      <c r="D246" s="6"/>
      <c r="H246" s="4" t="str">
        <f>CONCATENATE("unique index ("&amp;B246&amp;")")</f>
        <v>unique index (accountId,apiKey,currency)</v>
      </c>
    </row>
    <row r="247" spans="8:8">
      <c r="H247" s="4" t="s">
        <v>350</v>
      </c>
    </row>
    <row r="248" ht="26" spans="1:1">
      <c r="A248" s="1" t="s">
        <v>351</v>
      </c>
    </row>
    <row r="249" ht="26" spans="1:8">
      <c r="A249" s="1" t="s">
        <v>352</v>
      </c>
      <c r="H249" s="4" t="str">
        <f>CONCATENATE("drop table  if exists "&amp;A249&amp;";")</f>
        <v>drop table  if exists HuobiMarginOrder;</v>
      </c>
    </row>
    <row r="250" ht="18" spans="1:9">
      <c r="A250" s="5" t="s">
        <v>90</v>
      </c>
      <c r="B250" s="4"/>
      <c r="C250" t="s">
        <v>91</v>
      </c>
      <c r="D250" s="4" t="s">
        <v>92</v>
      </c>
      <c r="E250" s="4" t="s">
        <v>93</v>
      </c>
      <c r="H250" s="7" t="str">
        <f>_xlfn.CONCAT("create table ",A249,"(id bigint not null comment '主键' primary key,")</f>
        <v>create table HuobiMarginOrder(id bigint not null comment '主键' primary key,</v>
      </c>
      <c r="I250" s="4" t="s">
        <v>92</v>
      </c>
    </row>
    <row r="251" spans="1:9">
      <c r="A251" s="5" t="s">
        <v>96</v>
      </c>
      <c r="B251" s="4"/>
      <c r="C251" t="s">
        <v>91</v>
      </c>
      <c r="D251" s="4" t="s">
        <v>97</v>
      </c>
      <c r="E251" s="4" t="s">
        <v>93</v>
      </c>
      <c r="H251" s="4" t="str">
        <f>CONCATENATE(""&amp;LEFT(A251,1)&amp;MID(SUBSTITUTE(PROPER(A251),"-",""),2,100)&amp;"  "&amp;E251&amp;" "&amp;F251&amp;" "&amp;G251&amp;" comment '"&amp;D251&amp;"',")</f>
        <v>accountId  bigInt(20)   comment '平台账户ID',</v>
      </c>
      <c r="I251" s="4" t="s">
        <v>97</v>
      </c>
    </row>
    <row r="252" spans="1:9">
      <c r="A252" s="5" t="s">
        <v>98</v>
      </c>
      <c r="B252" s="4" t="s">
        <v>99</v>
      </c>
      <c r="C252" s="4" t="s">
        <v>99</v>
      </c>
      <c r="D252" s="4" t="s">
        <v>101</v>
      </c>
      <c r="E252" s="4" t="s">
        <v>100</v>
      </c>
      <c r="H252" s="4" t="str">
        <f>CONCATENATE(""&amp;LEFT(A252,1)&amp;MID(SUBSTITUTE(PROPER(A252),"-",""),2,100)&amp;"  "&amp;E252&amp;" "&amp;F252&amp;" "&amp;G252&amp;" comment '"&amp;D252&amp;"',")</f>
        <v>apiKey  varchar(255)   comment '外部平台apikey',</v>
      </c>
      <c r="I252" s="4" t="s">
        <v>101</v>
      </c>
    </row>
    <row r="253" spans="1:9">
      <c r="A253" t="s">
        <v>229</v>
      </c>
      <c r="B253" t="b">
        <v>1</v>
      </c>
      <c r="C253" t="s">
        <v>91</v>
      </c>
      <c r="D253" t="s">
        <v>353</v>
      </c>
      <c r="E253" s="4" t="s">
        <v>93</v>
      </c>
      <c r="H253" s="4" t="str">
        <f t="shared" ref="H253:H273" si="10">CONCATENATE(""&amp;LEFT(A253,1)&amp;MID(SUBSTITUTE(PROPER(A253),"-",""),2,100)&amp;"  "&amp;E253&amp;" "&amp;F253&amp;" "&amp;G253&amp;" comment '"&amp;D253&amp;"',")</f>
        <v>orderId  bigInt(20)   comment '订单号',</v>
      </c>
      <c r="I253" t="s">
        <v>353</v>
      </c>
    </row>
    <row r="254" spans="1:9">
      <c r="A254" t="s">
        <v>354</v>
      </c>
      <c r="B254" t="b">
        <v>1</v>
      </c>
      <c r="C254" t="s">
        <v>91</v>
      </c>
      <c r="D254" t="s">
        <v>355</v>
      </c>
      <c r="E254" s="4" t="s">
        <v>93</v>
      </c>
      <c r="H254" s="4" t="str">
        <f t="shared" si="10"/>
        <v>userId  bigInt(20)   comment '用户ID',</v>
      </c>
      <c r="I254" t="s">
        <v>355</v>
      </c>
    </row>
    <row r="255" spans="1:9">
      <c r="A255" t="s">
        <v>356</v>
      </c>
      <c r="B255" t="b">
        <v>1</v>
      </c>
      <c r="C255" t="s">
        <v>91</v>
      </c>
      <c r="D255" t="s">
        <v>357</v>
      </c>
      <c r="E255" s="4" t="s">
        <v>93</v>
      </c>
      <c r="H255" s="4" t="str">
        <f t="shared" si="10"/>
        <v>huobiAccountId  bigInt(20)   comment '账户ID',</v>
      </c>
      <c r="I255" t="s">
        <v>357</v>
      </c>
    </row>
    <row r="256" spans="1:9">
      <c r="A256" t="s">
        <v>19</v>
      </c>
      <c r="B256" t="b">
        <v>1</v>
      </c>
      <c r="C256" t="s">
        <v>3</v>
      </c>
      <c r="D256" t="s">
        <v>20</v>
      </c>
      <c r="E256" s="4" t="s">
        <v>21</v>
      </c>
      <c r="H256" s="4" t="str">
        <f t="shared" si="10"/>
        <v>symbol  varchar(30)   comment '交易对',</v>
      </c>
      <c r="I256" t="s">
        <v>20</v>
      </c>
    </row>
    <row r="257" spans="1:9">
      <c r="A257" t="s">
        <v>85</v>
      </c>
      <c r="B257" t="b">
        <v>1</v>
      </c>
      <c r="C257" t="s">
        <v>3</v>
      </c>
      <c r="D257" t="s">
        <v>86</v>
      </c>
      <c r="E257" s="4" t="s">
        <v>5</v>
      </c>
      <c r="H257" s="4" t="str">
        <f t="shared" si="10"/>
        <v>currency  varchar(20)   comment '币种',</v>
      </c>
      <c r="I257" t="s">
        <v>86</v>
      </c>
    </row>
    <row r="258" spans="1:9">
      <c r="A258" t="s">
        <v>358</v>
      </c>
      <c r="B258" t="b">
        <v>1</v>
      </c>
      <c r="C258" t="s">
        <v>3</v>
      </c>
      <c r="D258" t="s">
        <v>359</v>
      </c>
      <c r="E258" s="4" t="s">
        <v>31</v>
      </c>
      <c r="H258" s="4" t="str">
        <f t="shared" si="10"/>
        <v>loanAmount  decimal(24,12)   comment '借币本金总额',</v>
      </c>
      <c r="I258" t="s">
        <v>359</v>
      </c>
    </row>
    <row r="259" spans="1:9">
      <c r="A259" t="s">
        <v>360</v>
      </c>
      <c r="B259" t="b">
        <v>1</v>
      </c>
      <c r="C259" t="s">
        <v>3</v>
      </c>
      <c r="D259" t="s">
        <v>361</v>
      </c>
      <c r="E259" s="4" t="s">
        <v>31</v>
      </c>
      <c r="H259" s="4" t="str">
        <f t="shared" si="10"/>
        <v>loanBalance  decimal(24,12)   comment '未还本金',</v>
      </c>
      <c r="I259" t="s">
        <v>361</v>
      </c>
    </row>
    <row r="260" spans="1:9">
      <c r="A260" t="s">
        <v>329</v>
      </c>
      <c r="B260" t="b">
        <v>1</v>
      </c>
      <c r="C260" t="s">
        <v>3</v>
      </c>
      <c r="D260" t="s">
        <v>362</v>
      </c>
      <c r="E260" s="4" t="s">
        <v>31</v>
      </c>
      <c r="H260" s="4" t="str">
        <f t="shared" si="10"/>
        <v>interestRate  decimal(24,12)   comment '币息率',</v>
      </c>
      <c r="I260" t="s">
        <v>362</v>
      </c>
    </row>
    <row r="261" spans="1:9">
      <c r="A261" t="s">
        <v>363</v>
      </c>
      <c r="B261" t="b">
        <v>1</v>
      </c>
      <c r="C261" t="s">
        <v>3</v>
      </c>
      <c r="D261" t="s">
        <v>364</v>
      </c>
      <c r="E261" s="4" t="s">
        <v>31</v>
      </c>
      <c r="H261" s="4" t="str">
        <f t="shared" si="10"/>
        <v>interestAmount  decimal(24,12)   comment '币息总额',</v>
      </c>
      <c r="I261" t="s">
        <v>364</v>
      </c>
    </row>
    <row r="262" spans="1:9">
      <c r="A262" t="s">
        <v>365</v>
      </c>
      <c r="B262" t="b">
        <v>1</v>
      </c>
      <c r="C262" t="s">
        <v>3</v>
      </c>
      <c r="D262" t="s">
        <v>366</v>
      </c>
      <c r="E262" s="4" t="s">
        <v>31</v>
      </c>
      <c r="H262" s="4" t="str">
        <f t="shared" si="10"/>
        <v>interestBalance  decimal(24,12)   comment '未还币息',</v>
      </c>
      <c r="I262" t="s">
        <v>366</v>
      </c>
    </row>
    <row r="263" spans="1:9">
      <c r="A263" t="s">
        <v>207</v>
      </c>
      <c r="B263" t="b">
        <v>1</v>
      </c>
      <c r="C263" t="s">
        <v>91</v>
      </c>
      <c r="D263" t="s">
        <v>367</v>
      </c>
      <c r="E263" s="4" t="s">
        <v>93</v>
      </c>
      <c r="H263" s="4" t="str">
        <f t="shared" si="10"/>
        <v>createdAt  bigInt(20)   comment '借币发起时间',</v>
      </c>
      <c r="I263" t="s">
        <v>367</v>
      </c>
    </row>
    <row r="264" spans="1:9">
      <c r="A264" t="s">
        <v>368</v>
      </c>
      <c r="B264" t="b">
        <v>1</v>
      </c>
      <c r="C264" t="s">
        <v>91</v>
      </c>
      <c r="D264" t="s">
        <v>369</v>
      </c>
      <c r="E264" s="4" t="s">
        <v>93</v>
      </c>
      <c r="H264" s="4" t="str">
        <f t="shared" si="10"/>
        <v>accruedAt  bigInt(20)   comment '最近一次计息时间',</v>
      </c>
      <c r="I264" t="s">
        <v>369</v>
      </c>
    </row>
    <row r="265" spans="1:10">
      <c r="A265" t="s">
        <v>22</v>
      </c>
      <c r="B265" t="b">
        <v>1</v>
      </c>
      <c r="C265" t="s">
        <v>3</v>
      </c>
      <c r="D265" t="s">
        <v>240</v>
      </c>
      <c r="E265" s="4" t="s">
        <v>21</v>
      </c>
      <c r="H265" s="4" t="str">
        <f t="shared" si="10"/>
        <v>state  varchar(30)   comment '订单状态',</v>
      </c>
      <c r="I265" t="s">
        <v>240</v>
      </c>
      <c r="J265" t="s">
        <v>370</v>
      </c>
    </row>
    <row r="266" spans="1:9">
      <c r="A266" t="s">
        <v>371</v>
      </c>
      <c r="B266" t="b">
        <v>1</v>
      </c>
      <c r="C266" t="s">
        <v>3</v>
      </c>
      <c r="D266" t="s">
        <v>372</v>
      </c>
      <c r="E266" s="4" t="s">
        <v>31</v>
      </c>
      <c r="H266" s="4" t="str">
        <f t="shared" si="10"/>
        <v>paidPoint  decimal(24,12)   comment '已支付点卡金额（用于还息）',</v>
      </c>
      <c r="I266" t="s">
        <v>372</v>
      </c>
    </row>
    <row r="267" spans="1:9">
      <c r="A267" t="s">
        <v>373</v>
      </c>
      <c r="B267" t="b">
        <v>1</v>
      </c>
      <c r="C267" t="s">
        <v>3</v>
      </c>
      <c r="D267" t="s">
        <v>374</v>
      </c>
      <c r="E267" s="4" t="s">
        <v>31</v>
      </c>
      <c r="H267" s="4" t="str">
        <f t="shared" si="10"/>
        <v>paidCoin  decimal(24,12)   comment '已支付原币金额（用于还息）',</v>
      </c>
      <c r="I267" t="s">
        <v>374</v>
      </c>
    </row>
    <row r="268" spans="1:9">
      <c r="A268" t="s">
        <v>375</v>
      </c>
      <c r="B268" t="b">
        <v>1</v>
      </c>
      <c r="C268" t="s">
        <v>3</v>
      </c>
      <c r="D268" t="s">
        <v>376</v>
      </c>
      <c r="E268" s="4" t="s">
        <v>31</v>
      </c>
      <c r="H268" s="4" t="str">
        <f t="shared" si="10"/>
        <v>deductRate  decimal(24,12)   comment '抵扣率（用于还息）',</v>
      </c>
      <c r="I268" t="s">
        <v>376</v>
      </c>
    </row>
    <row r="269" spans="1:9">
      <c r="A269" t="s">
        <v>377</v>
      </c>
      <c r="B269" t="b">
        <v>1</v>
      </c>
      <c r="C269" t="s">
        <v>3</v>
      </c>
      <c r="D269" t="s">
        <v>378</v>
      </c>
      <c r="E269" s="4" t="s">
        <v>21</v>
      </c>
      <c r="H269" s="4" t="str">
        <f t="shared" si="10"/>
        <v>deductCurrency  varchar(30)   comment '抵扣币种（用于还息）',</v>
      </c>
      <c r="I269" t="s">
        <v>378</v>
      </c>
    </row>
    <row r="270" spans="1:9">
      <c r="A270" t="s">
        <v>379</v>
      </c>
      <c r="B270" t="b">
        <v>1</v>
      </c>
      <c r="C270" t="s">
        <v>3</v>
      </c>
      <c r="D270" t="s">
        <v>380</v>
      </c>
      <c r="E270" s="4" t="s">
        <v>31</v>
      </c>
      <c r="H270" s="4" t="str">
        <f t="shared" si="10"/>
        <v>deductAmount  decimal(24,12)   comment '抵扣金额（用于还息）',</v>
      </c>
      <c r="I270" t="s">
        <v>380</v>
      </c>
    </row>
    <row r="271" spans="1:9">
      <c r="A271" t="s">
        <v>209</v>
      </c>
      <c r="B271" t="b">
        <v>1</v>
      </c>
      <c r="C271" t="s">
        <v>91</v>
      </c>
      <c r="D271" t="s">
        <v>381</v>
      </c>
      <c r="E271" s="4" t="s">
        <v>93</v>
      </c>
      <c r="H271" s="4" t="str">
        <f t="shared" si="10"/>
        <v>updatedAt  bigInt(20)   comment '更新时间',</v>
      </c>
      <c r="I271" t="s">
        <v>381</v>
      </c>
    </row>
    <row r="272" spans="1:9">
      <c r="A272" t="s">
        <v>382</v>
      </c>
      <c r="B272" t="b">
        <v>1</v>
      </c>
      <c r="C272" t="s">
        <v>3</v>
      </c>
      <c r="D272" t="s">
        <v>383</v>
      </c>
      <c r="E272" s="4" t="s">
        <v>31</v>
      </c>
      <c r="H272" s="4" t="str">
        <f t="shared" si="10"/>
        <v>hourInterestRate  decimal(24,12)   comment '时息率',</v>
      </c>
      <c r="I272" t="s">
        <v>383</v>
      </c>
    </row>
    <row r="273" spans="1:9">
      <c r="A273" t="s">
        <v>384</v>
      </c>
      <c r="B273" t="b">
        <v>1</v>
      </c>
      <c r="C273" t="s">
        <v>3</v>
      </c>
      <c r="D273" t="s">
        <v>385</v>
      </c>
      <c r="E273" s="4" t="s">
        <v>31</v>
      </c>
      <c r="H273" s="4" t="str">
        <f t="shared" si="10"/>
        <v>dayInterestRate  decimal(24,12)   comment '日息率',</v>
      </c>
      <c r="I273" t="s">
        <v>385</v>
      </c>
    </row>
    <row r="274" spans="1:8">
      <c r="A274" t="s">
        <v>81</v>
      </c>
      <c r="B274" s="6" t="s">
        <v>250</v>
      </c>
      <c r="C274" s="6"/>
      <c r="D274" s="6"/>
      <c r="H274" s="4" t="str">
        <f>CONCATENATE("unique index ("&amp;B274&amp;")")</f>
        <v>unique index (accountId,apiKey,orderId)</v>
      </c>
    </row>
    <row r="275" spans="8:8">
      <c r="H275" s="4" t="s">
        <v>386</v>
      </c>
    </row>
    <row r="276" ht="26" spans="1:1">
      <c r="A276" s="1" t="s">
        <v>387</v>
      </c>
    </row>
    <row r="277" ht="26" spans="1:8">
      <c r="A277" s="1" t="s">
        <v>388</v>
      </c>
      <c r="H277" s="4" t="str">
        <f>CONCATENATE("drop table  if exists "&amp;A277&amp;";")</f>
        <v>drop table  if exists HuobiMarginCrossOrder;</v>
      </c>
    </row>
    <row r="278" ht="18" spans="1:9">
      <c r="A278" s="5" t="s">
        <v>90</v>
      </c>
      <c r="B278" s="4"/>
      <c r="C278" t="s">
        <v>91</v>
      </c>
      <c r="D278" s="4" t="s">
        <v>92</v>
      </c>
      <c r="E278" s="4" t="s">
        <v>93</v>
      </c>
      <c r="H278" s="7" t="str">
        <f>_xlfn.CONCAT("create table ",A277,"(id bigint not null comment '主键' primary key,")</f>
        <v>create table HuobiMarginCrossOrder(id bigint not null comment '主键' primary key,</v>
      </c>
      <c r="I278" s="4" t="s">
        <v>92</v>
      </c>
    </row>
    <row r="279" spans="1:9">
      <c r="A279" s="5" t="s">
        <v>96</v>
      </c>
      <c r="B279" s="4"/>
      <c r="C279" t="s">
        <v>91</v>
      </c>
      <c r="D279" s="4" t="s">
        <v>97</v>
      </c>
      <c r="E279" s="4" t="s">
        <v>93</v>
      </c>
      <c r="H279" s="4" t="str">
        <f>CONCATENATE(""&amp;LEFT(A279,1)&amp;MID(SUBSTITUTE(PROPER(A279),"-",""),2,100)&amp;"  "&amp;E279&amp;" "&amp;F279&amp;" "&amp;G279&amp;" comment '"&amp;D279&amp;"',")</f>
        <v>accountId  bigInt(20)   comment '平台账户ID',</v>
      </c>
      <c r="I279" s="4" t="s">
        <v>97</v>
      </c>
    </row>
    <row r="280" spans="1:9">
      <c r="A280" s="5" t="s">
        <v>98</v>
      </c>
      <c r="B280" s="4" t="s">
        <v>99</v>
      </c>
      <c r="C280" s="4" t="s">
        <v>99</v>
      </c>
      <c r="D280" s="4" t="s">
        <v>101</v>
      </c>
      <c r="E280" s="4" t="s">
        <v>100</v>
      </c>
      <c r="H280" s="4" t="str">
        <f t="shared" ref="H279:H281" si="11">CONCATENATE(""&amp;LEFT(A280,1)&amp;MID(SUBSTITUTE(PROPER(A280),"-",""),2,100)&amp;"  "&amp;E280&amp;" "&amp;F280&amp;" "&amp;G280&amp;" comment '"&amp;D280&amp;"',")</f>
        <v>apiKey  varchar(255)   comment '外部平台apikey',</v>
      </c>
      <c r="I280" s="4" t="s">
        <v>101</v>
      </c>
    </row>
    <row r="281" spans="1:9">
      <c r="A281" t="s">
        <v>229</v>
      </c>
      <c r="B281" t="b">
        <v>1</v>
      </c>
      <c r="C281" t="s">
        <v>91</v>
      </c>
      <c r="D281" t="s">
        <v>353</v>
      </c>
      <c r="E281" s="4" t="s">
        <v>93</v>
      </c>
      <c r="H281" s="4" t="str">
        <f t="shared" si="11"/>
        <v>orderId  bigInt(20)   comment '订单号',</v>
      </c>
      <c r="I281" t="s">
        <v>353</v>
      </c>
    </row>
    <row r="282" spans="1:9">
      <c r="A282" t="s">
        <v>354</v>
      </c>
      <c r="B282" t="b">
        <v>1</v>
      </c>
      <c r="C282" t="s">
        <v>91</v>
      </c>
      <c r="D282" t="s">
        <v>355</v>
      </c>
      <c r="E282" s="4" t="s">
        <v>93</v>
      </c>
      <c r="H282" s="4" t="str">
        <f t="shared" ref="H282:H293" si="12">CONCATENATE(""&amp;LEFT(A282,1)&amp;MID(SUBSTITUTE(PROPER(A282),"-",""),2,100)&amp;"  "&amp;E282&amp;" "&amp;F282&amp;" "&amp;G282&amp;" comment '"&amp;D282&amp;"',")</f>
        <v>userId  bigInt(20)   comment '用户ID',</v>
      </c>
      <c r="I282" t="s">
        <v>355</v>
      </c>
    </row>
    <row r="283" spans="1:9">
      <c r="A283" t="s">
        <v>356</v>
      </c>
      <c r="B283" t="b">
        <v>1</v>
      </c>
      <c r="C283" t="s">
        <v>91</v>
      </c>
      <c r="D283" t="s">
        <v>357</v>
      </c>
      <c r="E283" s="4" t="s">
        <v>93</v>
      </c>
      <c r="H283" s="4" t="str">
        <f t="shared" si="12"/>
        <v>huobiAccountId  bigInt(20)   comment '账户ID',</v>
      </c>
      <c r="I283" t="s">
        <v>357</v>
      </c>
    </row>
    <row r="284" spans="1:9">
      <c r="A284" t="s">
        <v>85</v>
      </c>
      <c r="B284" t="b">
        <v>1</v>
      </c>
      <c r="C284" t="s">
        <v>3</v>
      </c>
      <c r="D284" t="s">
        <v>86</v>
      </c>
      <c r="E284" s="4" t="s">
        <v>5</v>
      </c>
      <c r="H284" s="4" t="str">
        <f t="shared" si="12"/>
        <v>currency  varchar(20)   comment '币种',</v>
      </c>
      <c r="I284" t="s">
        <v>86</v>
      </c>
    </row>
    <row r="285" spans="1:9">
      <c r="A285" t="s">
        <v>358</v>
      </c>
      <c r="B285" t="b">
        <v>1</v>
      </c>
      <c r="C285" t="s">
        <v>3</v>
      </c>
      <c r="D285" t="s">
        <v>359</v>
      </c>
      <c r="E285" s="4" t="s">
        <v>31</v>
      </c>
      <c r="H285" s="4" t="str">
        <f t="shared" si="12"/>
        <v>loanAmount  decimal(24,12)   comment '借币本金总额',</v>
      </c>
      <c r="I285" t="s">
        <v>359</v>
      </c>
    </row>
    <row r="286" spans="1:9">
      <c r="A286" t="s">
        <v>360</v>
      </c>
      <c r="B286" t="b">
        <v>1</v>
      </c>
      <c r="C286" t="s">
        <v>3</v>
      </c>
      <c r="D286" t="s">
        <v>361</v>
      </c>
      <c r="E286" s="4" t="s">
        <v>31</v>
      </c>
      <c r="H286" s="4" t="str">
        <f t="shared" si="12"/>
        <v>loanBalance  decimal(24,12)   comment '未还本金',</v>
      </c>
      <c r="I286" t="s">
        <v>361</v>
      </c>
    </row>
    <row r="287" spans="1:9">
      <c r="A287" t="s">
        <v>363</v>
      </c>
      <c r="B287" t="b">
        <v>1</v>
      </c>
      <c r="C287" t="s">
        <v>3</v>
      </c>
      <c r="D287" t="s">
        <v>364</v>
      </c>
      <c r="E287" s="4" t="s">
        <v>31</v>
      </c>
      <c r="H287" s="4" t="str">
        <f t="shared" si="12"/>
        <v>interestAmount  decimal(24,12)   comment '币息总额',</v>
      </c>
      <c r="I287" t="s">
        <v>364</v>
      </c>
    </row>
    <row r="288" spans="1:9">
      <c r="A288" t="s">
        <v>365</v>
      </c>
      <c r="B288" t="b">
        <v>1</v>
      </c>
      <c r="C288" t="s">
        <v>3</v>
      </c>
      <c r="D288" t="s">
        <v>366</v>
      </c>
      <c r="E288" s="4" t="s">
        <v>31</v>
      </c>
      <c r="H288" s="4" t="str">
        <f t="shared" si="12"/>
        <v>interestBalance  decimal(24,12)   comment '未还币息',</v>
      </c>
      <c r="I288" t="s">
        <v>366</v>
      </c>
    </row>
    <row r="289" spans="1:9">
      <c r="A289" t="s">
        <v>278</v>
      </c>
      <c r="B289" t="b">
        <v>1</v>
      </c>
      <c r="C289" t="s">
        <v>3</v>
      </c>
      <c r="D289" t="s">
        <v>389</v>
      </c>
      <c r="E289" s="4" t="s">
        <v>31</v>
      </c>
      <c r="H289" s="4" t="str">
        <f t="shared" si="12"/>
        <v>filledPoints  decimal(24,12)   comment '点卡抵扣数量',</v>
      </c>
      <c r="I289" t="s">
        <v>389</v>
      </c>
    </row>
    <row r="290" spans="1:9">
      <c r="A290" t="s">
        <v>390</v>
      </c>
      <c r="B290" t="b">
        <v>1</v>
      </c>
      <c r="C290" t="s">
        <v>3</v>
      </c>
      <c r="D290" t="s">
        <v>391</v>
      </c>
      <c r="E290" s="4" t="s">
        <v>31</v>
      </c>
      <c r="H290" s="4" t="str">
        <f t="shared" si="12"/>
        <v>filledHt  decimal(24,12)   comment 'HT抵扣数量',</v>
      </c>
      <c r="I290" t="s">
        <v>391</v>
      </c>
    </row>
    <row r="291" spans="1:9">
      <c r="A291" t="s">
        <v>207</v>
      </c>
      <c r="B291" t="b">
        <v>1</v>
      </c>
      <c r="C291" t="s">
        <v>91</v>
      </c>
      <c r="D291" t="s">
        <v>367</v>
      </c>
      <c r="E291" s="4" t="s">
        <v>93</v>
      </c>
      <c r="H291" s="4" t="str">
        <f t="shared" si="12"/>
        <v>createdAt  bigInt(20)   comment '借币发起时间',</v>
      </c>
      <c r="I291" t="s">
        <v>367</v>
      </c>
    </row>
    <row r="292" spans="1:9">
      <c r="A292" t="s">
        <v>368</v>
      </c>
      <c r="B292" t="b">
        <v>1</v>
      </c>
      <c r="C292" t="s">
        <v>91</v>
      </c>
      <c r="D292" t="s">
        <v>369</v>
      </c>
      <c r="E292" s="4" t="s">
        <v>93</v>
      </c>
      <c r="H292" s="4" t="str">
        <f t="shared" si="12"/>
        <v>accruedAt  bigInt(20)   comment '最近一次计息时间',</v>
      </c>
      <c r="I292" t="s">
        <v>369</v>
      </c>
    </row>
    <row r="293" spans="1:10">
      <c r="A293" t="s">
        <v>22</v>
      </c>
      <c r="B293" t="b">
        <v>1</v>
      </c>
      <c r="C293" t="s">
        <v>3</v>
      </c>
      <c r="D293" t="s">
        <v>240</v>
      </c>
      <c r="E293" s="4" t="s">
        <v>21</v>
      </c>
      <c r="H293" s="4" t="str">
        <f t="shared" si="12"/>
        <v>state  varchar(30)   comment '订单状态',</v>
      </c>
      <c r="I293" t="s">
        <v>240</v>
      </c>
      <c r="J293" t="s">
        <v>370</v>
      </c>
    </row>
    <row r="294" spans="1:8">
      <c r="A294" t="s">
        <v>81</v>
      </c>
      <c r="B294" s="6" t="s">
        <v>250</v>
      </c>
      <c r="C294" s="6"/>
      <c r="D294" s="6"/>
      <c r="H294" s="4" t="str">
        <f>CONCATENATE("unique index ("&amp;B294&amp;")")</f>
        <v>unique index (accountId,apiKey,orderId)</v>
      </c>
    </row>
    <row r="295" spans="8:8">
      <c r="H295" s="4" t="s">
        <v>392</v>
      </c>
    </row>
  </sheetData>
  <mergeCells count="20">
    <mergeCell ref="B29:D29"/>
    <mergeCell ref="B35:D35"/>
    <mergeCell ref="B46:D46"/>
    <mergeCell ref="B61:D61"/>
    <mergeCell ref="B76:D76"/>
    <mergeCell ref="B92:D92"/>
    <mergeCell ref="B103:D103"/>
    <mergeCell ref="B114:D114"/>
    <mergeCell ref="B134:D134"/>
    <mergeCell ref="B158:D158"/>
    <mergeCell ref="B181:D181"/>
    <mergeCell ref="B207:D207"/>
    <mergeCell ref="B218:D218"/>
    <mergeCell ref="B232:D232"/>
    <mergeCell ref="B246:D246"/>
    <mergeCell ref="B274:D274"/>
    <mergeCell ref="B294:D294"/>
    <mergeCell ref="B55:B60"/>
    <mergeCell ref="B226:B231"/>
    <mergeCell ref="B240:B245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05"/>
  <sheetViews>
    <sheetView workbookViewId="0">
      <selection activeCell="A1" sqref="$A1:$XFD1048576"/>
    </sheetView>
  </sheetViews>
  <sheetFormatPr defaultColWidth="9.14285714285714" defaultRowHeight="17.6"/>
  <cols>
    <col min="1" max="1" width="42.4017857142857" customWidth="1"/>
    <col min="4" max="4" width="27.5267857142857" customWidth="1"/>
    <col min="5" max="5" width="15.625" customWidth="1"/>
    <col min="8" max="8" width="95.3839285714286" customWidth="1"/>
  </cols>
  <sheetData>
    <row r="1" ht="26" spans="1:1">
      <c r="A1" s="1" t="s">
        <v>393</v>
      </c>
    </row>
    <row r="2" ht="26" spans="1:8">
      <c r="A2" s="1" t="s">
        <v>394</v>
      </c>
      <c r="H2" s="4" t="str">
        <f>CONCATENATE("drop table  if exists "&amp;A2&amp;";")</f>
        <v>drop table  if exists HuobiFuturesCoinInstruments;</v>
      </c>
    </row>
    <row r="3" ht="20" customHeight="1" spans="1:8">
      <c r="A3" s="5" t="s">
        <v>90</v>
      </c>
      <c r="B3" s="4"/>
      <c r="C3" t="s">
        <v>91</v>
      </c>
      <c r="D3" s="4" t="s">
        <v>92</v>
      </c>
      <c r="E3" s="4" t="s">
        <v>93</v>
      </c>
      <c r="F3" s="4"/>
      <c r="G3" t="s">
        <v>94</v>
      </c>
      <c r="H3" s="7" t="str">
        <f>_xlfn.CONCAT("create table ",A2,"(id bigint not null comment '主键' primary key,")</f>
        <v>create table HuobiFuturesCoinInstruments(id bigint not null comment '主键' primary key,</v>
      </c>
    </row>
    <row r="4" spans="1:13">
      <c r="A4" s="5" t="s">
        <v>19</v>
      </c>
      <c r="B4" s="4" t="b">
        <v>1</v>
      </c>
      <c r="C4" t="s">
        <v>3</v>
      </c>
      <c r="D4" s="4" t="s">
        <v>395</v>
      </c>
      <c r="E4" s="4" t="s">
        <v>21</v>
      </c>
      <c r="F4" s="4"/>
      <c r="G4"/>
      <c r="H4" s="4" t="str">
        <f>CONCATENATE(""&amp;LEFT(A4,1)&amp;MID(SUBSTITUTE(PROPER(A4),"-",""),2,100)&amp;"  "&amp;E4&amp;" "&amp;F4&amp;" "&amp;G4&amp;" comment '"&amp;D4&amp;"',")</f>
        <v>symbol  varchar(30)   comment '品种代码',</v>
      </c>
      <c r="I4" s="4" t="s">
        <v>395</v>
      </c>
      <c r="J4" s="4" t="s">
        <v>396</v>
      </c>
      <c r="K4" s="4"/>
      <c r="L4"/>
      <c r="M4" s="4"/>
    </row>
    <row r="5" spans="1:13">
      <c r="A5" s="5" t="s">
        <v>397</v>
      </c>
      <c r="B5" s="4" t="b">
        <v>1</v>
      </c>
      <c r="C5" s="4" t="s">
        <v>3</v>
      </c>
      <c r="D5" s="4" t="s">
        <v>398</v>
      </c>
      <c r="E5" s="4" t="s">
        <v>21</v>
      </c>
      <c r="F5" s="4"/>
      <c r="G5"/>
      <c r="H5" s="4" t="str">
        <f>CONCATENATE(""&amp;LEFT(A5,1)&amp;MID(SUBSTITUTE(PROPER(A5),"_",""),2,100)&amp;"  "&amp;E5&amp;" "&amp;F5&amp;" "&amp;G5&amp;" comment '"&amp;D5&amp;"',")</f>
        <v>contractCode  varchar(30)   comment '合约代码',</v>
      </c>
      <c r="I5" s="4" t="s">
        <v>398</v>
      </c>
      <c r="J5" s="4" t="s">
        <v>399</v>
      </c>
      <c r="K5" s="4"/>
      <c r="L5"/>
      <c r="M5" s="4"/>
    </row>
    <row r="6" spans="1:10">
      <c r="A6" t="s">
        <v>400</v>
      </c>
      <c r="B6" t="b">
        <v>1</v>
      </c>
      <c r="C6" t="s">
        <v>3</v>
      </c>
      <c r="D6" t="s">
        <v>401</v>
      </c>
      <c r="E6" s="4" t="s">
        <v>21</v>
      </c>
      <c r="H6" s="4" t="str">
        <f t="shared" ref="H6:H13" si="0">CONCATENATE(""&amp;LEFT(A6,1)&amp;MID(SUBSTITUTE(PROPER(A6),"_",""),2,100)&amp;"  "&amp;E6&amp;" "&amp;F6&amp;" "&amp;G6&amp;" comment '"&amp;D6&amp;"',")</f>
        <v>contractType  varchar(30)   comment '合约类型',</v>
      </c>
      <c r="I6" t="s">
        <v>401</v>
      </c>
      <c r="J6" t="s">
        <v>402</v>
      </c>
    </row>
    <row r="7" spans="1:10">
      <c r="A7" t="s">
        <v>403</v>
      </c>
      <c r="B7" t="b">
        <v>1</v>
      </c>
      <c r="C7" t="s">
        <v>404</v>
      </c>
      <c r="D7" t="s">
        <v>405</v>
      </c>
      <c r="E7" s="4" t="s">
        <v>31</v>
      </c>
      <c r="H7" s="4" t="str">
        <f t="shared" si="0"/>
        <v>contractSize  decimal(24,12)   comment '合约面值',</v>
      </c>
      <c r="I7" t="s">
        <v>406</v>
      </c>
      <c r="J7" t="s">
        <v>407</v>
      </c>
    </row>
    <row r="8" spans="1:10">
      <c r="A8" t="s">
        <v>408</v>
      </c>
      <c r="B8" t="b">
        <v>1</v>
      </c>
      <c r="C8" t="s">
        <v>404</v>
      </c>
      <c r="D8" t="s">
        <v>409</v>
      </c>
      <c r="E8" s="4" t="s">
        <v>31</v>
      </c>
      <c r="H8" s="4" t="str">
        <f t="shared" si="0"/>
        <v>priceTick  decimal(24,12)   comment '合约价格最小变动精度',</v>
      </c>
      <c r="I8" t="s">
        <v>409</v>
      </c>
      <c r="J8" t="s">
        <v>410</v>
      </c>
    </row>
    <row r="9" spans="1:10">
      <c r="A9" t="s">
        <v>411</v>
      </c>
      <c r="B9" t="b">
        <v>1</v>
      </c>
      <c r="C9" t="s">
        <v>3</v>
      </c>
      <c r="D9" t="s">
        <v>412</v>
      </c>
      <c r="E9" s="4" t="s">
        <v>21</v>
      </c>
      <c r="H9" s="4" t="str">
        <f t="shared" si="0"/>
        <v>deliveryDate  varchar(30)   comment '合约交割日期',</v>
      </c>
      <c r="I9" t="s">
        <v>412</v>
      </c>
      <c r="J9" t="s">
        <v>413</v>
      </c>
    </row>
    <row r="10" spans="1:10">
      <c r="A10" t="s">
        <v>414</v>
      </c>
      <c r="B10" t="b">
        <v>1</v>
      </c>
      <c r="C10" t="s">
        <v>3</v>
      </c>
      <c r="D10" t="s">
        <v>415</v>
      </c>
      <c r="E10" s="4" t="s">
        <v>21</v>
      </c>
      <c r="H10" s="4" t="str">
        <f t="shared" si="0"/>
        <v>createDate  varchar(30)   comment '合约上市日期',</v>
      </c>
      <c r="I10" t="s">
        <v>415</v>
      </c>
      <c r="J10" t="s">
        <v>416</v>
      </c>
    </row>
    <row r="11" spans="1:9">
      <c r="A11" t="s">
        <v>417</v>
      </c>
      <c r="B11" t="b">
        <v>1</v>
      </c>
      <c r="C11" t="s">
        <v>91</v>
      </c>
      <c r="D11" t="s">
        <v>418</v>
      </c>
      <c r="E11" s="4" t="s">
        <v>21</v>
      </c>
      <c r="H11" s="4" t="str">
        <f t="shared" si="0"/>
        <v>settlementTime  varchar(30)   comment '下次结算时间',</v>
      </c>
      <c r="I11" t="s">
        <v>419</v>
      </c>
    </row>
    <row r="12" spans="1:9">
      <c r="A12" t="s">
        <v>420</v>
      </c>
      <c r="B12" t="b">
        <v>1</v>
      </c>
      <c r="C12" t="s">
        <v>91</v>
      </c>
      <c r="D12" t="s">
        <v>421</v>
      </c>
      <c r="E12" s="4" t="s">
        <v>21</v>
      </c>
      <c r="H12" s="4" t="str">
        <f t="shared" si="0"/>
        <v>deliveryTime  varchar(30)   comment '交割时间',</v>
      </c>
      <c r="I12" t="s">
        <v>422</v>
      </c>
    </row>
    <row r="13" spans="1:10">
      <c r="A13" t="s">
        <v>423</v>
      </c>
      <c r="B13" t="b">
        <v>1</v>
      </c>
      <c r="C13" t="s">
        <v>424</v>
      </c>
      <c r="D13" t="s">
        <v>425</v>
      </c>
      <c r="E13" s="4" t="s">
        <v>21</v>
      </c>
      <c r="H13" s="4" t="str">
        <f t="shared" si="0"/>
        <v>contractStatus  varchar(30)   comment '合约状态',</v>
      </c>
      <c r="I13" t="s">
        <v>425</v>
      </c>
      <c r="J13" t="s">
        <v>426</v>
      </c>
    </row>
    <row r="14" spans="1:8">
      <c r="A14" t="s">
        <v>81</v>
      </c>
      <c r="B14" s="6" t="s">
        <v>427</v>
      </c>
      <c r="C14" s="6"/>
      <c r="D14" s="6"/>
      <c r="H14" s="4" t="str">
        <f>CONCATENATE("unique index ("&amp;B14&amp;")")</f>
        <v>unique index (contractCode)</v>
      </c>
    </row>
    <row r="15" spans="8:8">
      <c r="H15" s="4" t="s">
        <v>82</v>
      </c>
    </row>
    <row r="16" ht="26" spans="1:1">
      <c r="A16" s="1" t="s">
        <v>428</v>
      </c>
    </row>
    <row r="17" ht="26" spans="1:8">
      <c r="A17" s="1" t="s">
        <v>429</v>
      </c>
      <c r="H17" s="4" t="str">
        <f>CONCATENATE("drop table  if exists "&amp;A17&amp;";")</f>
        <v>drop table  if exists HuobiFuturesAccountAsset;</v>
      </c>
    </row>
    <row r="18" ht="22" customHeight="1" spans="1:8">
      <c r="A18" s="5" t="s">
        <v>90</v>
      </c>
      <c r="B18" s="4"/>
      <c r="C18" t="s">
        <v>91</v>
      </c>
      <c r="D18" s="4" t="s">
        <v>92</v>
      </c>
      <c r="E18" s="4" t="s">
        <v>93</v>
      </c>
      <c r="F18" s="4"/>
      <c r="G18" t="s">
        <v>94</v>
      </c>
      <c r="H18" s="7" t="str">
        <f>_xlfn.CONCAT("create table ",A17,"(id bigint not null comment '主键' primary key,")</f>
        <v>create table HuobiFuturesAccountAsset(id bigint not null comment '主键' primary key,</v>
      </c>
    </row>
    <row r="19" spans="1:8">
      <c r="A19" s="5" t="s">
        <v>96</v>
      </c>
      <c r="B19" s="4"/>
      <c r="C19" t="s">
        <v>91</v>
      </c>
      <c r="D19" s="4" t="s">
        <v>97</v>
      </c>
      <c r="E19" s="4" t="s">
        <v>93</v>
      </c>
      <c r="F19" s="4"/>
      <c r="G19" t="s">
        <v>94</v>
      </c>
      <c r="H19" s="4" t="str">
        <f t="shared" ref="H19:H21" si="1">CONCATENATE(""&amp;LEFT(A19,1)&amp;MID(SUBSTITUTE(PROPER(A19),"-",""),2,100)&amp;"  "&amp;E19&amp;" "&amp;F19&amp;" "&amp;G19&amp;" comment '"&amp;D19&amp;"',")</f>
        <v>accountId  bigInt(20)  not null comment '平台账户ID',</v>
      </c>
    </row>
    <row r="20" spans="1:8">
      <c r="A20" s="5" t="s">
        <v>98</v>
      </c>
      <c r="B20" s="4" t="s">
        <v>99</v>
      </c>
      <c r="C20" s="4" t="s">
        <v>100</v>
      </c>
      <c r="D20" s="4" t="s">
        <v>101</v>
      </c>
      <c r="E20" s="4" t="s">
        <v>100</v>
      </c>
      <c r="F20" s="4"/>
      <c r="G20" t="s">
        <v>94</v>
      </c>
      <c r="H20" s="4" t="str">
        <f t="shared" si="1"/>
        <v>apiKey  varchar(255)  not null comment '外部平台apikey',</v>
      </c>
    </row>
    <row r="21" spans="1:8">
      <c r="A21" t="s">
        <v>19</v>
      </c>
      <c r="B21" t="b">
        <v>1</v>
      </c>
      <c r="C21" t="s">
        <v>3</v>
      </c>
      <c r="D21" t="s">
        <v>395</v>
      </c>
      <c r="E21" s="4" t="s">
        <v>21</v>
      </c>
      <c r="H21" s="4" t="str">
        <f>CONCATENATE(""&amp;LEFT(A21,1)&amp;MID(SUBSTITUTE(PROPER(A21),"_",""),2,100)&amp;"  "&amp;E21&amp;" "&amp;F21&amp;" "&amp;G21&amp;" comment '"&amp;D21&amp;"',")</f>
        <v>symbol  varchar(30)   comment '品种代码',</v>
      </c>
    </row>
    <row r="22" spans="1:8">
      <c r="A22" t="s">
        <v>430</v>
      </c>
      <c r="B22" t="b">
        <v>1</v>
      </c>
      <c r="C22" t="s">
        <v>404</v>
      </c>
      <c r="D22" t="s">
        <v>431</v>
      </c>
      <c r="E22" s="4" t="s">
        <v>31</v>
      </c>
      <c r="H22" s="4" t="str">
        <f t="shared" ref="H22:H33" si="2">CONCATENATE(""&amp;LEFT(A22,1)&amp;MID(SUBSTITUTE(PROPER(A22),"_",""),2,100)&amp;"  "&amp;E22&amp;" "&amp;F22&amp;" "&amp;G22&amp;" comment '"&amp;D22&amp;"',")</f>
        <v>marginBalance  decimal(24,12)   comment '账户权益',</v>
      </c>
    </row>
    <row r="23" spans="1:8">
      <c r="A23" t="s">
        <v>432</v>
      </c>
      <c r="B23" t="b">
        <v>1</v>
      </c>
      <c r="C23" t="s">
        <v>404</v>
      </c>
      <c r="D23" t="s">
        <v>433</v>
      </c>
      <c r="E23" s="4" t="s">
        <v>31</v>
      </c>
      <c r="H23" s="4" t="str">
        <f t="shared" si="2"/>
        <v>marginPosition  decimal(24,12)   comment '持仓保证金',</v>
      </c>
    </row>
    <row r="24" ht="15" customHeight="1" spans="1:8">
      <c r="A24" s="5" t="s">
        <v>434</v>
      </c>
      <c r="B24" s="4" t="b">
        <v>1</v>
      </c>
      <c r="C24" t="s">
        <v>404</v>
      </c>
      <c r="D24" s="4" t="s">
        <v>435</v>
      </c>
      <c r="E24" s="4" t="s">
        <v>31</v>
      </c>
      <c r="F24" s="4"/>
      <c r="G24"/>
      <c r="H24" s="4" t="str">
        <f t="shared" si="2"/>
        <v>marginFrozen  decimal(24,12)   comment '冻结保证金',</v>
      </c>
    </row>
    <row r="25" spans="1:8">
      <c r="A25" s="5" t="s">
        <v>436</v>
      </c>
      <c r="B25" s="4" t="b">
        <v>1</v>
      </c>
      <c r="C25" t="s">
        <v>404</v>
      </c>
      <c r="D25" s="4" t="s">
        <v>437</v>
      </c>
      <c r="E25" s="4" t="s">
        <v>31</v>
      </c>
      <c r="F25" s="4"/>
      <c r="G25"/>
      <c r="H25" s="4" t="str">
        <f t="shared" si="2"/>
        <v>marginAvailable  decimal(24,12)   comment '可用保证金',</v>
      </c>
    </row>
    <row r="26" spans="1:8">
      <c r="A26" s="5" t="s">
        <v>438</v>
      </c>
      <c r="B26" s="4" t="b">
        <v>1</v>
      </c>
      <c r="C26" s="4" t="s">
        <v>404</v>
      </c>
      <c r="D26" s="4" t="s">
        <v>439</v>
      </c>
      <c r="E26" s="4" t="s">
        <v>31</v>
      </c>
      <c r="F26" s="4"/>
      <c r="G26"/>
      <c r="H26" s="4" t="str">
        <f t="shared" si="2"/>
        <v>profitReal  decimal(24,12)   comment '已实现盈亏',</v>
      </c>
    </row>
    <row r="27" spans="1:8">
      <c r="A27" t="s">
        <v>440</v>
      </c>
      <c r="B27" t="b">
        <v>1</v>
      </c>
      <c r="C27" t="s">
        <v>404</v>
      </c>
      <c r="D27" t="s">
        <v>441</v>
      </c>
      <c r="E27" s="4" t="s">
        <v>31</v>
      </c>
      <c r="H27" s="4" t="str">
        <f t="shared" si="2"/>
        <v>profitUnreal  decimal(24,12)   comment '未实现盈亏',</v>
      </c>
    </row>
    <row r="28" spans="1:8">
      <c r="A28" t="s">
        <v>442</v>
      </c>
      <c r="B28" t="b">
        <v>1</v>
      </c>
      <c r="C28" t="s">
        <v>404</v>
      </c>
      <c r="D28" t="s">
        <v>443</v>
      </c>
      <c r="E28" s="4" t="s">
        <v>31</v>
      </c>
      <c r="H28" s="4" t="str">
        <f t="shared" si="2"/>
        <v>riskRate  decimal(24,12)   comment '保证金率',</v>
      </c>
    </row>
    <row r="29" spans="1:8">
      <c r="A29" t="s">
        <v>444</v>
      </c>
      <c r="B29" t="b">
        <v>1</v>
      </c>
      <c r="C29" t="s">
        <v>404</v>
      </c>
      <c r="D29" t="s">
        <v>445</v>
      </c>
      <c r="E29" s="4" t="s">
        <v>31</v>
      </c>
      <c r="H29" s="4" t="str">
        <f t="shared" si="2"/>
        <v>liquidationPrice  decimal(24,12)   comment '预估强平价',</v>
      </c>
    </row>
    <row r="30" spans="1:8">
      <c r="A30" t="s">
        <v>446</v>
      </c>
      <c r="B30" t="b">
        <v>1</v>
      </c>
      <c r="C30" t="s">
        <v>404</v>
      </c>
      <c r="D30" t="s">
        <v>447</v>
      </c>
      <c r="E30" s="4" t="s">
        <v>31</v>
      </c>
      <c r="H30" s="4" t="str">
        <f t="shared" si="2"/>
        <v>withdrawAvailable  decimal(24,12)   comment '可划转数量',</v>
      </c>
    </row>
    <row r="31" spans="1:8">
      <c r="A31" t="s">
        <v>448</v>
      </c>
      <c r="B31" t="b">
        <v>1</v>
      </c>
      <c r="C31" t="s">
        <v>404</v>
      </c>
      <c r="D31" t="s">
        <v>449</v>
      </c>
      <c r="E31" s="4" t="s">
        <v>450</v>
      </c>
      <c r="H31" s="4" t="str">
        <f t="shared" si="2"/>
        <v>leverRate  decimal(8,4)   comment '杠杠倍数',</v>
      </c>
    </row>
    <row r="32" spans="1:8">
      <c r="A32" t="s">
        <v>451</v>
      </c>
      <c r="B32" t="b">
        <v>1</v>
      </c>
      <c r="C32" t="s">
        <v>404</v>
      </c>
      <c r="D32" t="s">
        <v>452</v>
      </c>
      <c r="E32" s="4" t="s">
        <v>31</v>
      </c>
      <c r="H32" s="4" t="str">
        <f t="shared" si="2"/>
        <v>adjustFactor  decimal(24,12)   comment '调整系数',</v>
      </c>
    </row>
    <row r="33" spans="1:8">
      <c r="A33" t="s">
        <v>453</v>
      </c>
      <c r="B33" t="b">
        <v>1</v>
      </c>
      <c r="C33" t="s">
        <v>404</v>
      </c>
      <c r="D33" t="s">
        <v>454</v>
      </c>
      <c r="E33" s="4" t="s">
        <v>31</v>
      </c>
      <c r="H33" s="4" t="str">
        <f t="shared" si="2"/>
        <v>marginStatic  decimal(24,12)   comment '静态权益',</v>
      </c>
    </row>
    <row r="34" spans="1:8">
      <c r="A34" t="s">
        <v>81</v>
      </c>
      <c r="B34" s="6" t="s">
        <v>455</v>
      </c>
      <c r="C34" s="6"/>
      <c r="D34" s="6"/>
      <c r="H34" s="4" t="str">
        <f>CONCATENATE("unique index ("&amp;B34&amp;")")</f>
        <v>unique index (accountId,apiKey,symbol)</v>
      </c>
    </row>
    <row r="35" spans="8:8">
      <c r="H35" s="4" t="s">
        <v>456</v>
      </c>
    </row>
    <row r="36" ht="26" spans="1:1">
      <c r="A36" s="1" t="s">
        <v>457</v>
      </c>
    </row>
    <row r="37" ht="26" spans="1:8">
      <c r="A37" s="1" t="s">
        <v>458</v>
      </c>
      <c r="H37" s="4" t="str">
        <f>CONCATENATE("drop table  if exists "&amp;A37&amp;";")</f>
        <v>drop table  if exists HuobiFuturesAccountPosition;</v>
      </c>
    </row>
    <row r="38" ht="18" spans="1:8">
      <c r="A38" s="5" t="s">
        <v>90</v>
      </c>
      <c r="B38" s="4"/>
      <c r="C38" t="s">
        <v>91</v>
      </c>
      <c r="D38" s="4" t="s">
        <v>92</v>
      </c>
      <c r="E38" s="4" t="s">
        <v>93</v>
      </c>
      <c r="F38" s="4"/>
      <c r="G38" t="s">
        <v>94</v>
      </c>
      <c r="H38" s="7" t="str">
        <f>_xlfn.CONCAT("create table ",A37,"(id bigint not null comment '主键' primary key,")</f>
        <v>create table HuobiFuturesAccountPosition(id bigint not null comment '主键' primary key,</v>
      </c>
    </row>
    <row r="39" spans="1:8">
      <c r="A39" s="5" t="s">
        <v>96</v>
      </c>
      <c r="B39" s="4"/>
      <c r="C39" t="s">
        <v>91</v>
      </c>
      <c r="D39" s="4" t="s">
        <v>97</v>
      </c>
      <c r="E39" s="4" t="s">
        <v>93</v>
      </c>
      <c r="F39" s="4"/>
      <c r="G39" t="s">
        <v>94</v>
      </c>
      <c r="H39" s="4" t="str">
        <f>CONCATENATE(""&amp;LEFT(A39,1)&amp;MID(SUBSTITUTE(PROPER(A39),"-",""),2,100)&amp;"  "&amp;E39&amp;" "&amp;F39&amp;" "&amp;G39&amp;" comment '"&amp;D39&amp;"',")</f>
        <v>accountId  bigInt(20)  not null comment '平台账户ID',</v>
      </c>
    </row>
    <row r="40" spans="1:8">
      <c r="A40" s="5" t="s">
        <v>98</v>
      </c>
      <c r="B40" s="4" t="s">
        <v>99</v>
      </c>
      <c r="C40" s="4" t="s">
        <v>100</v>
      </c>
      <c r="D40" s="4" t="s">
        <v>101</v>
      </c>
      <c r="E40" s="4" t="s">
        <v>100</v>
      </c>
      <c r="F40" s="4"/>
      <c r="G40" t="s">
        <v>94</v>
      </c>
      <c r="H40" s="4" t="str">
        <f>CONCATENATE(""&amp;LEFT(A40,1)&amp;MID(SUBSTITUTE(PROPER(A40),"-",""),2,100)&amp;"  "&amp;E40&amp;" "&amp;F40&amp;" "&amp;G40&amp;" comment '"&amp;D40&amp;"',")</f>
        <v>apiKey  varchar(255)  not null comment '外部平台apikey',</v>
      </c>
    </row>
    <row r="41" spans="1:10">
      <c r="A41" t="s">
        <v>19</v>
      </c>
      <c r="B41" t="b">
        <v>1</v>
      </c>
      <c r="C41" t="s">
        <v>3</v>
      </c>
      <c r="D41" t="s">
        <v>395</v>
      </c>
      <c r="E41" s="4" t="s">
        <v>21</v>
      </c>
      <c r="H41" s="4" t="str">
        <f>CONCATENATE(""&amp;LEFT(A41,1)&amp;MID(SUBSTITUTE(PROPER(A41),"_",""),2,100)&amp;"  "&amp;E41&amp;" "&amp;F41&amp;" "&amp;G41&amp;" comment '"&amp;D41&amp;"',")</f>
        <v>symbol  varchar(30)   comment '品种代码',</v>
      </c>
      <c r="I41" t="s">
        <v>395</v>
      </c>
      <c r="J41" t="s">
        <v>396</v>
      </c>
    </row>
    <row r="42" spans="1:10">
      <c r="A42" t="s">
        <v>397</v>
      </c>
      <c r="B42" t="b">
        <v>1</v>
      </c>
      <c r="C42" t="s">
        <v>3</v>
      </c>
      <c r="D42" t="s">
        <v>398</v>
      </c>
      <c r="E42" s="4" t="s">
        <v>21</v>
      </c>
      <c r="H42" s="4" t="str">
        <f t="shared" ref="H42:H55" si="3">CONCATENATE(""&amp;LEFT(A42,1)&amp;MID(SUBSTITUTE(PROPER(A42),"_",""),2,100)&amp;"  "&amp;E42&amp;" "&amp;F42&amp;" "&amp;G42&amp;" comment '"&amp;D42&amp;"',")</f>
        <v>contractCode  varchar(30)   comment '合约代码',</v>
      </c>
      <c r="I42" t="s">
        <v>398</v>
      </c>
      <c r="J42" t="s">
        <v>399</v>
      </c>
    </row>
    <row r="43" spans="1:10">
      <c r="A43" t="s">
        <v>400</v>
      </c>
      <c r="B43" t="b">
        <v>1</v>
      </c>
      <c r="C43" t="s">
        <v>3</v>
      </c>
      <c r="D43" t="s">
        <v>401</v>
      </c>
      <c r="E43" s="4" t="s">
        <v>21</v>
      </c>
      <c r="H43" s="4" t="str">
        <f t="shared" si="3"/>
        <v>contractType  varchar(30)   comment '合约类型',</v>
      </c>
      <c r="I43" t="s">
        <v>401</v>
      </c>
      <c r="J43" t="s">
        <v>459</v>
      </c>
    </row>
    <row r="44" spans="1:9">
      <c r="A44" t="s">
        <v>460</v>
      </c>
      <c r="B44" t="b">
        <v>1</v>
      </c>
      <c r="C44" t="s">
        <v>404</v>
      </c>
      <c r="D44" t="s">
        <v>461</v>
      </c>
      <c r="E44" s="4" t="s">
        <v>31</v>
      </c>
      <c r="H44" s="4" t="str">
        <f t="shared" si="3"/>
        <v>volume  decimal(24,12)   comment '持仓量',</v>
      </c>
      <c r="I44" t="s">
        <v>461</v>
      </c>
    </row>
    <row r="45" spans="1:9">
      <c r="A45" t="s">
        <v>462</v>
      </c>
      <c r="B45" t="b">
        <v>1</v>
      </c>
      <c r="C45" t="s">
        <v>404</v>
      </c>
      <c r="D45" t="s">
        <v>463</v>
      </c>
      <c r="E45" s="4" t="s">
        <v>31</v>
      </c>
      <c r="H45" s="4" t="str">
        <f t="shared" si="3"/>
        <v>available  decimal(24,12)   comment '可平仓数量',</v>
      </c>
      <c r="I45" t="s">
        <v>463</v>
      </c>
    </row>
    <row r="46" spans="1:9">
      <c r="A46" t="s">
        <v>118</v>
      </c>
      <c r="B46" t="b">
        <v>1</v>
      </c>
      <c r="C46" t="s">
        <v>404</v>
      </c>
      <c r="D46" t="s">
        <v>464</v>
      </c>
      <c r="E46" s="4" t="s">
        <v>31</v>
      </c>
      <c r="H46" s="4" t="str">
        <f t="shared" si="3"/>
        <v>frozen  decimal(24,12)   comment '冻结数量',</v>
      </c>
      <c r="I46" t="s">
        <v>464</v>
      </c>
    </row>
    <row r="47" spans="1:9">
      <c r="A47" t="s">
        <v>465</v>
      </c>
      <c r="B47" t="b">
        <v>1</v>
      </c>
      <c r="C47" t="s">
        <v>404</v>
      </c>
      <c r="D47" t="s">
        <v>466</v>
      </c>
      <c r="E47" s="4" t="s">
        <v>31</v>
      </c>
      <c r="H47" s="4" t="str">
        <f t="shared" si="3"/>
        <v>costOpen  decimal(24,12)   comment '开仓均价',</v>
      </c>
      <c r="I47" t="s">
        <v>466</v>
      </c>
    </row>
    <row r="48" spans="1:9">
      <c r="A48" t="s">
        <v>467</v>
      </c>
      <c r="B48" t="b">
        <v>1</v>
      </c>
      <c r="C48" t="s">
        <v>404</v>
      </c>
      <c r="D48" t="s">
        <v>468</v>
      </c>
      <c r="E48" s="4" t="s">
        <v>31</v>
      </c>
      <c r="H48" s="4" t="str">
        <f t="shared" si="3"/>
        <v>costHold  decimal(24,12)   comment '持仓均价',</v>
      </c>
      <c r="I48" t="s">
        <v>468</v>
      </c>
    </row>
    <row r="49" spans="1:9">
      <c r="A49" t="s">
        <v>440</v>
      </c>
      <c r="B49" t="b">
        <v>1</v>
      </c>
      <c r="C49" t="s">
        <v>404</v>
      </c>
      <c r="D49" t="s">
        <v>441</v>
      </c>
      <c r="E49" s="4" t="s">
        <v>31</v>
      </c>
      <c r="H49" s="4" t="str">
        <f t="shared" si="3"/>
        <v>profitUnreal  decimal(24,12)   comment '未实现盈亏',</v>
      </c>
      <c r="I49" t="s">
        <v>441</v>
      </c>
    </row>
    <row r="50" spans="1:9">
      <c r="A50" t="s">
        <v>469</v>
      </c>
      <c r="B50" t="b">
        <v>1</v>
      </c>
      <c r="C50" t="s">
        <v>404</v>
      </c>
      <c r="D50" t="s">
        <v>470</v>
      </c>
      <c r="E50" s="4" t="s">
        <v>31</v>
      </c>
      <c r="H50" s="4" t="str">
        <f t="shared" si="3"/>
        <v>profitRate  decimal(24,12)   comment '收益率',</v>
      </c>
      <c r="I50" t="s">
        <v>470</v>
      </c>
    </row>
    <row r="51" spans="1:9">
      <c r="A51" t="s">
        <v>471</v>
      </c>
      <c r="B51" t="b">
        <v>1</v>
      </c>
      <c r="C51" t="s">
        <v>404</v>
      </c>
      <c r="D51" t="s">
        <v>472</v>
      </c>
      <c r="E51" s="4" t="s">
        <v>31</v>
      </c>
      <c r="H51" s="4" t="str">
        <f t="shared" si="3"/>
        <v>profit  decimal(24,12)   comment '收益',</v>
      </c>
      <c r="I51" t="s">
        <v>472</v>
      </c>
    </row>
    <row r="52" spans="1:9">
      <c r="A52" t="s">
        <v>473</v>
      </c>
      <c r="B52" t="b">
        <v>1</v>
      </c>
      <c r="C52" t="s">
        <v>404</v>
      </c>
      <c r="D52" t="s">
        <v>433</v>
      </c>
      <c r="E52" s="4" t="s">
        <v>31</v>
      </c>
      <c r="H52" s="4" t="str">
        <f t="shared" si="3"/>
        <v>positionMargin  decimal(24,12)   comment '持仓保证金',</v>
      </c>
      <c r="I52" t="s">
        <v>433</v>
      </c>
    </row>
    <row r="53" spans="1:9">
      <c r="A53" t="s">
        <v>448</v>
      </c>
      <c r="B53" t="b">
        <v>1</v>
      </c>
      <c r="C53" t="s">
        <v>424</v>
      </c>
      <c r="D53" t="s">
        <v>449</v>
      </c>
      <c r="E53" s="4" t="s">
        <v>450</v>
      </c>
      <c r="H53" s="4" t="str">
        <f t="shared" si="3"/>
        <v>leverRate  decimal(8,4)   comment '杠杠倍数',</v>
      </c>
      <c r="I53" t="s">
        <v>449</v>
      </c>
    </row>
    <row r="54" spans="1:9">
      <c r="A54" t="s">
        <v>474</v>
      </c>
      <c r="B54" t="b">
        <v>1</v>
      </c>
      <c r="C54" t="s">
        <v>3</v>
      </c>
      <c r="D54" t="s">
        <v>475</v>
      </c>
      <c r="E54" s="4" t="s">
        <v>21</v>
      </c>
      <c r="H54" s="4" t="str">
        <f t="shared" si="3"/>
        <v>direction  varchar(30)   comment '买卖方向',</v>
      </c>
      <c r="I54" t="s">
        <v>476</v>
      </c>
    </row>
    <row r="55" spans="1:9">
      <c r="A55" t="s">
        <v>477</v>
      </c>
      <c r="B55" t="b">
        <v>1</v>
      </c>
      <c r="C55" t="s">
        <v>404</v>
      </c>
      <c r="D55" t="s">
        <v>478</v>
      </c>
      <c r="E55" s="4" t="s">
        <v>31</v>
      </c>
      <c r="H55" s="4" t="str">
        <f t="shared" si="3"/>
        <v>lastPrice  decimal(24,12)   comment '最新价',</v>
      </c>
      <c r="I55" t="s">
        <v>478</v>
      </c>
    </row>
    <row r="56" spans="1:8">
      <c r="A56" t="s">
        <v>81</v>
      </c>
      <c r="B56" s="6" t="s">
        <v>479</v>
      </c>
      <c r="C56" s="6"/>
      <c r="D56" s="6"/>
      <c r="H56" s="4" t="str">
        <f>CONCATENATE("unique index ("&amp;B56&amp;")")</f>
        <v>unique index (accountId,apiKey,contractCode,direction)</v>
      </c>
    </row>
    <row r="57" spans="8:8">
      <c r="H57" s="4" t="s">
        <v>480</v>
      </c>
    </row>
    <row r="58" ht="26" spans="1:1">
      <c r="A58" s="1" t="s">
        <v>481</v>
      </c>
    </row>
    <row r="59" ht="26" spans="1:8">
      <c r="A59" s="1" t="s">
        <v>482</v>
      </c>
      <c r="H59" s="4" t="str">
        <f>CONCATENATE("drop table  if exists "&amp;A59&amp;";")</f>
        <v>drop table  if exists HuobiFuturesFinancialRecord;</v>
      </c>
    </row>
    <row r="60" ht="18" spans="1:8">
      <c r="A60" s="5" t="s">
        <v>90</v>
      </c>
      <c r="B60" s="4"/>
      <c r="C60" t="s">
        <v>91</v>
      </c>
      <c r="D60" s="4" t="s">
        <v>92</v>
      </c>
      <c r="E60" s="4" t="s">
        <v>93</v>
      </c>
      <c r="F60" s="4"/>
      <c r="G60" t="s">
        <v>94</v>
      </c>
      <c r="H60" s="7" t="str">
        <f>_xlfn.CONCAT("create table ",A59,"(id bigint not null comment '主键' primary key,")</f>
        <v>create table HuobiFuturesFinancialRecord(id bigint not null comment '主键' primary key,</v>
      </c>
    </row>
    <row r="61" spans="1:8">
      <c r="A61" s="5" t="s">
        <v>96</v>
      </c>
      <c r="B61" s="4"/>
      <c r="C61" t="s">
        <v>91</v>
      </c>
      <c r="D61" s="4" t="s">
        <v>97</v>
      </c>
      <c r="E61" s="4" t="s">
        <v>93</v>
      </c>
      <c r="F61" s="4"/>
      <c r="G61" t="s">
        <v>94</v>
      </c>
      <c r="H61" s="4" t="str">
        <f>CONCATENATE(""&amp;LEFT(A61,1)&amp;MID(SUBSTITUTE(PROPER(A61),"-",""),2,100)&amp;"  "&amp;E61&amp;" "&amp;F61&amp;" "&amp;G61&amp;" comment '"&amp;D61&amp;"',")</f>
        <v>accountId  bigInt(20)  not null comment '平台账户ID',</v>
      </c>
    </row>
    <row r="62" spans="1:8">
      <c r="A62" s="5" t="s">
        <v>98</v>
      </c>
      <c r="B62" s="4" t="s">
        <v>99</v>
      </c>
      <c r="C62" s="4" t="s">
        <v>100</v>
      </c>
      <c r="D62" s="4" t="s">
        <v>101</v>
      </c>
      <c r="E62" s="4" t="s">
        <v>100</v>
      </c>
      <c r="F62" s="4"/>
      <c r="G62" t="s">
        <v>94</v>
      </c>
      <c r="H62" s="4" t="str">
        <f>CONCATENATE(""&amp;LEFT(A62,1)&amp;MID(SUBSTITUTE(PROPER(A62),"-",""),2,100)&amp;"  "&amp;E62&amp;" "&amp;F62&amp;" "&amp;G62&amp;" comment '"&amp;D62&amp;"',")</f>
        <v>apiKey  varchar(255)  not null comment '外部平台apikey',</v>
      </c>
    </row>
    <row r="63" spans="1:9">
      <c r="A63" t="s">
        <v>483</v>
      </c>
      <c r="B63" t="b">
        <v>1</v>
      </c>
      <c r="C63" t="s">
        <v>91</v>
      </c>
      <c r="D63" t="s">
        <v>484</v>
      </c>
      <c r="E63" s="4" t="s">
        <v>93</v>
      </c>
      <c r="H63" s="4" t="str">
        <f>CONCATENATE(""&amp;LEFT(A63,1)&amp;MID(SUBSTITUTE(PROPER(A63),"_",""),2,100)&amp;"  "&amp;E63&amp;" "&amp;F63&amp;" "&amp;G63&amp;" comment '"&amp;D63&amp;"',")</f>
        <v>recordId  bigInt(20)   comment '财务记录ID',</v>
      </c>
      <c r="I63" t="s">
        <v>485</v>
      </c>
    </row>
    <row r="64" spans="1:9">
      <c r="A64" t="s">
        <v>486</v>
      </c>
      <c r="B64" t="b">
        <v>1</v>
      </c>
      <c r="C64" t="s">
        <v>91</v>
      </c>
      <c r="D64" t="s">
        <v>487</v>
      </c>
      <c r="E64" s="4" t="s">
        <v>93</v>
      </c>
      <c r="H64" s="4" t="str">
        <f>CONCATENATE(""&amp;LEFT(A64,1)&amp;MID(SUBSTITUTE(PROPER(A64),"_",""),2,100)&amp;"  "&amp;E64&amp;" "&amp;F64&amp;" "&amp;G64&amp;" comment '"&amp;D64&amp;"',")</f>
        <v>ts  bigInt(20)   comment '创建时间',</v>
      </c>
      <c r="I64" t="s">
        <v>487</v>
      </c>
    </row>
    <row r="65" spans="1:10">
      <c r="A65" t="s">
        <v>19</v>
      </c>
      <c r="B65" t="b">
        <v>1</v>
      </c>
      <c r="C65" t="s">
        <v>3</v>
      </c>
      <c r="D65" t="s">
        <v>395</v>
      </c>
      <c r="E65" s="4" t="s">
        <v>5</v>
      </c>
      <c r="H65" s="4" t="str">
        <f>CONCATENATE(""&amp;LEFT(A65,1)&amp;MID(SUBSTITUTE(PROPER(A65),"_",""),2,100)&amp;"  "&amp;E65&amp;" "&amp;F65&amp;" "&amp;G65&amp;" comment '"&amp;D65&amp;"',")</f>
        <v>symbol  varchar(20)   comment '品种代码',</v>
      </c>
      <c r="I65" t="s">
        <v>395</v>
      </c>
      <c r="J65" t="s">
        <v>488</v>
      </c>
    </row>
    <row r="66" spans="1:10">
      <c r="A66" t="s">
        <v>105</v>
      </c>
      <c r="B66" t="b">
        <v>1</v>
      </c>
      <c r="C66" t="s">
        <v>424</v>
      </c>
      <c r="D66" t="s">
        <v>489</v>
      </c>
      <c r="E66" s="4" t="s">
        <v>11</v>
      </c>
      <c r="H66" s="4" t="str">
        <f>CONCATENATE(""&amp;LEFT(A66,1)&amp;MID(SUBSTITUTE(PROPER(A66),"_",""),2,100)&amp;"  "&amp;E66&amp;" "&amp;F66&amp;" "&amp;G66&amp;" comment '"&amp;D66&amp;"',")</f>
        <v>type  int(4)   comment '交易类型',</v>
      </c>
      <c r="I66" t="s">
        <v>489</v>
      </c>
      <c r="J66" t="s">
        <v>490</v>
      </c>
    </row>
    <row r="67" spans="1:9">
      <c r="A67" t="s">
        <v>192</v>
      </c>
      <c r="B67" t="b">
        <v>1</v>
      </c>
      <c r="C67" t="s">
        <v>404</v>
      </c>
      <c r="D67" t="s">
        <v>491</v>
      </c>
      <c r="E67" s="4" t="s">
        <v>31</v>
      </c>
      <c r="H67" s="4" t="str">
        <f>CONCATENATE(""&amp;LEFT(A67,1)&amp;MID(SUBSTITUTE(PROPER(A67),"_",""),2,100)&amp;"  "&amp;E67&amp;" "&amp;F67&amp;" "&amp;G67&amp;" comment '"&amp;D67&amp;"',")</f>
        <v>amount  decimal(24,12)   comment '金额',</v>
      </c>
      <c r="I67" t="s">
        <v>491</v>
      </c>
    </row>
    <row r="68" spans="1:9">
      <c r="A68" t="s">
        <v>397</v>
      </c>
      <c r="B68" t="b">
        <v>1</v>
      </c>
      <c r="C68" t="s">
        <v>3</v>
      </c>
      <c r="D68" t="s">
        <v>398</v>
      </c>
      <c r="E68" s="4" t="s">
        <v>21</v>
      </c>
      <c r="H68" s="4" t="str">
        <f>CONCATENATE(""&amp;LEFT(A68,1)&amp;MID(SUBSTITUTE(PROPER(A68),"_",""),2,100)&amp;"  "&amp;E68&amp;" "&amp;F68&amp;" "&amp;G68&amp;" comment '"&amp;D68&amp;"',")</f>
        <v>contractCode  varchar(30)   comment '合约代码',</v>
      </c>
      <c r="I68" t="s">
        <v>398</v>
      </c>
    </row>
    <row r="69" spans="1:8">
      <c r="A69" t="s">
        <v>81</v>
      </c>
      <c r="B69" s="6" t="s">
        <v>145</v>
      </c>
      <c r="C69" s="6"/>
      <c r="D69" s="6"/>
      <c r="H69" s="4" t="str">
        <f>CONCATENATE("unique index ("&amp;B69&amp;")")</f>
        <v>unique index (accountId,apiKey,recordId)</v>
      </c>
    </row>
    <row r="70" spans="8:8">
      <c r="H70" s="4" t="s">
        <v>492</v>
      </c>
    </row>
    <row r="71" ht="26" spans="1:1">
      <c r="A71" s="1" t="s">
        <v>493</v>
      </c>
    </row>
    <row r="72" ht="26" spans="1:8">
      <c r="A72" s="1" t="s">
        <v>494</v>
      </c>
      <c r="H72" s="4" t="str">
        <f>CONCATENATE("drop table  if exists "&amp;A72&amp;";")</f>
        <v>drop table  if exists HuobiFuturesSettlementRecord;</v>
      </c>
    </row>
    <row r="73" ht="18" spans="1:8">
      <c r="A73" s="5" t="s">
        <v>90</v>
      </c>
      <c r="B73" s="4"/>
      <c r="C73" t="s">
        <v>91</v>
      </c>
      <c r="D73" s="4" t="s">
        <v>92</v>
      </c>
      <c r="E73" s="4" t="s">
        <v>93</v>
      </c>
      <c r="F73" s="4"/>
      <c r="G73" t="s">
        <v>94</v>
      </c>
      <c r="H73" s="7" t="str">
        <f>_xlfn.CONCAT("create table ",A72,"(id bigint not null comment '主键' primary key,")</f>
        <v>create table HuobiFuturesSettlementRecord(id bigint not null comment '主键' primary key,</v>
      </c>
    </row>
    <row r="74" spans="1:8">
      <c r="A74" s="5" t="s">
        <v>96</v>
      </c>
      <c r="B74" s="4"/>
      <c r="C74" t="s">
        <v>91</v>
      </c>
      <c r="D74" s="4" t="s">
        <v>97</v>
      </c>
      <c r="E74" s="4" t="s">
        <v>93</v>
      </c>
      <c r="F74" s="4"/>
      <c r="G74" t="s">
        <v>94</v>
      </c>
      <c r="H74" s="4" t="str">
        <f>CONCATENATE(""&amp;LEFT(A74,1)&amp;MID(SUBSTITUTE(PROPER(A74),"-",""),2,100)&amp;"  "&amp;E74&amp;" "&amp;F74&amp;" "&amp;G74&amp;" comment '"&amp;D74&amp;"',")</f>
        <v>accountId  bigInt(20)  not null comment '平台账户ID',</v>
      </c>
    </row>
    <row r="75" spans="1:8">
      <c r="A75" s="5" t="s">
        <v>98</v>
      </c>
      <c r="B75" s="4" t="s">
        <v>99</v>
      </c>
      <c r="C75" s="4" t="s">
        <v>100</v>
      </c>
      <c r="D75" s="4" t="s">
        <v>101</v>
      </c>
      <c r="E75" s="4" t="s">
        <v>100</v>
      </c>
      <c r="F75" s="4"/>
      <c r="G75" t="s">
        <v>94</v>
      </c>
      <c r="H75" s="4" t="str">
        <f>CONCATENATE(""&amp;LEFT(A75,1)&amp;MID(SUBSTITUTE(PROPER(A75),"-",""),2,100)&amp;"  "&amp;E75&amp;" "&amp;F75&amp;" "&amp;G75&amp;" comment '"&amp;D75&amp;"',")</f>
        <v>apiKey  varchar(255)  not null comment '外部平台apikey',</v>
      </c>
    </row>
    <row r="76" spans="1:10">
      <c r="A76" t="s">
        <v>19</v>
      </c>
      <c r="B76" t="b">
        <v>1</v>
      </c>
      <c r="C76" t="s">
        <v>3</v>
      </c>
      <c r="D76" t="s">
        <v>395</v>
      </c>
      <c r="E76" s="4" t="s">
        <v>21</v>
      </c>
      <c r="H76" s="4" t="str">
        <f>CONCATENATE(""&amp;LEFT(A76,1)&amp;MID(SUBSTITUTE(PROPER(A76),"_",""),2,100)&amp;"  "&amp;E76&amp;" "&amp;F76&amp;" "&amp;G76&amp;" comment '"&amp;D76&amp;"',")</f>
        <v>symbol  varchar(30)   comment '品种代码',</v>
      </c>
      <c r="I76" t="s">
        <v>395</v>
      </c>
      <c r="J76" t="s">
        <v>396</v>
      </c>
    </row>
    <row r="77" spans="1:9">
      <c r="A77" t="s">
        <v>495</v>
      </c>
      <c r="B77" t="b">
        <v>1</v>
      </c>
      <c r="C77" t="s">
        <v>404</v>
      </c>
      <c r="D77" t="s">
        <v>496</v>
      </c>
      <c r="E77" s="4" t="s">
        <v>31</v>
      </c>
      <c r="H77" s="4" t="str">
        <f t="shared" ref="H77:H86" si="4">CONCATENATE(""&amp;LEFT(A77,1)&amp;MID(SUBSTITUTE(PROPER(A77),"_",""),2,100)&amp;"  "&amp;E77&amp;" "&amp;F77&amp;" "&amp;G77&amp;" comment '"&amp;D77&amp;"',")</f>
        <v>marginBalanceInit  decimal(24,12)   comment '本期初始账户权益',</v>
      </c>
      <c r="I77" t="s">
        <v>496</v>
      </c>
    </row>
    <row r="78" spans="1:9">
      <c r="A78" t="s">
        <v>430</v>
      </c>
      <c r="B78" t="b">
        <v>1</v>
      </c>
      <c r="C78" t="s">
        <v>404</v>
      </c>
      <c r="D78" t="s">
        <v>497</v>
      </c>
      <c r="E78" s="4" t="s">
        <v>31</v>
      </c>
      <c r="H78" s="4" t="str">
        <f t="shared" si="4"/>
        <v>marginBalance  decimal(24,12)   comment '本期结算后账户权益',</v>
      </c>
      <c r="I78" t="s">
        <v>497</v>
      </c>
    </row>
    <row r="79" spans="1:9">
      <c r="A79" t="s">
        <v>498</v>
      </c>
      <c r="B79" t="b">
        <v>1</v>
      </c>
      <c r="C79" t="s">
        <v>404</v>
      </c>
      <c r="D79" t="s">
        <v>499</v>
      </c>
      <c r="E79" s="4" t="s">
        <v>31</v>
      </c>
      <c r="H79" s="4" t="str">
        <f t="shared" si="4"/>
        <v>settlementProfitReal  decimal(24,12)   comment '本期结算已实现盈亏',</v>
      </c>
      <c r="I79" t="s">
        <v>499</v>
      </c>
    </row>
    <row r="80" spans="1:9">
      <c r="A80" t="s">
        <v>417</v>
      </c>
      <c r="B80" t="b">
        <v>1</v>
      </c>
      <c r="C80" t="s">
        <v>91</v>
      </c>
      <c r="D80" t="s">
        <v>500</v>
      </c>
      <c r="E80" s="4" t="s">
        <v>93</v>
      </c>
      <c r="H80" s="4" t="str">
        <f t="shared" si="4"/>
        <v>settlementTime  bigInt(20)   comment '本期结算时间',</v>
      </c>
      <c r="I80" t="s">
        <v>501</v>
      </c>
    </row>
    <row r="81" spans="1:9">
      <c r="A81" t="s">
        <v>502</v>
      </c>
      <c r="B81" t="b">
        <v>1</v>
      </c>
      <c r="C81" t="s">
        <v>404</v>
      </c>
      <c r="D81" t="s">
        <v>503</v>
      </c>
      <c r="E81" s="4" t="s">
        <v>31</v>
      </c>
      <c r="H81" s="4" t="str">
        <f t="shared" si="4"/>
        <v>clawback  decimal(24,12)   comment '本期分摊费用',</v>
      </c>
      <c r="I81" t="s">
        <v>503</v>
      </c>
    </row>
    <row r="82" spans="1:9">
      <c r="A82" t="s">
        <v>504</v>
      </c>
      <c r="B82" t="b">
        <v>1</v>
      </c>
      <c r="C82" t="s">
        <v>404</v>
      </c>
      <c r="D82" t="s">
        <v>505</v>
      </c>
      <c r="E82" s="4" t="s">
        <v>31</v>
      </c>
      <c r="H82" s="4" t="str">
        <f t="shared" si="4"/>
        <v>deliveryFee  decimal(24,12)   comment '本期交割手续费',</v>
      </c>
      <c r="I82" t="s">
        <v>506</v>
      </c>
    </row>
    <row r="83" spans="1:9">
      <c r="A83" t="s">
        <v>507</v>
      </c>
      <c r="B83" t="b">
        <v>1</v>
      </c>
      <c r="C83" t="s">
        <v>404</v>
      </c>
      <c r="D83" t="s">
        <v>508</v>
      </c>
      <c r="E83" s="4" t="s">
        <v>31</v>
      </c>
      <c r="H83" s="4" t="str">
        <f t="shared" si="4"/>
        <v>offsetProfitloss  decimal(24,12)   comment '本期平仓盈亏',</v>
      </c>
      <c r="I83" t="s">
        <v>508</v>
      </c>
    </row>
    <row r="84" spans="1:9">
      <c r="A84" t="s">
        <v>197</v>
      </c>
      <c r="B84" t="b">
        <v>1</v>
      </c>
      <c r="C84" t="s">
        <v>404</v>
      </c>
      <c r="D84" t="s">
        <v>509</v>
      </c>
      <c r="E84" s="4" t="s">
        <v>31</v>
      </c>
      <c r="H84" s="4" t="str">
        <f t="shared" si="4"/>
        <v>fee  decimal(24,12)   comment '本期交易手续费',</v>
      </c>
      <c r="I84" t="s">
        <v>509</v>
      </c>
    </row>
    <row r="85" spans="1:9">
      <c r="A85" t="s">
        <v>510</v>
      </c>
      <c r="B85" t="b">
        <v>1</v>
      </c>
      <c r="C85" t="s">
        <v>3</v>
      </c>
      <c r="D85" t="s">
        <v>511</v>
      </c>
      <c r="E85" s="4" t="s">
        <v>21</v>
      </c>
      <c r="H85" s="4" t="str">
        <f t="shared" si="4"/>
        <v>feeAsset  varchar(30)   comment '手续费币种',</v>
      </c>
      <c r="I85" t="s">
        <v>511</v>
      </c>
    </row>
    <row r="86" spans="1:8">
      <c r="A86" t="s">
        <v>512</v>
      </c>
      <c r="C86" t="s">
        <v>3</v>
      </c>
      <c r="D86" t="s">
        <v>513</v>
      </c>
      <c r="E86" s="4" t="s">
        <v>514</v>
      </c>
      <c r="H86" s="4" t="str">
        <f t="shared" si="4"/>
        <v>positions  varchar(4096)   comment '仓位信息',</v>
      </c>
    </row>
    <row r="87" spans="1:8">
      <c r="A87" t="s">
        <v>81</v>
      </c>
      <c r="B87" s="6" t="s">
        <v>515</v>
      </c>
      <c r="C87" s="6"/>
      <c r="D87" s="6"/>
      <c r="H87" s="4" t="str">
        <f>CONCATENATE("unique index ("&amp;B87&amp;")")</f>
        <v>unique index (accountId,apiKey,settlementTime)</v>
      </c>
    </row>
    <row r="88" spans="8:8">
      <c r="H88" s="4" t="s">
        <v>516</v>
      </c>
    </row>
    <row r="89" ht="26" spans="1:1">
      <c r="A89" s="1" t="s">
        <v>517</v>
      </c>
    </row>
    <row r="90" ht="26" spans="1:8">
      <c r="A90" s="1" t="s">
        <v>518</v>
      </c>
      <c r="H90" s="4" t="str">
        <f>CONCATENATE("drop table  if exists "&amp;A90&amp;";")</f>
        <v>drop table  if exists HuobiFuturesOrder;</v>
      </c>
    </row>
    <row r="91" ht="18" spans="1:8">
      <c r="A91" s="5" t="s">
        <v>90</v>
      </c>
      <c r="B91" s="4"/>
      <c r="C91" t="s">
        <v>91</v>
      </c>
      <c r="D91" s="4" t="s">
        <v>92</v>
      </c>
      <c r="E91" s="4" t="s">
        <v>93</v>
      </c>
      <c r="F91" s="4"/>
      <c r="G91" t="s">
        <v>94</v>
      </c>
      <c r="H91" s="7" t="str">
        <f>_xlfn.CONCAT("create table ",A90,"(id bigint not null comment '主键' primary key,")</f>
        <v>create table HuobiFuturesOrder(id bigint not null comment '主键' primary key,</v>
      </c>
    </row>
    <row r="92" spans="1:8">
      <c r="A92" s="5" t="s">
        <v>96</v>
      </c>
      <c r="B92" s="4"/>
      <c r="C92" t="s">
        <v>91</v>
      </c>
      <c r="D92" s="4" t="s">
        <v>97</v>
      </c>
      <c r="E92" s="4" t="s">
        <v>93</v>
      </c>
      <c r="F92" s="4"/>
      <c r="G92" t="s">
        <v>94</v>
      </c>
      <c r="H92" s="4" t="str">
        <f>CONCATENATE(""&amp;LEFT(A92,1)&amp;MID(SUBSTITUTE(PROPER(A92),"-",""),2,100)&amp;"  "&amp;E92&amp;" "&amp;F92&amp;" "&amp;G92&amp;" comment '"&amp;D92&amp;"',")</f>
        <v>accountId  bigInt(20)  not null comment '平台账户ID',</v>
      </c>
    </row>
    <row r="93" spans="1:8">
      <c r="A93" s="5" t="s">
        <v>98</v>
      </c>
      <c r="B93" s="4" t="s">
        <v>99</v>
      </c>
      <c r="C93" s="4" t="s">
        <v>100</v>
      </c>
      <c r="D93" s="4" t="s">
        <v>101</v>
      </c>
      <c r="E93" s="4" t="s">
        <v>100</v>
      </c>
      <c r="F93" s="4"/>
      <c r="G93" t="s">
        <v>94</v>
      </c>
      <c r="H93" s="4" t="str">
        <f>CONCATENATE(""&amp;LEFT(A93,1)&amp;MID(SUBSTITUTE(PROPER(A93),"-",""),2,100)&amp;"  "&amp;E93&amp;" "&amp;F93&amp;" "&amp;G93&amp;" comment '"&amp;D93&amp;"',")</f>
        <v>apiKey  varchar(255)  not null comment '外部平台apikey',</v>
      </c>
    </row>
    <row r="94" spans="1:9">
      <c r="A94" t="s">
        <v>19</v>
      </c>
      <c r="B94" t="b">
        <v>1</v>
      </c>
      <c r="C94" t="s">
        <v>3</v>
      </c>
      <c r="D94" t="s">
        <v>395</v>
      </c>
      <c r="E94" s="4" t="s">
        <v>21</v>
      </c>
      <c r="H94" s="4" t="str">
        <f>CONCATENATE(""&amp;LEFT(A94,1)&amp;MID(SUBSTITUTE(PROPER(A94),"_",""),2,100)&amp;"  "&amp;E94&amp;" "&amp;F94&amp;" "&amp;G94&amp;" comment '"&amp;D94&amp;"',")</f>
        <v>symbol  varchar(30)   comment '品种代码',</v>
      </c>
      <c r="I94" t="s">
        <v>395</v>
      </c>
    </row>
    <row r="95" spans="1:10">
      <c r="A95" t="s">
        <v>400</v>
      </c>
      <c r="B95" t="b">
        <v>1</v>
      </c>
      <c r="C95" t="s">
        <v>3</v>
      </c>
      <c r="D95" t="s">
        <v>401</v>
      </c>
      <c r="E95" s="4" t="s">
        <v>21</v>
      </c>
      <c r="H95" s="4" t="str">
        <f t="shared" ref="H95:H120" si="5">CONCATENATE(""&amp;LEFT(A95,1)&amp;MID(SUBSTITUTE(PROPER(A95),"_",""),2,100)&amp;"  "&amp;E95&amp;" "&amp;F95&amp;" "&amp;G95&amp;" comment '"&amp;D95&amp;"',")</f>
        <v>contractType  varchar(30)   comment '合约类型',</v>
      </c>
      <c r="I95" t="s">
        <v>401</v>
      </c>
      <c r="J95" t="s">
        <v>402</v>
      </c>
    </row>
    <row r="96" spans="1:10">
      <c r="A96" t="s">
        <v>397</v>
      </c>
      <c r="B96" t="b">
        <v>1</v>
      </c>
      <c r="C96" t="s">
        <v>3</v>
      </c>
      <c r="D96" t="s">
        <v>398</v>
      </c>
      <c r="E96" s="4" t="s">
        <v>21</v>
      </c>
      <c r="H96" s="4" t="str">
        <f t="shared" si="5"/>
        <v>contractCode  varchar(30)   comment '合约代码',</v>
      </c>
      <c r="I96" t="s">
        <v>398</v>
      </c>
      <c r="J96" t="s">
        <v>399</v>
      </c>
    </row>
    <row r="97" spans="1:9">
      <c r="A97" t="s">
        <v>460</v>
      </c>
      <c r="B97" t="b">
        <v>1</v>
      </c>
      <c r="C97" t="s">
        <v>404</v>
      </c>
      <c r="D97" t="s">
        <v>519</v>
      </c>
      <c r="E97" s="4" t="s">
        <v>31</v>
      </c>
      <c r="H97" s="4" t="str">
        <f t="shared" si="5"/>
        <v>volume  decimal(24,12)   comment '委托数量',</v>
      </c>
      <c r="I97" t="s">
        <v>519</v>
      </c>
    </row>
    <row r="98" spans="1:9">
      <c r="A98" t="s">
        <v>235</v>
      </c>
      <c r="B98" t="b">
        <v>1</v>
      </c>
      <c r="C98" t="s">
        <v>404</v>
      </c>
      <c r="D98" t="s">
        <v>520</v>
      </c>
      <c r="E98" s="4" t="s">
        <v>31</v>
      </c>
      <c r="H98" s="4" t="str">
        <f t="shared" si="5"/>
        <v>price  decimal(24,12)   comment '委托价格',</v>
      </c>
      <c r="I98" t="s">
        <v>520</v>
      </c>
    </row>
    <row r="99" spans="1:10">
      <c r="A99" t="s">
        <v>521</v>
      </c>
      <c r="B99" t="b">
        <v>1</v>
      </c>
      <c r="C99" t="s">
        <v>3</v>
      </c>
      <c r="D99" t="s">
        <v>522</v>
      </c>
      <c r="E99" s="4" t="s">
        <v>21</v>
      </c>
      <c r="H99" s="4" t="str">
        <f t="shared" si="5"/>
        <v>orderPriceType  varchar(30)   comment '订单报价类型',</v>
      </c>
      <c r="I99" t="s">
        <v>522</v>
      </c>
      <c r="J99" t="s">
        <v>523</v>
      </c>
    </row>
    <row r="100" spans="1:10">
      <c r="A100" t="s">
        <v>474</v>
      </c>
      <c r="B100" t="b">
        <v>1</v>
      </c>
      <c r="C100" t="s">
        <v>3</v>
      </c>
      <c r="D100" t="s">
        <v>475</v>
      </c>
      <c r="E100" s="4" t="s">
        <v>21</v>
      </c>
      <c r="H100" s="4" t="str">
        <f t="shared" si="5"/>
        <v>direction  varchar(30)   comment '买卖方向',</v>
      </c>
      <c r="I100" t="s">
        <v>475</v>
      </c>
      <c r="J100" t="s">
        <v>476</v>
      </c>
    </row>
    <row r="101" spans="1:10">
      <c r="A101" t="s">
        <v>524</v>
      </c>
      <c r="B101" t="b">
        <v>1</v>
      </c>
      <c r="C101" t="s">
        <v>3</v>
      </c>
      <c r="D101" t="s">
        <v>525</v>
      </c>
      <c r="E101" s="4" t="s">
        <v>21</v>
      </c>
      <c r="H101" s="4" t="str">
        <f t="shared" si="5"/>
        <v>offset  varchar(30)   comment '开平方向',</v>
      </c>
      <c r="I101" t="s">
        <v>525</v>
      </c>
      <c r="J101" t="s">
        <v>526</v>
      </c>
    </row>
    <row r="102" spans="1:10">
      <c r="A102" t="s">
        <v>448</v>
      </c>
      <c r="B102" t="b">
        <v>1</v>
      </c>
      <c r="C102" t="s">
        <v>424</v>
      </c>
      <c r="D102" t="s">
        <v>527</v>
      </c>
      <c r="E102" s="4" t="s">
        <v>450</v>
      </c>
      <c r="H102" s="4" t="str">
        <f t="shared" si="5"/>
        <v>leverRate  decimal(8,4)   comment '杠杆倍数',</v>
      </c>
      <c r="I102" t="s">
        <v>527</v>
      </c>
      <c r="J102" t="s">
        <v>528</v>
      </c>
    </row>
    <row r="103" spans="1:9">
      <c r="A103" t="s">
        <v>529</v>
      </c>
      <c r="B103" t="b">
        <v>1</v>
      </c>
      <c r="C103" t="s">
        <v>91</v>
      </c>
      <c r="D103" t="s">
        <v>230</v>
      </c>
      <c r="E103" s="4" t="s">
        <v>93</v>
      </c>
      <c r="H103" s="4" t="str">
        <f t="shared" si="5"/>
        <v>orderId  bigInt(20)   comment '订单ID',</v>
      </c>
      <c r="I103" t="s">
        <v>230</v>
      </c>
    </row>
    <row r="104" spans="1:9">
      <c r="A104" t="s">
        <v>530</v>
      </c>
      <c r="B104" t="b">
        <v>1</v>
      </c>
      <c r="C104" t="s">
        <v>3</v>
      </c>
      <c r="D104" t="s">
        <v>230</v>
      </c>
      <c r="E104" s="4" t="s">
        <v>21</v>
      </c>
      <c r="H104" s="4" t="str">
        <f t="shared" si="5"/>
        <v>orderIdStr  varchar(30)   comment '订单ID',</v>
      </c>
      <c r="I104" t="s">
        <v>531</v>
      </c>
    </row>
    <row r="105" spans="1:9">
      <c r="A105" t="s">
        <v>532</v>
      </c>
      <c r="B105" t="b">
        <v>1</v>
      </c>
      <c r="C105" t="s">
        <v>91</v>
      </c>
      <c r="D105" t="s">
        <v>533</v>
      </c>
      <c r="E105" s="4" t="s">
        <v>93</v>
      </c>
      <c r="H105" s="4" t="str">
        <f t="shared" si="5"/>
        <v>clientOrderId  bigInt(20)   comment '客户订单ID',</v>
      </c>
      <c r="I105" t="s">
        <v>533</v>
      </c>
    </row>
    <row r="106" spans="1:9">
      <c r="A106" t="s">
        <v>534</v>
      </c>
      <c r="B106" t="b">
        <v>1</v>
      </c>
      <c r="C106" t="s">
        <v>91</v>
      </c>
      <c r="D106" t="s">
        <v>487</v>
      </c>
      <c r="E106" s="4" t="s">
        <v>93</v>
      </c>
      <c r="H106" s="4" t="str">
        <f t="shared" si="5"/>
        <v>createdAt  bigInt(20)   comment '创建时间',</v>
      </c>
      <c r="I106" t="s">
        <v>487</v>
      </c>
    </row>
    <row r="107" spans="1:9">
      <c r="A107" t="s">
        <v>535</v>
      </c>
      <c r="B107" t="b">
        <v>1</v>
      </c>
      <c r="C107" t="s">
        <v>91</v>
      </c>
      <c r="D107" t="s">
        <v>536</v>
      </c>
      <c r="E107" s="4" t="s">
        <v>93</v>
      </c>
      <c r="H107" s="4" t="str">
        <f t="shared" si="5"/>
        <v>canceledAt  bigInt(20)   comment '撤单时间',</v>
      </c>
      <c r="I107" t="s">
        <v>536</v>
      </c>
    </row>
    <row r="108" spans="1:9">
      <c r="A108" t="s">
        <v>537</v>
      </c>
      <c r="B108" t="b">
        <v>1</v>
      </c>
      <c r="C108" t="s">
        <v>404</v>
      </c>
      <c r="D108" t="s">
        <v>257</v>
      </c>
      <c r="E108" s="4" t="s">
        <v>31</v>
      </c>
      <c r="H108" s="4" t="str">
        <f t="shared" si="5"/>
        <v>tradeVolume  decimal(24,12)   comment '成交数量',</v>
      </c>
      <c r="I108" t="s">
        <v>257</v>
      </c>
    </row>
    <row r="109" spans="1:9">
      <c r="A109" t="s">
        <v>538</v>
      </c>
      <c r="B109" t="b">
        <v>1</v>
      </c>
      <c r="C109" t="s">
        <v>404</v>
      </c>
      <c r="D109" t="s">
        <v>539</v>
      </c>
      <c r="E109" s="4" t="s">
        <v>31</v>
      </c>
      <c r="H109" s="4" t="str">
        <f t="shared" si="5"/>
        <v>tradeTurnover  decimal(24,12)   comment '成交总金额',</v>
      </c>
      <c r="I109" t="s">
        <v>539</v>
      </c>
    </row>
    <row r="110" spans="1:9">
      <c r="A110" t="s">
        <v>197</v>
      </c>
      <c r="B110" t="b">
        <v>1</v>
      </c>
      <c r="C110" t="s">
        <v>404</v>
      </c>
      <c r="D110" t="s">
        <v>198</v>
      </c>
      <c r="E110" s="4" t="s">
        <v>31</v>
      </c>
      <c r="H110" s="4" t="str">
        <f t="shared" si="5"/>
        <v>fee  decimal(24,12)   comment '手续费',</v>
      </c>
      <c r="I110" t="s">
        <v>198</v>
      </c>
    </row>
    <row r="111" spans="1:9">
      <c r="A111" t="s">
        <v>540</v>
      </c>
      <c r="B111" t="b">
        <v>1</v>
      </c>
      <c r="C111" t="s">
        <v>404</v>
      </c>
      <c r="D111" t="s">
        <v>541</v>
      </c>
      <c r="E111" s="4" t="s">
        <v>31</v>
      </c>
      <c r="H111" s="4" t="str">
        <f t="shared" si="5"/>
        <v>tradeAvgPrice  decimal(24,12)   comment '成交均价',</v>
      </c>
      <c r="I111" t="s">
        <v>541</v>
      </c>
    </row>
    <row r="112" spans="1:9">
      <c r="A112" t="s">
        <v>434</v>
      </c>
      <c r="B112" t="b">
        <v>1</v>
      </c>
      <c r="C112" t="s">
        <v>404</v>
      </c>
      <c r="D112" t="s">
        <v>435</v>
      </c>
      <c r="E112" s="4" t="s">
        <v>31</v>
      </c>
      <c r="H112" s="4" t="str">
        <f t="shared" si="5"/>
        <v>marginFrozen  decimal(24,12)   comment '冻结保证金',</v>
      </c>
      <c r="I112" t="s">
        <v>435</v>
      </c>
    </row>
    <row r="113" spans="1:9">
      <c r="A113" t="s">
        <v>471</v>
      </c>
      <c r="B113" t="b">
        <v>1</v>
      </c>
      <c r="C113" t="s">
        <v>404</v>
      </c>
      <c r="D113" t="s">
        <v>542</v>
      </c>
      <c r="E113" s="4" t="s">
        <v>31</v>
      </c>
      <c r="H113" s="4" t="str">
        <f t="shared" si="5"/>
        <v>profit  decimal(24,12)   comment '平仓盈亏',</v>
      </c>
      <c r="I113" t="s">
        <v>543</v>
      </c>
    </row>
    <row r="114" spans="1:10">
      <c r="A114" t="s">
        <v>544</v>
      </c>
      <c r="B114" t="b">
        <v>1</v>
      </c>
      <c r="C114" t="s">
        <v>424</v>
      </c>
      <c r="D114" t="s">
        <v>240</v>
      </c>
      <c r="E114" t="s">
        <v>11</v>
      </c>
      <c r="H114" s="4" t="str">
        <f t="shared" si="5"/>
        <v>status  int(4)   comment '订单状态',</v>
      </c>
      <c r="I114" t="s">
        <v>240</v>
      </c>
      <c r="J114" t="s">
        <v>545</v>
      </c>
    </row>
    <row r="115" spans="1:10">
      <c r="A115" t="s">
        <v>546</v>
      </c>
      <c r="B115" t="b">
        <v>1</v>
      </c>
      <c r="C115" t="s">
        <v>424</v>
      </c>
      <c r="D115" t="s">
        <v>243</v>
      </c>
      <c r="E115" t="s">
        <v>11</v>
      </c>
      <c r="H115" s="4" t="str">
        <f t="shared" si="5"/>
        <v>orderType  int(4)   comment '订单类型',</v>
      </c>
      <c r="I115" t="s">
        <v>243</v>
      </c>
      <c r="J115" t="s">
        <v>547</v>
      </c>
    </row>
    <row r="116" spans="1:9">
      <c r="A116" t="s">
        <v>548</v>
      </c>
      <c r="B116" t="b">
        <v>1</v>
      </c>
      <c r="C116" t="s">
        <v>3</v>
      </c>
      <c r="D116" t="s">
        <v>238</v>
      </c>
      <c r="E116" s="4" t="s">
        <v>21</v>
      </c>
      <c r="H116" s="4" t="str">
        <f t="shared" si="5"/>
        <v>orderSource  varchar(30)   comment '订单来源',</v>
      </c>
      <c r="I116" t="s">
        <v>549</v>
      </c>
    </row>
    <row r="117" spans="1:10">
      <c r="A117" t="s">
        <v>510</v>
      </c>
      <c r="B117" t="b">
        <v>1</v>
      </c>
      <c r="C117" t="s">
        <v>3</v>
      </c>
      <c r="D117" t="s">
        <v>511</v>
      </c>
      <c r="E117" s="4" t="s">
        <v>21</v>
      </c>
      <c r="H117" s="4" t="str">
        <f t="shared" si="5"/>
        <v>feeAsset  varchar(30)   comment '手续费币种',</v>
      </c>
      <c r="I117" t="s">
        <v>511</v>
      </c>
      <c r="J117" t="s">
        <v>550</v>
      </c>
    </row>
    <row r="118" spans="1:10">
      <c r="A118" t="s">
        <v>551</v>
      </c>
      <c r="B118" t="b">
        <v>1</v>
      </c>
      <c r="C118" t="s">
        <v>3</v>
      </c>
      <c r="D118" t="s">
        <v>552</v>
      </c>
      <c r="E118" s="4" t="s">
        <v>21</v>
      </c>
      <c r="H118" s="4" t="str">
        <f t="shared" si="5"/>
        <v>liquidationType  varchar(30)   comment '强平类型',</v>
      </c>
      <c r="I118" t="s">
        <v>552</v>
      </c>
      <c r="J118" t="s">
        <v>553</v>
      </c>
    </row>
    <row r="119" spans="1:10">
      <c r="A119" t="s">
        <v>554</v>
      </c>
      <c r="B119" t="b">
        <v>1</v>
      </c>
      <c r="C119" t="s">
        <v>424</v>
      </c>
      <c r="D119" t="s">
        <v>555</v>
      </c>
      <c r="E119" t="s">
        <v>556</v>
      </c>
      <c r="H119" s="4" t="str">
        <f t="shared" si="5"/>
        <v>isTpsl  int(1)   comment '是否设置止盈止损',</v>
      </c>
      <c r="I119" t="s">
        <v>555</v>
      </c>
      <c r="J119" t="s">
        <v>557</v>
      </c>
    </row>
    <row r="120" spans="1:9">
      <c r="A120" t="s">
        <v>558</v>
      </c>
      <c r="B120" t="b">
        <v>1</v>
      </c>
      <c r="C120" t="s">
        <v>404</v>
      </c>
      <c r="D120" t="s">
        <v>559</v>
      </c>
      <c r="E120" s="4" t="s">
        <v>31</v>
      </c>
      <c r="H120" s="4" t="str">
        <f t="shared" si="5"/>
        <v>realProfit  decimal(24,12)   comment '真实收益',</v>
      </c>
      <c r="I120" t="s">
        <v>560</v>
      </c>
    </row>
    <row r="121" spans="1:8">
      <c r="A121" t="s">
        <v>81</v>
      </c>
      <c r="B121" s="6" t="s">
        <v>250</v>
      </c>
      <c r="C121" s="6"/>
      <c r="D121" s="6"/>
      <c r="H121" s="4" t="str">
        <f>CONCATENATE("unique index ("&amp;B121&amp;")")</f>
        <v>unique index (accountId,apiKey,orderId)</v>
      </c>
    </row>
    <row r="122" spans="8:8">
      <c r="H122" s="4" t="s">
        <v>561</v>
      </c>
    </row>
    <row r="123" ht="26" spans="1:1">
      <c r="A123" s="1" t="s">
        <v>562</v>
      </c>
    </row>
    <row r="124" ht="26" spans="1:8">
      <c r="A124" s="1" t="s">
        <v>563</v>
      </c>
      <c r="H124" s="4" t="str">
        <f>CONCATENATE("drop table  if exists "&amp;A124&amp;";")</f>
        <v>drop table  if exists HuobiFuturesOrderDetail;</v>
      </c>
    </row>
    <row r="125" ht="18" spans="1:8">
      <c r="A125" s="5" t="s">
        <v>90</v>
      </c>
      <c r="B125" s="4"/>
      <c r="C125" t="s">
        <v>91</v>
      </c>
      <c r="D125" s="4" t="s">
        <v>92</v>
      </c>
      <c r="E125" s="4" t="s">
        <v>93</v>
      </c>
      <c r="F125" s="4"/>
      <c r="G125" t="s">
        <v>94</v>
      </c>
      <c r="H125" s="7" t="str">
        <f>_xlfn.CONCAT("create table ",A124,"(id bigint not null comment '主键' primary key,")</f>
        <v>create table HuobiFuturesOrderDetail(id bigint not null comment '主键' primary key,</v>
      </c>
    </row>
    <row r="126" spans="1:8">
      <c r="A126" s="5" t="s">
        <v>96</v>
      </c>
      <c r="B126" s="4"/>
      <c r="C126" t="s">
        <v>91</v>
      </c>
      <c r="D126" s="4" t="s">
        <v>97</v>
      </c>
      <c r="E126" s="4" t="s">
        <v>93</v>
      </c>
      <c r="F126" s="4"/>
      <c r="G126" t="s">
        <v>94</v>
      </c>
      <c r="H126" s="4" t="str">
        <f>CONCATENATE(""&amp;LEFT(A126,1)&amp;MID(SUBSTITUTE(PROPER(A126),"-",""),2,100)&amp;"  "&amp;E126&amp;" "&amp;F126&amp;" "&amp;G126&amp;" comment '"&amp;D126&amp;"',")</f>
        <v>accountId  bigInt(20)  not null comment '平台账户ID',</v>
      </c>
    </row>
    <row r="127" spans="1:8">
      <c r="A127" s="5" t="s">
        <v>98</v>
      </c>
      <c r="B127" s="4" t="s">
        <v>99</v>
      </c>
      <c r="C127" s="4" t="s">
        <v>100</v>
      </c>
      <c r="D127" s="4" t="s">
        <v>101</v>
      </c>
      <c r="E127" s="4" t="s">
        <v>100</v>
      </c>
      <c r="F127" s="4"/>
      <c r="G127" t="s">
        <v>94</v>
      </c>
      <c r="H127" s="4" t="str">
        <f>CONCATENATE(""&amp;LEFT(A127,1)&amp;MID(SUBSTITUTE(PROPER(A127),"-",""),2,100)&amp;"  "&amp;E127&amp;" "&amp;F127&amp;" "&amp;G127&amp;" comment '"&amp;D127&amp;"',")</f>
        <v>apiKey  varchar(255)  not null comment '外部平台apikey',</v>
      </c>
    </row>
    <row r="128" spans="1:9">
      <c r="A128" t="s">
        <v>564</v>
      </c>
      <c r="B128" t="b">
        <v>1</v>
      </c>
      <c r="C128" t="s">
        <v>3</v>
      </c>
      <c r="D128" t="s">
        <v>565</v>
      </c>
      <c r="E128" s="4" t="s">
        <v>21</v>
      </c>
      <c r="H128" s="4" t="str">
        <f>CONCATENATE(""&amp;LEFT(A128,1)&amp;MID(SUBSTITUTE(PROPER(A128),"_",""),2,100)&amp;"  "&amp;E128&amp;" "&amp;F128&amp;" "&amp;G128&amp;" comment '"&amp;D128&amp;"',")</f>
        <v>detailId  varchar(30)   comment '全局唯一的交易标识',</v>
      </c>
      <c r="I128" t="s">
        <v>565</v>
      </c>
    </row>
    <row r="129" spans="1:9">
      <c r="A129" t="s">
        <v>566</v>
      </c>
      <c r="B129" t="b">
        <v>1</v>
      </c>
      <c r="C129" t="s">
        <v>91</v>
      </c>
      <c r="D129" t="s">
        <v>567</v>
      </c>
      <c r="E129" s="4" t="s">
        <v>93</v>
      </c>
      <c r="H129" s="4" t="str">
        <f t="shared" ref="H129:H146" si="6">CONCATENATE(""&amp;LEFT(A129,1)&amp;MID(SUBSTITUTE(PROPER(A129),"_",""),2,100)&amp;"  "&amp;E129&amp;" "&amp;F129&amp;" "&amp;G129&amp;" comment '"&amp;D129&amp;"',")</f>
        <v>matchId  bigInt(20)   comment '撮合结果id',</v>
      </c>
      <c r="I129" t="s">
        <v>568</v>
      </c>
    </row>
    <row r="130" spans="1:9">
      <c r="A130" t="s">
        <v>529</v>
      </c>
      <c r="B130" t="b">
        <v>1</v>
      </c>
      <c r="C130" t="s">
        <v>91</v>
      </c>
      <c r="D130" t="s">
        <v>230</v>
      </c>
      <c r="E130" s="4" t="s">
        <v>93</v>
      </c>
      <c r="H130" s="4" t="str">
        <f t="shared" si="6"/>
        <v>orderId  bigInt(20)   comment '订单ID',</v>
      </c>
      <c r="I130" t="s">
        <v>230</v>
      </c>
    </row>
    <row r="131" spans="1:9">
      <c r="A131" t="s">
        <v>530</v>
      </c>
      <c r="B131" t="b">
        <v>1</v>
      </c>
      <c r="C131" t="s">
        <v>3</v>
      </c>
      <c r="D131" t="s">
        <v>531</v>
      </c>
      <c r="E131" s="4" t="s">
        <v>21</v>
      </c>
      <c r="H131" s="4" t="str">
        <f t="shared" si="6"/>
        <v>orderIdStr  varchar(30)   comment 'String类型订单ID',</v>
      </c>
      <c r="I131" t="s">
        <v>531</v>
      </c>
    </row>
    <row r="132" spans="1:9">
      <c r="A132" t="s">
        <v>19</v>
      </c>
      <c r="B132" t="b">
        <v>1</v>
      </c>
      <c r="C132" t="s">
        <v>3</v>
      </c>
      <c r="D132" t="s">
        <v>395</v>
      </c>
      <c r="E132" s="4" t="s">
        <v>21</v>
      </c>
      <c r="H132" s="4" t="str">
        <f t="shared" si="6"/>
        <v>symbol  varchar(30)   comment '品种代码',</v>
      </c>
      <c r="I132" t="s">
        <v>395</v>
      </c>
    </row>
    <row r="133" spans="1:10">
      <c r="A133" t="s">
        <v>548</v>
      </c>
      <c r="B133" t="b">
        <v>1</v>
      </c>
      <c r="C133" t="s">
        <v>3</v>
      </c>
      <c r="D133" t="s">
        <v>238</v>
      </c>
      <c r="E133" s="4" t="s">
        <v>21</v>
      </c>
      <c r="H133" s="4" t="str">
        <f t="shared" si="6"/>
        <v>orderSource  varchar(30)   comment '订单来源',</v>
      </c>
      <c r="I133" t="s">
        <v>238</v>
      </c>
      <c r="J133" t="s">
        <v>569</v>
      </c>
    </row>
    <row r="134" spans="1:10">
      <c r="A134" t="s">
        <v>400</v>
      </c>
      <c r="B134" t="b">
        <v>1</v>
      </c>
      <c r="C134" t="s">
        <v>3</v>
      </c>
      <c r="D134" t="s">
        <v>401</v>
      </c>
      <c r="E134" s="4" t="s">
        <v>21</v>
      </c>
      <c r="H134" s="4" t="str">
        <f t="shared" si="6"/>
        <v>contractType  varchar(30)   comment '合约类型',</v>
      </c>
      <c r="I134" t="s">
        <v>401</v>
      </c>
      <c r="J134" t="s">
        <v>459</v>
      </c>
    </row>
    <row r="135" spans="1:10">
      <c r="A135" t="s">
        <v>397</v>
      </c>
      <c r="B135" t="b">
        <v>1</v>
      </c>
      <c r="C135" t="s">
        <v>3</v>
      </c>
      <c r="D135" t="s">
        <v>398</v>
      </c>
      <c r="E135" s="4" t="s">
        <v>21</v>
      </c>
      <c r="H135" s="4" t="str">
        <f t="shared" si="6"/>
        <v>contractCode  varchar(30)   comment '合约代码',</v>
      </c>
      <c r="I135" t="s">
        <v>398</v>
      </c>
      <c r="J135" t="s">
        <v>399</v>
      </c>
    </row>
    <row r="136" spans="1:9">
      <c r="A136" t="s">
        <v>474</v>
      </c>
      <c r="B136" t="b">
        <v>1</v>
      </c>
      <c r="C136" t="s">
        <v>3</v>
      </c>
      <c r="D136" t="s">
        <v>570</v>
      </c>
      <c r="E136" s="4" t="s">
        <v>21</v>
      </c>
      <c r="H136" s="4" t="str">
        <f t="shared" si="6"/>
        <v>direction  varchar(30)   comment '买卖',</v>
      </c>
      <c r="I136" t="s">
        <v>476</v>
      </c>
    </row>
    <row r="137" spans="1:9">
      <c r="A137" t="s">
        <v>524</v>
      </c>
      <c r="B137" t="b">
        <v>1</v>
      </c>
      <c r="C137" t="s">
        <v>3</v>
      </c>
      <c r="D137" t="s">
        <v>571</v>
      </c>
      <c r="E137" s="4" t="s">
        <v>21</v>
      </c>
      <c r="H137" s="4" t="str">
        <f t="shared" si="6"/>
        <v>offset  varchar(30)   comment '开平',</v>
      </c>
      <c r="I137" t="s">
        <v>526</v>
      </c>
    </row>
    <row r="138" spans="1:9">
      <c r="A138" t="s">
        <v>537</v>
      </c>
      <c r="B138" t="b">
        <v>1</v>
      </c>
      <c r="C138" t="s">
        <v>404</v>
      </c>
      <c r="D138" t="s">
        <v>572</v>
      </c>
      <c r="E138" s="4" t="s">
        <v>31</v>
      </c>
      <c r="H138" s="4" t="str">
        <f t="shared" si="6"/>
        <v>tradeVolume  decimal(24,12)   comment '累计成交数量',</v>
      </c>
      <c r="I138" t="s">
        <v>572</v>
      </c>
    </row>
    <row r="139" spans="1:9">
      <c r="A139" t="s">
        <v>573</v>
      </c>
      <c r="B139" t="b">
        <v>1</v>
      </c>
      <c r="C139" t="s">
        <v>404</v>
      </c>
      <c r="D139" t="s">
        <v>274</v>
      </c>
      <c r="E139" s="4" t="s">
        <v>31</v>
      </c>
      <c r="H139" s="4" t="str">
        <f t="shared" si="6"/>
        <v>tradePrice  decimal(24,12)   comment '成交价格',</v>
      </c>
      <c r="I139" t="s">
        <v>274</v>
      </c>
    </row>
    <row r="140" spans="1:9">
      <c r="A140" t="s">
        <v>538</v>
      </c>
      <c r="B140" t="b">
        <v>1</v>
      </c>
      <c r="C140" t="s">
        <v>404</v>
      </c>
      <c r="D140" t="s">
        <v>574</v>
      </c>
      <c r="E140" s="4" t="s">
        <v>31</v>
      </c>
      <c r="H140" s="4" t="str">
        <f t="shared" si="6"/>
        <v>tradeTurnover  decimal(24,12)   comment '本笔成交金额',</v>
      </c>
      <c r="I140" t="s">
        <v>574</v>
      </c>
    </row>
    <row r="141" spans="1:9">
      <c r="A141" t="s">
        <v>414</v>
      </c>
      <c r="B141" t="b">
        <v>1</v>
      </c>
      <c r="C141" t="s">
        <v>91</v>
      </c>
      <c r="D141" t="s">
        <v>575</v>
      </c>
      <c r="E141" s="4" t="s">
        <v>93</v>
      </c>
      <c r="H141" s="4" t="str">
        <f t="shared" si="6"/>
        <v>createDate  bigInt(20)   comment '成交时间',</v>
      </c>
      <c r="I141" t="s">
        <v>575</v>
      </c>
    </row>
    <row r="142" spans="1:9">
      <c r="A142" t="s">
        <v>507</v>
      </c>
      <c r="B142" t="b">
        <v>1</v>
      </c>
      <c r="C142" t="s">
        <v>404</v>
      </c>
      <c r="D142" t="s">
        <v>542</v>
      </c>
      <c r="E142" s="4" t="s">
        <v>31</v>
      </c>
      <c r="H142" s="4" t="str">
        <f t="shared" si="6"/>
        <v>offsetProfitloss  decimal(24,12)   comment '平仓盈亏',</v>
      </c>
      <c r="I142" t="s">
        <v>543</v>
      </c>
    </row>
    <row r="143" spans="1:9">
      <c r="A143" t="s">
        <v>576</v>
      </c>
      <c r="B143" t="b">
        <v>1</v>
      </c>
      <c r="C143" t="s">
        <v>404</v>
      </c>
      <c r="D143" t="s">
        <v>577</v>
      </c>
      <c r="E143" s="4" t="s">
        <v>31</v>
      </c>
      <c r="H143" s="4" t="str">
        <f t="shared" si="6"/>
        <v>tradeFee  decimal(24,12)   comment '成交手续费',</v>
      </c>
      <c r="I143" t="s">
        <v>577</v>
      </c>
    </row>
    <row r="144" spans="1:9">
      <c r="A144" t="s">
        <v>275</v>
      </c>
      <c r="B144" t="b">
        <v>1</v>
      </c>
      <c r="C144" t="s">
        <v>3</v>
      </c>
      <c r="D144" t="s">
        <v>578</v>
      </c>
      <c r="E144" s="4" t="s">
        <v>21</v>
      </c>
      <c r="H144" s="4" t="str">
        <f t="shared" si="6"/>
        <v>role  varchar(30)   comment 'taker或maker',</v>
      </c>
      <c r="I144" t="s">
        <v>578</v>
      </c>
    </row>
    <row r="145" spans="1:10">
      <c r="A145" t="s">
        <v>510</v>
      </c>
      <c r="B145" t="b">
        <v>1</v>
      </c>
      <c r="C145" t="s">
        <v>3</v>
      </c>
      <c r="D145" t="s">
        <v>511</v>
      </c>
      <c r="E145" s="4" t="s">
        <v>21</v>
      </c>
      <c r="H145" s="4" t="str">
        <f t="shared" si="6"/>
        <v>feeAsset  varchar(30)   comment '手续费币种',</v>
      </c>
      <c r="I145" t="s">
        <v>511</v>
      </c>
      <c r="J145" t="s">
        <v>550</v>
      </c>
    </row>
    <row r="146" spans="1:9">
      <c r="A146" t="s">
        <v>558</v>
      </c>
      <c r="B146" t="b">
        <v>1</v>
      </c>
      <c r="C146" t="s">
        <v>404</v>
      </c>
      <c r="D146" t="s">
        <v>559</v>
      </c>
      <c r="E146" s="4" t="s">
        <v>31</v>
      </c>
      <c r="H146" s="4" t="str">
        <f t="shared" si="6"/>
        <v>realProfit  decimal(24,12)   comment '真实收益',</v>
      </c>
      <c r="I146" t="s">
        <v>560</v>
      </c>
    </row>
    <row r="147" spans="1:8">
      <c r="A147" t="s">
        <v>81</v>
      </c>
      <c r="B147" s="6" t="s">
        <v>287</v>
      </c>
      <c r="C147" s="6"/>
      <c r="D147" s="6"/>
      <c r="H147" s="4" t="str">
        <f>CONCATENATE("unique index ("&amp;B147&amp;")")</f>
        <v>unique index (accountId,apiKey,detailId)</v>
      </c>
    </row>
    <row r="148" spans="8:8">
      <c r="H148" s="4" t="s">
        <v>579</v>
      </c>
    </row>
    <row r="149" ht="26" spans="1:1">
      <c r="A149" s="1" t="s">
        <v>580</v>
      </c>
    </row>
    <row r="150" ht="26" spans="1:8">
      <c r="A150" s="1" t="s">
        <v>581</v>
      </c>
      <c r="H150" s="4" t="str">
        <f>CONCATENATE("drop table  if exists "&amp;A150&amp;";")</f>
        <v>drop table  if exists HuobiFuturesOrderPlan;</v>
      </c>
    </row>
    <row r="151" ht="18" spans="1:8">
      <c r="A151" s="5" t="s">
        <v>90</v>
      </c>
      <c r="B151" s="4"/>
      <c r="C151" t="s">
        <v>91</v>
      </c>
      <c r="D151" s="4" t="s">
        <v>92</v>
      </c>
      <c r="E151" s="4" t="s">
        <v>93</v>
      </c>
      <c r="F151" s="4"/>
      <c r="G151" t="s">
        <v>94</v>
      </c>
      <c r="H151" s="7" t="str">
        <f>_xlfn.CONCAT("create table ",A150,"(id bigint not null comment '主键' primary key,")</f>
        <v>create table HuobiFuturesOrderPlan(id bigint not null comment '主键' primary key,</v>
      </c>
    </row>
    <row r="152" spans="1:8">
      <c r="A152" s="5" t="s">
        <v>96</v>
      </c>
      <c r="B152" s="4"/>
      <c r="C152" t="s">
        <v>91</v>
      </c>
      <c r="D152" s="4" t="s">
        <v>97</v>
      </c>
      <c r="E152" s="4" t="s">
        <v>93</v>
      </c>
      <c r="F152" s="4"/>
      <c r="G152" t="s">
        <v>94</v>
      </c>
      <c r="H152" s="4" t="str">
        <f>CONCATENATE(""&amp;LEFT(A152,1)&amp;MID(SUBSTITUTE(PROPER(A152),"-",""),2,100)&amp;"  "&amp;E152&amp;" "&amp;F152&amp;" "&amp;G152&amp;" comment '"&amp;D152&amp;"',")</f>
        <v>accountId  bigInt(20)  not null comment '平台账户ID',</v>
      </c>
    </row>
    <row r="153" spans="1:8">
      <c r="A153" s="5" t="s">
        <v>98</v>
      </c>
      <c r="B153" s="4" t="s">
        <v>99</v>
      </c>
      <c r="C153" s="4" t="s">
        <v>100</v>
      </c>
      <c r="D153" s="4" t="s">
        <v>101</v>
      </c>
      <c r="E153" s="4" t="s">
        <v>100</v>
      </c>
      <c r="F153" s="4"/>
      <c r="G153" t="s">
        <v>94</v>
      </c>
      <c r="H153" s="4" t="str">
        <f>CONCATENATE(""&amp;LEFT(A153,1)&amp;MID(SUBSTITUTE(PROPER(A153),"-",""),2,100)&amp;"  "&amp;E153&amp;" "&amp;F153&amp;" "&amp;G153&amp;" comment '"&amp;D153&amp;"',")</f>
        <v>apiKey  varchar(255)  not null comment '外部平台apikey',</v>
      </c>
    </row>
    <row r="154" spans="1:9">
      <c r="A154" t="s">
        <v>19</v>
      </c>
      <c r="B154" t="s">
        <v>3</v>
      </c>
      <c r="C154" t="b">
        <v>1</v>
      </c>
      <c r="D154" t="s">
        <v>582</v>
      </c>
      <c r="E154" s="4" t="s">
        <v>21</v>
      </c>
      <c r="H154" s="4" t="str">
        <f>CONCATENATE(""&amp;LEFT(A154,1)&amp;MID(SUBSTITUTE(PROPER(A154),"_",""),2,100)&amp;"  "&amp;E154&amp;" "&amp;F154&amp;" "&amp;G154&amp;" comment '"&amp;D154&amp;"',")</f>
        <v>symbol  varchar(30)   comment '合约品种',</v>
      </c>
      <c r="I154" t="s">
        <v>582</v>
      </c>
    </row>
    <row r="155" spans="1:9">
      <c r="A155" t="s">
        <v>397</v>
      </c>
      <c r="B155" t="s">
        <v>3</v>
      </c>
      <c r="C155" t="b">
        <v>1</v>
      </c>
      <c r="D155" t="s">
        <v>398</v>
      </c>
      <c r="E155" s="4" t="s">
        <v>21</v>
      </c>
      <c r="H155" s="4" t="str">
        <f t="shared" ref="H155:H178" si="7">CONCATENATE(""&amp;LEFT(A155,1)&amp;MID(SUBSTITUTE(PROPER(A155),"_",""),2,100)&amp;"  "&amp;E155&amp;" "&amp;F155&amp;" "&amp;G155&amp;" comment '"&amp;D155&amp;"',")</f>
        <v>contractCode  varchar(30)   comment '合约代码',</v>
      </c>
      <c r="I155" t="s">
        <v>398</v>
      </c>
    </row>
    <row r="156" spans="1:9">
      <c r="A156" t="s">
        <v>400</v>
      </c>
      <c r="B156" t="s">
        <v>3</v>
      </c>
      <c r="C156" t="b">
        <v>1</v>
      </c>
      <c r="D156" t="s">
        <v>401</v>
      </c>
      <c r="E156" s="4" t="s">
        <v>21</v>
      </c>
      <c r="H156" s="4" t="str">
        <f t="shared" si="7"/>
        <v>contractType  varchar(30)   comment '合约类型',</v>
      </c>
      <c r="I156" t="s">
        <v>401</v>
      </c>
    </row>
    <row r="157" spans="1:10">
      <c r="A157" t="s">
        <v>583</v>
      </c>
      <c r="B157" t="s">
        <v>3</v>
      </c>
      <c r="C157" t="b">
        <v>1</v>
      </c>
      <c r="D157" t="s">
        <v>584</v>
      </c>
      <c r="E157" s="4" t="s">
        <v>21</v>
      </c>
      <c r="H157" s="4" t="str">
        <f t="shared" si="7"/>
        <v>triggerType  varchar(30)   comment '触发类型',</v>
      </c>
      <c r="I157" t="s">
        <v>584</v>
      </c>
      <c r="J157" t="s">
        <v>585</v>
      </c>
    </row>
    <row r="158" spans="1:9">
      <c r="A158" t="s">
        <v>460</v>
      </c>
      <c r="B158" t="s">
        <v>404</v>
      </c>
      <c r="C158" t="b">
        <v>1</v>
      </c>
      <c r="D158" t="s">
        <v>519</v>
      </c>
      <c r="E158" s="4" t="s">
        <v>31</v>
      </c>
      <c r="H158" s="4" t="str">
        <f t="shared" si="7"/>
        <v>volume  decimal(24,12)   comment '委托数量',</v>
      </c>
      <c r="I158" t="s">
        <v>519</v>
      </c>
    </row>
    <row r="159" spans="1:10">
      <c r="A159" t="s">
        <v>546</v>
      </c>
      <c r="B159" t="s">
        <v>424</v>
      </c>
      <c r="C159" t="b">
        <v>1</v>
      </c>
      <c r="D159" t="s">
        <v>243</v>
      </c>
      <c r="E159" s="4" t="s">
        <v>21</v>
      </c>
      <c r="H159" s="4" t="str">
        <f t="shared" si="7"/>
        <v>orderType  varchar(30)   comment '订单类型',</v>
      </c>
      <c r="I159" t="s">
        <v>243</v>
      </c>
      <c r="J159" t="s">
        <v>586</v>
      </c>
    </row>
    <row r="160" spans="1:10">
      <c r="A160" t="s">
        <v>474</v>
      </c>
      <c r="B160" t="s">
        <v>3</v>
      </c>
      <c r="C160" t="b">
        <v>1</v>
      </c>
      <c r="D160" t="s">
        <v>303</v>
      </c>
      <c r="E160" s="4" t="s">
        <v>21</v>
      </c>
      <c r="H160" s="4" t="str">
        <f t="shared" si="7"/>
        <v>direction  varchar(30)   comment '订单方向',</v>
      </c>
      <c r="I160" t="s">
        <v>303</v>
      </c>
      <c r="J160" t="s">
        <v>587</v>
      </c>
    </row>
    <row r="161" spans="1:10">
      <c r="A161" t="s">
        <v>524</v>
      </c>
      <c r="B161" t="s">
        <v>3</v>
      </c>
      <c r="C161" t="b">
        <v>1</v>
      </c>
      <c r="D161" t="s">
        <v>588</v>
      </c>
      <c r="E161" s="4" t="s">
        <v>21</v>
      </c>
      <c r="H161" s="4" t="str">
        <f t="shared" si="7"/>
        <v>offset  varchar(30)   comment '开平标志',</v>
      </c>
      <c r="I161" t="s">
        <v>588</v>
      </c>
      <c r="J161" t="s">
        <v>589</v>
      </c>
    </row>
    <row r="162" spans="1:10">
      <c r="A162" t="s">
        <v>448</v>
      </c>
      <c r="B162" t="s">
        <v>424</v>
      </c>
      <c r="C162" t="b">
        <v>1</v>
      </c>
      <c r="D162" t="s">
        <v>527</v>
      </c>
      <c r="E162" t="s">
        <v>11</v>
      </c>
      <c r="H162" s="4" t="str">
        <f t="shared" si="7"/>
        <v>leverRate  int(4)   comment '杠杆倍数',</v>
      </c>
      <c r="I162" t="s">
        <v>527</v>
      </c>
      <c r="J162" t="s">
        <v>590</v>
      </c>
    </row>
    <row r="163" spans="1:9">
      <c r="A163" t="s">
        <v>529</v>
      </c>
      <c r="B163" t="s">
        <v>424</v>
      </c>
      <c r="C163" t="b">
        <v>1</v>
      </c>
      <c r="D163" t="s">
        <v>591</v>
      </c>
      <c r="E163" t="s">
        <v>93</v>
      </c>
      <c r="H163" s="4" t="str">
        <f t="shared" si="7"/>
        <v>orderId  bigInt(20)   comment '计划委托单订单ID',</v>
      </c>
      <c r="I163" t="s">
        <v>591</v>
      </c>
    </row>
    <row r="164" spans="1:9">
      <c r="A164" t="s">
        <v>530</v>
      </c>
      <c r="B164" t="s">
        <v>3</v>
      </c>
      <c r="C164" t="b">
        <v>1</v>
      </c>
      <c r="D164" t="s">
        <v>592</v>
      </c>
      <c r="E164" s="4" t="s">
        <v>21</v>
      </c>
      <c r="H164" s="4" t="str">
        <f t="shared" si="7"/>
        <v>orderIdStr  varchar(30)   comment '字符串类型的订单ID',</v>
      </c>
      <c r="I164" t="s">
        <v>592</v>
      </c>
    </row>
    <row r="165" spans="1:9">
      <c r="A165" t="s">
        <v>593</v>
      </c>
      <c r="B165" t="s">
        <v>3</v>
      </c>
      <c r="C165" t="b">
        <v>1</v>
      </c>
      <c r="D165" t="s">
        <v>594</v>
      </c>
      <c r="E165" s="4" t="s">
        <v>21</v>
      </c>
      <c r="H165" s="4" t="str">
        <f t="shared" si="7"/>
        <v>relationOrderId  varchar(30)   comment '订单id',</v>
      </c>
      <c r="I165" t="s">
        <v>595</v>
      </c>
    </row>
    <row r="166" spans="1:10">
      <c r="A166" t="s">
        <v>521</v>
      </c>
      <c r="B166" t="s">
        <v>3</v>
      </c>
      <c r="C166" t="b">
        <v>1</v>
      </c>
      <c r="D166" t="s">
        <v>522</v>
      </c>
      <c r="E166" s="4" t="s">
        <v>21</v>
      </c>
      <c r="H166" s="4" t="str">
        <f t="shared" si="7"/>
        <v>orderPriceType  varchar(30)   comment '订单报价类型',</v>
      </c>
      <c r="I166" t="s">
        <v>522</v>
      </c>
      <c r="J166" t="s">
        <v>596</v>
      </c>
    </row>
    <row r="167" spans="1:10">
      <c r="A167" t="s">
        <v>544</v>
      </c>
      <c r="B167" t="s">
        <v>424</v>
      </c>
      <c r="C167" t="b">
        <v>1</v>
      </c>
      <c r="D167" t="s">
        <v>240</v>
      </c>
      <c r="E167" s="4" t="s">
        <v>21</v>
      </c>
      <c r="H167" s="4" t="str">
        <f t="shared" si="7"/>
        <v>status  varchar(30)   comment '订单状态',</v>
      </c>
      <c r="I167" t="s">
        <v>240</v>
      </c>
      <c r="J167" t="s">
        <v>597</v>
      </c>
    </row>
    <row r="168" spans="1:10">
      <c r="A168" t="s">
        <v>548</v>
      </c>
      <c r="B168" t="s">
        <v>3</v>
      </c>
      <c r="C168" t="b">
        <v>1</v>
      </c>
      <c r="D168" t="s">
        <v>598</v>
      </c>
      <c r="E168" s="4" t="s">
        <v>21</v>
      </c>
      <c r="H168" s="4" t="str">
        <f t="shared" si="7"/>
        <v>orderSource  varchar(30)   comment '来源',</v>
      </c>
      <c r="I168" t="s">
        <v>598</v>
      </c>
      <c r="J168" t="s">
        <v>569</v>
      </c>
    </row>
    <row r="169" spans="1:9">
      <c r="A169" t="s">
        <v>599</v>
      </c>
      <c r="B169" t="s">
        <v>404</v>
      </c>
      <c r="C169" t="b">
        <v>1</v>
      </c>
      <c r="D169" t="s">
        <v>308</v>
      </c>
      <c r="E169" s="4" t="s">
        <v>31</v>
      </c>
      <c r="H169" s="4" t="str">
        <f t="shared" si="7"/>
        <v>triggerPrice  decimal(24,12)   comment '触发价',</v>
      </c>
      <c r="I169" t="s">
        <v>308</v>
      </c>
    </row>
    <row r="170" spans="1:9">
      <c r="A170" t="s">
        <v>600</v>
      </c>
      <c r="B170" t="s">
        <v>404</v>
      </c>
      <c r="C170" t="b">
        <v>1</v>
      </c>
      <c r="D170" t="s">
        <v>601</v>
      </c>
      <c r="E170" s="4" t="s">
        <v>31</v>
      </c>
      <c r="H170" s="4" t="str">
        <f t="shared" si="7"/>
        <v>triggeredPrice  decimal(24,12)   comment '被触发时的价格',</v>
      </c>
      <c r="I170" t="s">
        <v>601</v>
      </c>
    </row>
    <row r="171" spans="1:9">
      <c r="A171" t="s">
        <v>602</v>
      </c>
      <c r="B171" t="s">
        <v>404</v>
      </c>
      <c r="C171" t="b">
        <v>1</v>
      </c>
      <c r="D171" t="s">
        <v>603</v>
      </c>
      <c r="E171" s="4" t="s">
        <v>31</v>
      </c>
      <c r="H171" s="4" t="str">
        <f t="shared" si="7"/>
        <v>orderPrice  decimal(24,12)   comment '委托价',</v>
      </c>
      <c r="I171" t="s">
        <v>603</v>
      </c>
    </row>
    <row r="172" spans="1:9">
      <c r="A172" t="s">
        <v>534</v>
      </c>
      <c r="B172" t="s">
        <v>91</v>
      </c>
      <c r="C172" t="b">
        <v>1</v>
      </c>
      <c r="D172" t="s">
        <v>218</v>
      </c>
      <c r="E172" t="s">
        <v>93</v>
      </c>
      <c r="H172" s="4" t="str">
        <f t="shared" si="7"/>
        <v>createdAt  bigInt(20)   comment '订单创建时间',</v>
      </c>
      <c r="I172" t="s">
        <v>218</v>
      </c>
    </row>
    <row r="173" spans="1:9">
      <c r="A173" t="s">
        <v>604</v>
      </c>
      <c r="B173" t="s">
        <v>91</v>
      </c>
      <c r="C173" t="b">
        <v>1</v>
      </c>
      <c r="D173" t="s">
        <v>605</v>
      </c>
      <c r="E173" t="s">
        <v>93</v>
      </c>
      <c r="H173" s="4" t="str">
        <f t="shared" si="7"/>
        <v>triggeredAt  bigInt(20)   comment '触发时间',</v>
      </c>
      <c r="I173" t="s">
        <v>605</v>
      </c>
    </row>
    <row r="174" spans="1:9">
      <c r="A174" t="s">
        <v>606</v>
      </c>
      <c r="B174" t="s">
        <v>91</v>
      </c>
      <c r="C174" t="b">
        <v>1</v>
      </c>
      <c r="D174" t="s">
        <v>607</v>
      </c>
      <c r="E174" t="s">
        <v>93</v>
      </c>
      <c r="H174" s="4" t="str">
        <f t="shared" si="7"/>
        <v>orderInsertAt  bigInt(20)   comment '下order单时间',</v>
      </c>
      <c r="I174" t="s">
        <v>607</v>
      </c>
    </row>
    <row r="175" spans="1:9">
      <c r="A175" t="s">
        <v>535</v>
      </c>
      <c r="B175" t="s">
        <v>91</v>
      </c>
      <c r="C175" t="b">
        <v>1</v>
      </c>
      <c r="D175" t="s">
        <v>536</v>
      </c>
      <c r="E175" t="s">
        <v>93</v>
      </c>
      <c r="H175" s="4" t="str">
        <f t="shared" si="7"/>
        <v>canceledAt  bigInt(20)   comment '撤单时间',</v>
      </c>
      <c r="I175" t="s">
        <v>536</v>
      </c>
    </row>
    <row r="176" spans="1:9">
      <c r="A176" t="s">
        <v>608</v>
      </c>
      <c r="B176" t="s">
        <v>91</v>
      </c>
      <c r="C176" t="b">
        <v>1</v>
      </c>
      <c r="D176" t="s">
        <v>609</v>
      </c>
      <c r="E176" t="s">
        <v>93</v>
      </c>
      <c r="H176" s="4" t="str">
        <f t="shared" si="7"/>
        <v>updateTime  bigInt(20)   comment '订单更新时间',</v>
      </c>
      <c r="I176" t="s">
        <v>610</v>
      </c>
    </row>
    <row r="177" spans="1:9">
      <c r="A177" t="s">
        <v>611</v>
      </c>
      <c r="B177" t="s">
        <v>424</v>
      </c>
      <c r="C177" t="b">
        <v>1</v>
      </c>
      <c r="D177" t="s">
        <v>612</v>
      </c>
      <c r="E177" t="s">
        <v>613</v>
      </c>
      <c r="H177" s="4" t="str">
        <f t="shared" si="7"/>
        <v>failCode  int(6)   comment '被触发时下order单失败错误码',</v>
      </c>
      <c r="I177" t="s">
        <v>612</v>
      </c>
    </row>
    <row r="178" spans="1:9">
      <c r="A178" t="s">
        <v>614</v>
      </c>
      <c r="B178" t="s">
        <v>3</v>
      </c>
      <c r="C178" t="b">
        <v>1</v>
      </c>
      <c r="D178" t="s">
        <v>615</v>
      </c>
      <c r="E178" s="4" t="s">
        <v>100</v>
      </c>
      <c r="H178" s="4" t="str">
        <f t="shared" si="7"/>
        <v>failReason  varchar(255)   comment '被触发时下order单失败原因',</v>
      </c>
      <c r="I178" t="s">
        <v>615</v>
      </c>
    </row>
    <row r="179" spans="1:8">
      <c r="A179" t="s">
        <v>81</v>
      </c>
      <c r="B179" s="6" t="s">
        <v>250</v>
      </c>
      <c r="C179" s="6"/>
      <c r="D179" s="6"/>
      <c r="H179" s="4" t="str">
        <f>CONCATENATE("unique index ("&amp;B179&amp;")")</f>
        <v>unique index (accountId,apiKey,orderId)</v>
      </c>
    </row>
    <row r="180" spans="8:8">
      <c r="H180" s="4" t="s">
        <v>616</v>
      </c>
    </row>
    <row r="181" ht="26" spans="1:1">
      <c r="A181" s="1" t="s">
        <v>617</v>
      </c>
    </row>
    <row r="182" ht="26" spans="1:8">
      <c r="A182" s="1" t="s">
        <v>618</v>
      </c>
      <c r="H182" s="4" t="str">
        <f>CONCATENATE("drop table  if exists "&amp;A182&amp;";")</f>
        <v>drop table  if exists HuobiFuturesOrderTpsl;</v>
      </c>
    </row>
    <row r="183" ht="18" spans="1:8">
      <c r="A183" s="5" t="s">
        <v>90</v>
      </c>
      <c r="B183" s="4"/>
      <c r="C183" t="s">
        <v>91</v>
      </c>
      <c r="D183" s="4" t="s">
        <v>92</v>
      </c>
      <c r="E183" s="4" t="s">
        <v>93</v>
      </c>
      <c r="F183" s="4"/>
      <c r="G183" t="s">
        <v>94</v>
      </c>
      <c r="H183" s="7" t="str">
        <f>_xlfn.CONCAT("create table ",A182,"(id bigint not null comment '主键' primary key,")</f>
        <v>create table HuobiFuturesOrderTpsl(id bigint not null comment '主键' primary key,</v>
      </c>
    </row>
    <row r="184" spans="1:8">
      <c r="A184" s="5" t="s">
        <v>96</v>
      </c>
      <c r="B184" s="4"/>
      <c r="C184" t="s">
        <v>91</v>
      </c>
      <c r="D184" s="4" t="s">
        <v>97</v>
      </c>
      <c r="E184" s="4" t="s">
        <v>93</v>
      </c>
      <c r="F184" s="4"/>
      <c r="G184" t="s">
        <v>94</v>
      </c>
      <c r="H184" s="4" t="str">
        <f>CONCATENATE(""&amp;LEFT(A184,1)&amp;MID(SUBSTITUTE(PROPER(A184),"-",""),2,100)&amp;"  "&amp;E184&amp;" "&amp;F184&amp;" "&amp;G184&amp;" comment '"&amp;D184&amp;"',")</f>
        <v>accountId  bigInt(20)  not null comment '平台账户ID',</v>
      </c>
    </row>
    <row r="185" spans="1:8">
      <c r="A185" s="5" t="s">
        <v>98</v>
      </c>
      <c r="B185" s="4" t="s">
        <v>99</v>
      </c>
      <c r="C185" s="4" t="s">
        <v>100</v>
      </c>
      <c r="D185" s="4" t="s">
        <v>101</v>
      </c>
      <c r="E185" s="4" t="s">
        <v>100</v>
      </c>
      <c r="F185" s="4"/>
      <c r="G185" t="s">
        <v>94</v>
      </c>
      <c r="H185" s="4" t="str">
        <f>CONCATENATE(""&amp;LEFT(A185,1)&amp;MID(SUBSTITUTE(PROPER(A185),"-",""),2,100)&amp;"  "&amp;E185&amp;" "&amp;F185&amp;" "&amp;G185&amp;" comment '"&amp;D185&amp;"',")</f>
        <v>apiKey  varchar(255)  not null comment '外部平台apikey',</v>
      </c>
    </row>
    <row r="186" spans="1:9">
      <c r="A186" t="s">
        <v>19</v>
      </c>
      <c r="B186" t="b">
        <v>1</v>
      </c>
      <c r="C186" t="s">
        <v>3</v>
      </c>
      <c r="D186" t="s">
        <v>395</v>
      </c>
      <c r="E186" s="4" t="s">
        <v>21</v>
      </c>
      <c r="H186" s="4" t="str">
        <f>CONCATENATE(""&amp;LEFT(A186,1)&amp;MID(SUBSTITUTE(PROPER(A186),"_",""),2,100)&amp;"  "&amp;E186&amp;" "&amp;F186&amp;" "&amp;G186&amp;" comment '"&amp;D186&amp;"',")</f>
        <v>symbol  varchar(30)   comment '品种代码',</v>
      </c>
      <c r="I186" t="s">
        <v>395</v>
      </c>
    </row>
    <row r="187" spans="1:10">
      <c r="A187" t="s">
        <v>400</v>
      </c>
      <c r="B187" t="b">
        <v>1</v>
      </c>
      <c r="C187" t="s">
        <v>3</v>
      </c>
      <c r="D187" t="s">
        <v>401</v>
      </c>
      <c r="E187" s="4" t="s">
        <v>21</v>
      </c>
      <c r="H187" s="4" t="str">
        <f t="shared" ref="H187:H203" si="8">CONCATENATE(""&amp;LEFT(A187,1)&amp;MID(SUBSTITUTE(PROPER(A187),"_",""),2,100)&amp;"  "&amp;E187&amp;" "&amp;F187&amp;" "&amp;G187&amp;" comment '"&amp;D187&amp;"',")</f>
        <v>contractType  varchar(30)   comment '合约类型',</v>
      </c>
      <c r="I187" t="s">
        <v>401</v>
      </c>
      <c r="J187" t="s">
        <v>619</v>
      </c>
    </row>
    <row r="188" spans="1:10">
      <c r="A188" t="s">
        <v>397</v>
      </c>
      <c r="B188" t="b">
        <v>1</v>
      </c>
      <c r="C188" t="s">
        <v>3</v>
      </c>
      <c r="D188" t="s">
        <v>398</v>
      </c>
      <c r="E188" s="4" t="s">
        <v>21</v>
      </c>
      <c r="H188" s="4" t="str">
        <f t="shared" si="8"/>
        <v>contractCode  varchar(30)   comment '合约代码',</v>
      </c>
      <c r="I188" t="s">
        <v>398</v>
      </c>
      <c r="J188" t="s">
        <v>399</v>
      </c>
    </row>
    <row r="189" spans="1:9">
      <c r="A189" t="s">
        <v>460</v>
      </c>
      <c r="B189" t="b">
        <v>1</v>
      </c>
      <c r="C189" t="s">
        <v>404</v>
      </c>
      <c r="D189" t="s">
        <v>519</v>
      </c>
      <c r="E189" s="4" t="s">
        <v>31</v>
      </c>
      <c r="H189" s="4" t="str">
        <f t="shared" si="8"/>
        <v>volume  decimal(24,12)   comment '委托数量',</v>
      </c>
      <c r="I189" t="s">
        <v>519</v>
      </c>
    </row>
    <row r="190" spans="1:10">
      <c r="A190" t="s">
        <v>546</v>
      </c>
      <c r="B190" t="b">
        <v>1</v>
      </c>
      <c r="C190" t="s">
        <v>424</v>
      </c>
      <c r="D190" t="s">
        <v>243</v>
      </c>
      <c r="E190" t="s">
        <v>11</v>
      </c>
      <c r="H190" s="4" t="str">
        <f t="shared" si="8"/>
        <v>orderType  int(4)   comment '订单类型',</v>
      </c>
      <c r="I190" t="s">
        <v>243</v>
      </c>
      <c r="J190" t="s">
        <v>586</v>
      </c>
    </row>
    <row r="191" spans="1:10">
      <c r="A191" t="s">
        <v>620</v>
      </c>
      <c r="B191" t="b">
        <v>1</v>
      </c>
      <c r="C191" t="s">
        <v>3</v>
      </c>
      <c r="D191" t="s">
        <v>621</v>
      </c>
      <c r="E191" s="4" t="s">
        <v>21</v>
      </c>
      <c r="H191" s="4" t="str">
        <f t="shared" si="8"/>
        <v>tpslOrderType  varchar(30)   comment '止盈止损类型',</v>
      </c>
      <c r="I191" t="s">
        <v>621</v>
      </c>
      <c r="J191" t="s">
        <v>622</v>
      </c>
    </row>
    <row r="192" spans="1:10">
      <c r="A192" t="s">
        <v>474</v>
      </c>
      <c r="B192" t="b">
        <v>1</v>
      </c>
      <c r="C192" t="s">
        <v>3</v>
      </c>
      <c r="D192" t="s">
        <v>475</v>
      </c>
      <c r="E192" s="4" t="s">
        <v>21</v>
      </c>
      <c r="H192" s="4" t="str">
        <f t="shared" si="8"/>
        <v>direction  varchar(30)   comment '买卖方向',</v>
      </c>
      <c r="I192" t="s">
        <v>475</v>
      </c>
      <c r="J192" t="s">
        <v>623</v>
      </c>
    </row>
    <row r="193" spans="1:9">
      <c r="A193" t="s">
        <v>529</v>
      </c>
      <c r="B193" t="b">
        <v>1</v>
      </c>
      <c r="C193" t="s">
        <v>91</v>
      </c>
      <c r="D193" t="s">
        <v>624</v>
      </c>
      <c r="E193" s="4" t="s">
        <v>93</v>
      </c>
      <c r="H193" s="4" t="str">
        <f t="shared" si="8"/>
        <v>orderId  bigInt(20)   comment '止盈止损订单ID',</v>
      </c>
      <c r="I193" t="s">
        <v>624</v>
      </c>
    </row>
    <row r="194" spans="1:9">
      <c r="A194" t="s">
        <v>530</v>
      </c>
      <c r="B194" t="b">
        <v>1</v>
      </c>
      <c r="C194" t="s">
        <v>3</v>
      </c>
      <c r="D194" t="s">
        <v>625</v>
      </c>
      <c r="E194" s="4" t="s">
        <v>21</v>
      </c>
      <c r="H194" s="4" t="str">
        <f t="shared" si="8"/>
        <v>orderIdStr  varchar(30)   comment '字符串类型的止盈止损订单ID',</v>
      </c>
      <c r="I194" t="s">
        <v>625</v>
      </c>
    </row>
    <row r="195" spans="1:9">
      <c r="A195" t="s">
        <v>548</v>
      </c>
      <c r="B195" t="b">
        <v>1</v>
      </c>
      <c r="C195" t="s">
        <v>3</v>
      </c>
      <c r="D195" t="s">
        <v>598</v>
      </c>
      <c r="E195" s="4" t="s">
        <v>21</v>
      </c>
      <c r="H195" s="4" t="str">
        <f t="shared" si="8"/>
        <v>orderSource  varchar(30)   comment '来源',</v>
      </c>
      <c r="I195" t="s">
        <v>598</v>
      </c>
    </row>
    <row r="196" spans="1:9">
      <c r="A196" t="s">
        <v>602</v>
      </c>
      <c r="B196" t="b">
        <v>1</v>
      </c>
      <c r="C196" t="s">
        <v>404</v>
      </c>
      <c r="D196" t="s">
        <v>603</v>
      </c>
      <c r="E196" s="4" t="s">
        <v>31</v>
      </c>
      <c r="H196" s="4" t="str">
        <f t="shared" si="8"/>
        <v>orderPrice  decimal(24,12)   comment '委托价',</v>
      </c>
      <c r="I196" t="s">
        <v>603</v>
      </c>
    </row>
    <row r="197" spans="1:10">
      <c r="A197" t="s">
        <v>583</v>
      </c>
      <c r="B197" t="b">
        <v>1</v>
      </c>
      <c r="C197" t="s">
        <v>3</v>
      </c>
      <c r="D197" t="s">
        <v>584</v>
      </c>
      <c r="E197" s="4" t="s">
        <v>21</v>
      </c>
      <c r="H197" s="4" t="str">
        <f t="shared" si="8"/>
        <v>triggerType  varchar(30)   comment '触发类型',</v>
      </c>
      <c r="I197" t="s">
        <v>584</v>
      </c>
      <c r="J197" t="s">
        <v>585</v>
      </c>
    </row>
    <row r="198" spans="1:9">
      <c r="A198" t="s">
        <v>599</v>
      </c>
      <c r="B198" t="b">
        <v>1</v>
      </c>
      <c r="C198" t="s">
        <v>404</v>
      </c>
      <c r="D198" t="s">
        <v>308</v>
      </c>
      <c r="E198" s="4" t="s">
        <v>31</v>
      </c>
      <c r="H198" s="4" t="str">
        <f t="shared" si="8"/>
        <v>triggerPrice  decimal(24,12)   comment '触发价',</v>
      </c>
      <c r="I198" t="s">
        <v>308</v>
      </c>
    </row>
    <row r="199" spans="1:9">
      <c r="A199" t="s">
        <v>534</v>
      </c>
      <c r="B199" t="b">
        <v>1</v>
      </c>
      <c r="C199" t="s">
        <v>91</v>
      </c>
      <c r="D199" t="s">
        <v>218</v>
      </c>
      <c r="E199" s="4" t="s">
        <v>93</v>
      </c>
      <c r="H199" s="4" t="str">
        <f t="shared" si="8"/>
        <v>createdAt  bigInt(20)   comment '订单创建时间',</v>
      </c>
      <c r="I199" t="s">
        <v>218</v>
      </c>
    </row>
    <row r="200" spans="1:10">
      <c r="A200" t="s">
        <v>521</v>
      </c>
      <c r="B200" t="b">
        <v>1</v>
      </c>
      <c r="C200" t="s">
        <v>3</v>
      </c>
      <c r="D200" t="s">
        <v>522</v>
      </c>
      <c r="E200" s="4" t="s">
        <v>21</v>
      </c>
      <c r="H200" s="4" t="str">
        <f t="shared" si="8"/>
        <v>orderPriceType  varchar(30)   comment '订单报价类型',</v>
      </c>
      <c r="I200" t="s">
        <v>522</v>
      </c>
      <c r="J200" t="s">
        <v>626</v>
      </c>
    </row>
    <row r="201" spans="1:10">
      <c r="A201" t="s">
        <v>544</v>
      </c>
      <c r="B201" t="b">
        <v>1</v>
      </c>
      <c r="C201" t="s">
        <v>424</v>
      </c>
      <c r="D201" t="s">
        <v>627</v>
      </c>
      <c r="E201" t="s">
        <v>11</v>
      </c>
      <c r="H201" s="4" t="str">
        <f t="shared" si="8"/>
        <v>status  int(4)   comment '订单状态：',</v>
      </c>
      <c r="I201" t="s">
        <v>627</v>
      </c>
      <c r="J201" t="s">
        <v>628</v>
      </c>
    </row>
    <row r="202" spans="1:9">
      <c r="A202" t="s">
        <v>629</v>
      </c>
      <c r="B202" t="b">
        <v>1</v>
      </c>
      <c r="C202" t="s">
        <v>3</v>
      </c>
      <c r="D202" t="s">
        <v>630</v>
      </c>
      <c r="E202" s="4" t="s">
        <v>21</v>
      </c>
      <c r="H202" s="4" t="str">
        <f t="shared" si="8"/>
        <v>sourceOrderId  varchar(30)   comment '源限价单的订单id',</v>
      </c>
      <c r="I202" t="s">
        <v>631</v>
      </c>
    </row>
    <row r="203" spans="1:9">
      <c r="A203" t="s">
        <v>632</v>
      </c>
      <c r="B203" t="b">
        <v>1</v>
      </c>
      <c r="C203" t="s">
        <v>3</v>
      </c>
      <c r="D203" t="s">
        <v>633</v>
      </c>
      <c r="E203" s="4" t="s">
        <v>21</v>
      </c>
      <c r="H203" s="4" t="str">
        <f t="shared" si="8"/>
        <v>relationTpslOrderId  varchar(30)   comment '关联的止盈止损单id',</v>
      </c>
      <c r="I203" t="s">
        <v>634</v>
      </c>
    </row>
    <row r="204" spans="1:8">
      <c r="A204" t="s">
        <v>81</v>
      </c>
      <c r="B204" s="6" t="s">
        <v>250</v>
      </c>
      <c r="C204" s="6"/>
      <c r="D204" s="6"/>
      <c r="H204" s="4" t="str">
        <f>CONCATENATE("unique index ("&amp;B204&amp;")")</f>
        <v>unique index (accountId,apiKey,orderId)</v>
      </c>
    </row>
    <row r="205" spans="8:8">
      <c r="H205" s="4" t="s">
        <v>635</v>
      </c>
    </row>
  </sheetData>
  <mergeCells count="9">
    <mergeCell ref="B14:D14"/>
    <mergeCell ref="B34:D34"/>
    <mergeCell ref="B56:D56"/>
    <mergeCell ref="B69:D69"/>
    <mergeCell ref="B87:D87"/>
    <mergeCell ref="B121:D121"/>
    <mergeCell ref="B147:D147"/>
    <mergeCell ref="B179:D179"/>
    <mergeCell ref="B204:D204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05"/>
  <sheetViews>
    <sheetView topLeftCell="A219" workbookViewId="0">
      <selection activeCell="H2" sqref="H2:H230"/>
    </sheetView>
  </sheetViews>
  <sheetFormatPr defaultColWidth="9.14285714285714" defaultRowHeight="17.6"/>
  <cols>
    <col min="1" max="1" width="42.4017857142857" customWidth="1"/>
    <col min="4" max="4" width="27.5267857142857" customWidth="1"/>
    <col min="5" max="5" width="15.625" customWidth="1"/>
    <col min="8" max="8" width="95.3839285714286" customWidth="1"/>
  </cols>
  <sheetData>
    <row r="1" customFormat="1" ht="26" spans="1:1">
      <c r="A1" s="1" t="s">
        <v>636</v>
      </c>
    </row>
    <row r="2" customFormat="1" ht="26" spans="1:8">
      <c r="A2" s="1" t="s">
        <v>637</v>
      </c>
      <c r="B2"/>
      <c r="C2"/>
      <c r="D2"/>
      <c r="E2"/>
      <c r="F2"/>
      <c r="G2"/>
      <c r="H2" s="4" t="str">
        <f>CONCATENATE("drop table  if exists "&amp;A2&amp;";")</f>
        <v>drop table  if exists HuobiSwapCoinCoinInstruments;</v>
      </c>
    </row>
    <row r="3" customFormat="1" ht="20" customHeight="1" spans="1:8">
      <c r="A3" s="5" t="s">
        <v>90</v>
      </c>
      <c r="B3" s="4"/>
      <c r="C3" t="s">
        <v>91</v>
      </c>
      <c r="D3" s="4" t="s">
        <v>92</v>
      </c>
      <c r="E3" s="4" t="s">
        <v>93</v>
      </c>
      <c r="F3" s="4"/>
      <c r="G3" t="s">
        <v>94</v>
      </c>
      <c r="H3" s="7" t="str">
        <f>_xlfn.CONCAT("create table ",A2,"(id bigint not null comment '主键' primary key,")</f>
        <v>create table HuobiSwapCoinCoinInstruments(id bigint not null comment '主键' primary key,</v>
      </c>
    </row>
    <row r="4" customFormat="1" spans="1:13">
      <c r="A4" s="5" t="s">
        <v>19</v>
      </c>
      <c r="B4" s="4" t="b">
        <v>1</v>
      </c>
      <c r="C4" t="s">
        <v>3</v>
      </c>
      <c r="D4" s="4" t="s">
        <v>395</v>
      </c>
      <c r="E4" s="4" t="s">
        <v>21</v>
      </c>
      <c r="F4" s="4"/>
      <c r="G4"/>
      <c r="H4" s="4" t="str">
        <f>CONCATENATE(""&amp;LEFT(A4,1)&amp;MID(SUBSTITUTE(PROPER(A4),"-",""),2,100)&amp;"  "&amp;E4&amp;" "&amp;F4&amp;" "&amp;G4&amp;" comment '"&amp;D4&amp;"',")</f>
        <v>symbol  varchar(30)   comment '品种代码',</v>
      </c>
      <c r="I4" s="4" t="s">
        <v>395</v>
      </c>
      <c r="J4" s="4" t="s">
        <v>396</v>
      </c>
      <c r="K4" s="4"/>
      <c r="L4"/>
      <c r="M4" s="4"/>
    </row>
    <row r="5" customFormat="1" spans="1:13">
      <c r="A5" s="5" t="s">
        <v>397</v>
      </c>
      <c r="B5" s="4" t="b">
        <v>1</v>
      </c>
      <c r="C5" s="4" t="s">
        <v>3</v>
      </c>
      <c r="D5" s="4" t="s">
        <v>398</v>
      </c>
      <c r="E5" s="4" t="s">
        <v>21</v>
      </c>
      <c r="F5" s="4"/>
      <c r="G5"/>
      <c r="H5" s="4" t="str">
        <f t="shared" ref="H5:H13" si="0">CONCATENATE(""&amp;LEFT(A5,1)&amp;MID(SUBSTITUTE(PROPER(A5),"_",""),2,100)&amp;"  "&amp;E5&amp;" "&amp;F5&amp;" "&amp;G5&amp;" comment '"&amp;D5&amp;"',")</f>
        <v>contractCode  varchar(30)   comment '合约代码',</v>
      </c>
      <c r="I5" s="4" t="s">
        <v>398</v>
      </c>
      <c r="J5" s="4" t="s">
        <v>399</v>
      </c>
      <c r="K5" s="4"/>
      <c r="L5"/>
      <c r="M5" s="4"/>
    </row>
    <row r="6" customFormat="1" spans="1:10">
      <c r="A6" t="s">
        <v>400</v>
      </c>
      <c r="B6" t="b">
        <v>1</v>
      </c>
      <c r="C6" t="s">
        <v>3</v>
      </c>
      <c r="D6" t="s">
        <v>401</v>
      </c>
      <c r="E6" s="4" t="s">
        <v>21</v>
      </c>
      <c r="F6"/>
      <c r="G6"/>
      <c r="H6" s="4" t="str">
        <f t="shared" si="0"/>
        <v>contractType  varchar(30)   comment '合约类型',</v>
      </c>
      <c r="I6" t="s">
        <v>401</v>
      </c>
      <c r="J6" t="s">
        <v>402</v>
      </c>
    </row>
    <row r="7" customFormat="1" spans="1:10">
      <c r="A7" t="s">
        <v>403</v>
      </c>
      <c r="B7" t="b">
        <v>1</v>
      </c>
      <c r="C7" t="s">
        <v>404</v>
      </c>
      <c r="D7" t="s">
        <v>405</v>
      </c>
      <c r="E7" s="4" t="s">
        <v>31</v>
      </c>
      <c r="F7"/>
      <c r="G7"/>
      <c r="H7" s="4" t="str">
        <f t="shared" si="0"/>
        <v>contractSize  decimal(24,12)   comment '合约面值',</v>
      </c>
      <c r="I7" t="s">
        <v>406</v>
      </c>
      <c r="J7" t="s">
        <v>407</v>
      </c>
    </row>
    <row r="8" customFormat="1" spans="1:10">
      <c r="A8" t="s">
        <v>408</v>
      </c>
      <c r="B8" t="b">
        <v>1</v>
      </c>
      <c r="C8" t="s">
        <v>404</v>
      </c>
      <c r="D8" t="s">
        <v>409</v>
      </c>
      <c r="E8" s="4" t="s">
        <v>31</v>
      </c>
      <c r="F8"/>
      <c r="G8"/>
      <c r="H8" s="4" t="str">
        <f t="shared" si="0"/>
        <v>priceTick  decimal(24,12)   comment '合约价格最小变动精度',</v>
      </c>
      <c r="I8" t="s">
        <v>409</v>
      </c>
      <c r="J8" t="s">
        <v>410</v>
      </c>
    </row>
    <row r="9" customFormat="1" spans="1:10">
      <c r="A9" t="s">
        <v>411</v>
      </c>
      <c r="B9" t="b">
        <v>1</v>
      </c>
      <c r="C9" t="s">
        <v>3</v>
      </c>
      <c r="D9" t="s">
        <v>638</v>
      </c>
      <c r="E9" s="4" t="s">
        <v>21</v>
      </c>
      <c r="F9"/>
      <c r="G9"/>
      <c r="H9" s="4" t="str">
        <f t="shared" si="0"/>
        <v>deliveryDate  varchar(30)   comment '合约永续日期',</v>
      </c>
      <c r="I9" t="s">
        <v>638</v>
      </c>
      <c r="J9" t="s">
        <v>413</v>
      </c>
    </row>
    <row r="10" customFormat="1" spans="1:10">
      <c r="A10" t="s">
        <v>414</v>
      </c>
      <c r="B10" t="b">
        <v>1</v>
      </c>
      <c r="C10" t="s">
        <v>3</v>
      </c>
      <c r="D10" t="s">
        <v>415</v>
      </c>
      <c r="E10" s="4" t="s">
        <v>21</v>
      </c>
      <c r="F10"/>
      <c r="G10"/>
      <c r="H10" s="4" t="str">
        <f t="shared" si="0"/>
        <v>createDate  varchar(30)   comment '合约上市日期',</v>
      </c>
      <c r="I10" t="s">
        <v>415</v>
      </c>
      <c r="J10" t="s">
        <v>416</v>
      </c>
    </row>
    <row r="11" customFormat="1" spans="1:9">
      <c r="A11" t="s">
        <v>417</v>
      </c>
      <c r="B11" t="b">
        <v>1</v>
      </c>
      <c r="C11" t="s">
        <v>91</v>
      </c>
      <c r="D11" t="s">
        <v>418</v>
      </c>
      <c r="E11" s="4" t="s">
        <v>21</v>
      </c>
      <c r="F11"/>
      <c r="G11"/>
      <c r="H11" s="4" t="str">
        <f t="shared" si="0"/>
        <v>settlementTime  varchar(30)   comment '下次结算时间',</v>
      </c>
      <c r="I11" t="s">
        <v>419</v>
      </c>
    </row>
    <row r="12" customFormat="1" spans="1:9">
      <c r="A12" t="s">
        <v>420</v>
      </c>
      <c r="B12" t="b">
        <v>1</v>
      </c>
      <c r="C12" t="s">
        <v>91</v>
      </c>
      <c r="D12" t="s">
        <v>639</v>
      </c>
      <c r="E12" s="4" t="s">
        <v>21</v>
      </c>
      <c r="F12"/>
      <c r="G12"/>
      <c r="H12" s="4" t="str">
        <f t="shared" si="0"/>
        <v>deliveryTime  varchar(30)   comment '永续时间',</v>
      </c>
      <c r="I12" t="s">
        <v>640</v>
      </c>
    </row>
    <row r="13" customFormat="1" spans="1:10">
      <c r="A13" t="s">
        <v>423</v>
      </c>
      <c r="B13" t="b">
        <v>1</v>
      </c>
      <c r="C13" t="s">
        <v>424</v>
      </c>
      <c r="D13" t="s">
        <v>425</v>
      </c>
      <c r="E13" s="4" t="s">
        <v>21</v>
      </c>
      <c r="F13"/>
      <c r="G13"/>
      <c r="H13" s="4" t="str">
        <f t="shared" si="0"/>
        <v>contractStatus  varchar(30)   comment '合约状态',</v>
      </c>
      <c r="I13" t="s">
        <v>425</v>
      </c>
      <c r="J13" t="s">
        <v>641</v>
      </c>
    </row>
    <row r="14" customFormat="1" spans="1:8">
      <c r="A14" t="s">
        <v>81</v>
      </c>
      <c r="B14" s="6" t="s">
        <v>427</v>
      </c>
      <c r="C14" s="6"/>
      <c r="D14" s="6"/>
      <c r="E14"/>
      <c r="F14"/>
      <c r="G14"/>
      <c r="H14" s="4" t="str">
        <f>CONCATENATE("unique index ("&amp;B14&amp;")")</f>
        <v>unique index (contractCode)</v>
      </c>
    </row>
    <row r="15" customFormat="1" spans="8:8">
      <c r="H15" s="4" t="s">
        <v>82</v>
      </c>
    </row>
    <row r="16" customFormat="1" ht="26" spans="1:1">
      <c r="A16" s="1" t="s">
        <v>642</v>
      </c>
    </row>
    <row r="17" customFormat="1" ht="26" spans="1:8">
      <c r="A17" s="1" t="s">
        <v>643</v>
      </c>
      <c r="B17"/>
      <c r="C17"/>
      <c r="D17"/>
      <c r="E17"/>
      <c r="F17"/>
      <c r="G17"/>
      <c r="H17" s="4" t="str">
        <f>CONCATENATE("drop table  if exists "&amp;A17&amp;";")</f>
        <v>drop table  if exists HuobiSwapCoinAccountAsset;</v>
      </c>
    </row>
    <row r="18" customFormat="1" ht="22" customHeight="1" spans="1:8">
      <c r="A18" s="5" t="s">
        <v>90</v>
      </c>
      <c r="B18" s="4"/>
      <c r="C18" t="s">
        <v>91</v>
      </c>
      <c r="D18" s="4" t="s">
        <v>92</v>
      </c>
      <c r="E18" s="4" t="s">
        <v>93</v>
      </c>
      <c r="F18" s="4"/>
      <c r="G18" t="s">
        <v>94</v>
      </c>
      <c r="H18" s="7" t="str">
        <f>_xlfn.CONCAT("create table ",A17,"(id bigint not null comment '主键' primary key,")</f>
        <v>create table HuobiSwapCoinAccountAsset(id bigint not null comment '主键' primary key,</v>
      </c>
    </row>
    <row r="19" customFormat="1" spans="1:8">
      <c r="A19" s="5" t="s">
        <v>96</v>
      </c>
      <c r="B19" s="4"/>
      <c r="C19" t="s">
        <v>91</v>
      </c>
      <c r="D19" s="4" t="s">
        <v>97</v>
      </c>
      <c r="E19" s="4" t="s">
        <v>93</v>
      </c>
      <c r="F19" s="4"/>
      <c r="G19" t="s">
        <v>94</v>
      </c>
      <c r="H19" s="4" t="str">
        <f>CONCATENATE(""&amp;LEFT(A19,1)&amp;MID(SUBSTITUTE(PROPER(A19),"-",""),2,100)&amp;"  "&amp;E19&amp;" "&amp;F19&amp;" "&amp;G19&amp;" comment '"&amp;D19&amp;"',")</f>
        <v>accountId  bigInt(20)  not null comment '平台账户ID',</v>
      </c>
    </row>
    <row r="20" customFormat="1" spans="1:8">
      <c r="A20" s="5" t="s">
        <v>98</v>
      </c>
      <c r="B20" s="4" t="s">
        <v>99</v>
      </c>
      <c r="C20" s="4" t="s">
        <v>100</v>
      </c>
      <c r="D20" s="4" t="s">
        <v>101</v>
      </c>
      <c r="E20" s="4" t="s">
        <v>100</v>
      </c>
      <c r="F20" s="4"/>
      <c r="G20" t="s">
        <v>94</v>
      </c>
      <c r="H20" s="4" t="str">
        <f>CONCATENATE(""&amp;LEFT(A20,1)&amp;MID(SUBSTITUTE(PROPER(A20),"-",""),2,100)&amp;"  "&amp;E20&amp;" "&amp;F20&amp;" "&amp;G20&amp;" comment '"&amp;D20&amp;"',")</f>
        <v>apiKey  varchar(255)  not null comment '外部平台apikey',</v>
      </c>
    </row>
    <row r="21" customFormat="1" spans="1:8">
      <c r="A21" t="s">
        <v>19</v>
      </c>
      <c r="B21" t="b">
        <v>1</v>
      </c>
      <c r="C21" t="s">
        <v>3</v>
      </c>
      <c r="D21" t="s">
        <v>395</v>
      </c>
      <c r="E21" s="4" t="s">
        <v>21</v>
      </c>
      <c r="F21"/>
      <c r="G21"/>
      <c r="H21" s="4" t="str">
        <f t="shared" ref="H21:H33" si="1">CONCATENATE(""&amp;LEFT(A21,1)&amp;MID(SUBSTITUTE(PROPER(A21),"_",""),2,100)&amp;"  "&amp;E21&amp;" "&amp;F21&amp;" "&amp;G21&amp;" comment '"&amp;D21&amp;"',")</f>
        <v>symbol  varchar(30)   comment '品种代码',</v>
      </c>
    </row>
    <row r="22" customFormat="1" spans="1:8">
      <c r="A22" t="s">
        <v>430</v>
      </c>
      <c r="B22" t="b">
        <v>1</v>
      </c>
      <c r="C22" t="s">
        <v>404</v>
      </c>
      <c r="D22" t="s">
        <v>431</v>
      </c>
      <c r="E22" s="4" t="s">
        <v>31</v>
      </c>
      <c r="F22"/>
      <c r="G22"/>
      <c r="H22" s="4" t="str">
        <f t="shared" si="1"/>
        <v>marginBalance  decimal(24,12)   comment '账户权益',</v>
      </c>
    </row>
    <row r="23" customFormat="1" spans="1:8">
      <c r="A23" t="s">
        <v>432</v>
      </c>
      <c r="B23" t="b">
        <v>1</v>
      </c>
      <c r="C23" t="s">
        <v>404</v>
      </c>
      <c r="D23" t="s">
        <v>433</v>
      </c>
      <c r="E23" s="4" t="s">
        <v>31</v>
      </c>
      <c r="F23"/>
      <c r="G23"/>
      <c r="H23" s="4" t="str">
        <f t="shared" si="1"/>
        <v>marginPosition  decimal(24,12)   comment '持仓保证金',</v>
      </c>
    </row>
    <row r="24" customFormat="1" ht="15" customHeight="1" spans="1:8">
      <c r="A24" s="5" t="s">
        <v>434</v>
      </c>
      <c r="B24" s="4" t="b">
        <v>1</v>
      </c>
      <c r="C24" t="s">
        <v>404</v>
      </c>
      <c r="D24" s="4" t="s">
        <v>435</v>
      </c>
      <c r="E24" s="4" t="s">
        <v>31</v>
      </c>
      <c r="F24" s="4"/>
      <c r="G24"/>
      <c r="H24" s="4" t="str">
        <f t="shared" si="1"/>
        <v>marginFrozen  decimal(24,12)   comment '冻结保证金',</v>
      </c>
    </row>
    <row r="25" customFormat="1" spans="1:8">
      <c r="A25" s="5" t="s">
        <v>436</v>
      </c>
      <c r="B25" s="4" t="b">
        <v>1</v>
      </c>
      <c r="C25" t="s">
        <v>404</v>
      </c>
      <c r="D25" s="4" t="s">
        <v>437</v>
      </c>
      <c r="E25" s="4" t="s">
        <v>31</v>
      </c>
      <c r="F25" s="4"/>
      <c r="G25"/>
      <c r="H25" s="4" t="str">
        <f t="shared" si="1"/>
        <v>marginAvailable  decimal(24,12)   comment '可用保证金',</v>
      </c>
    </row>
    <row r="26" customFormat="1" spans="1:8">
      <c r="A26" s="5" t="s">
        <v>438</v>
      </c>
      <c r="B26" s="4" t="b">
        <v>1</v>
      </c>
      <c r="C26" s="4" t="s">
        <v>404</v>
      </c>
      <c r="D26" s="4" t="s">
        <v>439</v>
      </c>
      <c r="E26" s="4" t="s">
        <v>31</v>
      </c>
      <c r="F26" s="4"/>
      <c r="G26"/>
      <c r="H26" s="4" t="str">
        <f t="shared" si="1"/>
        <v>profitReal  decimal(24,12)   comment '已实现盈亏',</v>
      </c>
    </row>
    <row r="27" customFormat="1" spans="1:8">
      <c r="A27" t="s">
        <v>440</v>
      </c>
      <c r="B27" t="b">
        <v>1</v>
      </c>
      <c r="C27" t="s">
        <v>404</v>
      </c>
      <c r="D27" t="s">
        <v>441</v>
      </c>
      <c r="E27" s="4" t="s">
        <v>31</v>
      </c>
      <c r="F27"/>
      <c r="G27"/>
      <c r="H27" s="4" t="str">
        <f t="shared" si="1"/>
        <v>profitUnreal  decimal(24,12)   comment '未实现盈亏',</v>
      </c>
    </row>
    <row r="28" customFormat="1" spans="1:8">
      <c r="A28" t="s">
        <v>442</v>
      </c>
      <c r="B28" t="b">
        <v>1</v>
      </c>
      <c r="C28" t="s">
        <v>404</v>
      </c>
      <c r="D28" t="s">
        <v>443</v>
      </c>
      <c r="E28" s="4" t="s">
        <v>31</v>
      </c>
      <c r="F28"/>
      <c r="G28"/>
      <c r="H28" s="4" t="str">
        <f t="shared" si="1"/>
        <v>riskRate  decimal(24,12)   comment '保证金率',</v>
      </c>
    </row>
    <row r="29" customFormat="1" spans="1:8">
      <c r="A29" t="s">
        <v>444</v>
      </c>
      <c r="B29" t="b">
        <v>1</v>
      </c>
      <c r="C29" t="s">
        <v>404</v>
      </c>
      <c r="D29" t="s">
        <v>445</v>
      </c>
      <c r="E29" s="4" t="s">
        <v>31</v>
      </c>
      <c r="F29"/>
      <c r="G29"/>
      <c r="H29" s="4" t="str">
        <f t="shared" si="1"/>
        <v>liquidationPrice  decimal(24,12)   comment '预估强平价',</v>
      </c>
    </row>
    <row r="30" customFormat="1" spans="1:8">
      <c r="A30" t="s">
        <v>446</v>
      </c>
      <c r="B30" t="b">
        <v>1</v>
      </c>
      <c r="C30" t="s">
        <v>404</v>
      </c>
      <c r="D30" t="s">
        <v>447</v>
      </c>
      <c r="E30" s="4" t="s">
        <v>31</v>
      </c>
      <c r="F30"/>
      <c r="G30"/>
      <c r="H30" s="4" t="str">
        <f t="shared" si="1"/>
        <v>withdrawAvailable  decimal(24,12)   comment '可划转数量',</v>
      </c>
    </row>
    <row r="31" customFormat="1" spans="1:8">
      <c r="A31" t="s">
        <v>448</v>
      </c>
      <c r="B31" t="b">
        <v>1</v>
      </c>
      <c r="C31" t="s">
        <v>404</v>
      </c>
      <c r="D31" t="s">
        <v>449</v>
      </c>
      <c r="E31" s="4" t="s">
        <v>450</v>
      </c>
      <c r="F31"/>
      <c r="G31"/>
      <c r="H31" s="4" t="str">
        <f t="shared" si="1"/>
        <v>leverRate  decimal(8,4)   comment '杠杠倍数',</v>
      </c>
    </row>
    <row r="32" customFormat="1" spans="1:8">
      <c r="A32" t="s">
        <v>451</v>
      </c>
      <c r="B32" t="b">
        <v>1</v>
      </c>
      <c r="C32" t="s">
        <v>404</v>
      </c>
      <c r="D32" t="s">
        <v>452</v>
      </c>
      <c r="E32" s="4" t="s">
        <v>31</v>
      </c>
      <c r="F32"/>
      <c r="G32"/>
      <c r="H32" s="4" t="str">
        <f t="shared" si="1"/>
        <v>adjustFactor  decimal(24,12)   comment '调整系数',</v>
      </c>
    </row>
    <row r="33" customFormat="1" spans="1:8">
      <c r="A33" t="s">
        <v>453</v>
      </c>
      <c r="B33" t="b">
        <v>1</v>
      </c>
      <c r="C33" t="s">
        <v>404</v>
      </c>
      <c r="D33" t="s">
        <v>454</v>
      </c>
      <c r="E33" s="4" t="s">
        <v>31</v>
      </c>
      <c r="F33"/>
      <c r="G33"/>
      <c r="H33" s="4" t="str">
        <f t="shared" si="1"/>
        <v>marginStatic  decimal(24,12)   comment '静态权益',</v>
      </c>
    </row>
    <row r="34" customFormat="1" spans="1:8">
      <c r="A34" t="s">
        <v>81</v>
      </c>
      <c r="B34" s="6" t="s">
        <v>455</v>
      </c>
      <c r="C34" s="6"/>
      <c r="D34" s="6"/>
      <c r="E34"/>
      <c r="F34"/>
      <c r="G34"/>
      <c r="H34" s="4" t="str">
        <f>CONCATENATE("unique index ("&amp;B34&amp;")")</f>
        <v>unique index (accountId,apiKey,symbol)</v>
      </c>
    </row>
    <row r="35" customFormat="1" spans="8:8">
      <c r="H35" s="4" t="s">
        <v>644</v>
      </c>
    </row>
    <row r="36" customFormat="1" ht="26" spans="1:1">
      <c r="A36" s="1" t="s">
        <v>645</v>
      </c>
    </row>
    <row r="37" customFormat="1" ht="26" spans="1:8">
      <c r="A37" s="1" t="s">
        <v>646</v>
      </c>
      <c r="B37"/>
      <c r="C37"/>
      <c r="D37"/>
      <c r="E37"/>
      <c r="F37"/>
      <c r="G37"/>
      <c r="H37" s="4" t="str">
        <f>CONCATENATE("drop table  if exists "&amp;A37&amp;";")</f>
        <v>drop table  if exists HuobiSwapCoinAccountPosition;</v>
      </c>
    </row>
    <row r="38" customFormat="1" ht="18" spans="1:8">
      <c r="A38" s="5" t="s">
        <v>90</v>
      </c>
      <c r="B38" s="4"/>
      <c r="C38" t="s">
        <v>91</v>
      </c>
      <c r="D38" s="4" t="s">
        <v>92</v>
      </c>
      <c r="E38" s="4" t="s">
        <v>93</v>
      </c>
      <c r="F38" s="4"/>
      <c r="G38" t="s">
        <v>94</v>
      </c>
      <c r="H38" s="7" t="str">
        <f>_xlfn.CONCAT("create table ",A37,"(id bigint not null comment '主键' primary key,")</f>
        <v>create table HuobiSwapCoinAccountPosition(id bigint not null comment '主键' primary key,</v>
      </c>
    </row>
    <row r="39" customFormat="1" spans="1:8">
      <c r="A39" s="5" t="s">
        <v>96</v>
      </c>
      <c r="B39" s="4"/>
      <c r="C39" t="s">
        <v>91</v>
      </c>
      <c r="D39" s="4" t="s">
        <v>97</v>
      </c>
      <c r="E39" s="4" t="s">
        <v>93</v>
      </c>
      <c r="F39" s="4"/>
      <c r="G39" t="s">
        <v>94</v>
      </c>
      <c r="H39" s="4" t="str">
        <f>CONCATENATE(""&amp;LEFT(A39,1)&amp;MID(SUBSTITUTE(PROPER(A39),"-",""),2,100)&amp;"  "&amp;E39&amp;" "&amp;F39&amp;" "&amp;G39&amp;" comment '"&amp;D39&amp;"',")</f>
        <v>accountId  bigInt(20)  not null comment '平台账户ID',</v>
      </c>
    </row>
    <row r="40" customFormat="1" spans="1:8">
      <c r="A40" s="5" t="s">
        <v>98</v>
      </c>
      <c r="B40" s="4" t="s">
        <v>99</v>
      </c>
      <c r="C40" s="4" t="s">
        <v>100</v>
      </c>
      <c r="D40" s="4" t="s">
        <v>101</v>
      </c>
      <c r="E40" s="4" t="s">
        <v>100</v>
      </c>
      <c r="F40" s="4"/>
      <c r="G40" t="s">
        <v>94</v>
      </c>
      <c r="H40" s="4" t="str">
        <f>CONCATENATE(""&amp;LEFT(A40,1)&amp;MID(SUBSTITUTE(PROPER(A40),"-",""),2,100)&amp;"  "&amp;E40&amp;" "&amp;F40&amp;" "&amp;G40&amp;" comment '"&amp;D40&amp;"',")</f>
        <v>apiKey  varchar(255)  not null comment '外部平台apikey',</v>
      </c>
    </row>
    <row r="41" customFormat="1" spans="1:10">
      <c r="A41" t="s">
        <v>19</v>
      </c>
      <c r="B41" t="b">
        <v>1</v>
      </c>
      <c r="C41" t="s">
        <v>3</v>
      </c>
      <c r="D41" t="s">
        <v>395</v>
      </c>
      <c r="E41" s="4" t="s">
        <v>21</v>
      </c>
      <c r="F41"/>
      <c r="G41"/>
      <c r="H41" s="4" t="str">
        <f t="shared" ref="H41:H55" si="2">CONCATENATE(""&amp;LEFT(A41,1)&amp;MID(SUBSTITUTE(PROPER(A41),"_",""),2,100)&amp;"  "&amp;E41&amp;" "&amp;F41&amp;" "&amp;G41&amp;" comment '"&amp;D41&amp;"',")</f>
        <v>symbol  varchar(30)   comment '品种代码',</v>
      </c>
      <c r="I41" t="s">
        <v>395</v>
      </c>
      <c r="J41" t="s">
        <v>396</v>
      </c>
    </row>
    <row r="42" customFormat="1" spans="1:10">
      <c r="A42" t="s">
        <v>397</v>
      </c>
      <c r="B42" t="b">
        <v>1</v>
      </c>
      <c r="C42" t="s">
        <v>3</v>
      </c>
      <c r="D42" t="s">
        <v>398</v>
      </c>
      <c r="E42" s="4" t="s">
        <v>21</v>
      </c>
      <c r="F42"/>
      <c r="G42"/>
      <c r="H42" s="4" t="str">
        <f t="shared" si="2"/>
        <v>contractCode  varchar(30)   comment '合约代码',</v>
      </c>
      <c r="I42" t="s">
        <v>398</v>
      </c>
      <c r="J42" t="s">
        <v>399</v>
      </c>
    </row>
    <row r="43" customFormat="1" spans="1:10">
      <c r="A43" t="s">
        <v>400</v>
      </c>
      <c r="B43" t="b">
        <v>1</v>
      </c>
      <c r="C43" t="s">
        <v>3</v>
      </c>
      <c r="D43" t="s">
        <v>401</v>
      </c>
      <c r="E43" s="4" t="s">
        <v>21</v>
      </c>
      <c r="F43"/>
      <c r="G43"/>
      <c r="H43" s="4" t="str">
        <f t="shared" si="2"/>
        <v>contractType  varchar(30)   comment '合约类型',</v>
      </c>
      <c r="I43" t="s">
        <v>401</v>
      </c>
      <c r="J43" t="s">
        <v>459</v>
      </c>
    </row>
    <row r="44" customFormat="1" spans="1:9">
      <c r="A44" t="s">
        <v>460</v>
      </c>
      <c r="B44" t="b">
        <v>1</v>
      </c>
      <c r="C44" t="s">
        <v>404</v>
      </c>
      <c r="D44" t="s">
        <v>461</v>
      </c>
      <c r="E44" s="4" t="s">
        <v>31</v>
      </c>
      <c r="F44"/>
      <c r="G44"/>
      <c r="H44" s="4" t="str">
        <f t="shared" si="2"/>
        <v>volume  decimal(24,12)   comment '持仓量',</v>
      </c>
      <c r="I44" t="s">
        <v>461</v>
      </c>
    </row>
    <row r="45" customFormat="1" spans="1:9">
      <c r="A45" t="s">
        <v>462</v>
      </c>
      <c r="B45" t="b">
        <v>1</v>
      </c>
      <c r="C45" t="s">
        <v>404</v>
      </c>
      <c r="D45" t="s">
        <v>463</v>
      </c>
      <c r="E45" s="4" t="s">
        <v>31</v>
      </c>
      <c r="F45"/>
      <c r="G45"/>
      <c r="H45" s="4" t="str">
        <f t="shared" si="2"/>
        <v>available  decimal(24,12)   comment '可平仓数量',</v>
      </c>
      <c r="I45" t="s">
        <v>463</v>
      </c>
    </row>
    <row r="46" customFormat="1" spans="1:9">
      <c r="A46" t="s">
        <v>118</v>
      </c>
      <c r="B46" t="b">
        <v>1</v>
      </c>
      <c r="C46" t="s">
        <v>404</v>
      </c>
      <c r="D46" t="s">
        <v>464</v>
      </c>
      <c r="E46" s="4" t="s">
        <v>31</v>
      </c>
      <c r="F46"/>
      <c r="G46"/>
      <c r="H46" s="4" t="str">
        <f t="shared" si="2"/>
        <v>frozen  decimal(24,12)   comment '冻结数量',</v>
      </c>
      <c r="I46" t="s">
        <v>464</v>
      </c>
    </row>
    <row r="47" customFormat="1" spans="1:9">
      <c r="A47" t="s">
        <v>465</v>
      </c>
      <c r="B47" t="b">
        <v>1</v>
      </c>
      <c r="C47" t="s">
        <v>404</v>
      </c>
      <c r="D47" t="s">
        <v>466</v>
      </c>
      <c r="E47" s="4" t="s">
        <v>31</v>
      </c>
      <c r="F47"/>
      <c r="G47"/>
      <c r="H47" s="4" t="str">
        <f t="shared" si="2"/>
        <v>costOpen  decimal(24,12)   comment '开仓均价',</v>
      </c>
      <c r="I47" t="s">
        <v>466</v>
      </c>
    </row>
    <row r="48" customFormat="1" spans="1:9">
      <c r="A48" t="s">
        <v>467</v>
      </c>
      <c r="B48" t="b">
        <v>1</v>
      </c>
      <c r="C48" t="s">
        <v>404</v>
      </c>
      <c r="D48" t="s">
        <v>468</v>
      </c>
      <c r="E48" s="4" t="s">
        <v>31</v>
      </c>
      <c r="F48"/>
      <c r="G48"/>
      <c r="H48" s="4" t="str">
        <f t="shared" si="2"/>
        <v>costHold  decimal(24,12)   comment '持仓均价',</v>
      </c>
      <c r="I48" t="s">
        <v>468</v>
      </c>
    </row>
    <row r="49" customFormat="1" spans="1:9">
      <c r="A49" t="s">
        <v>440</v>
      </c>
      <c r="B49" t="b">
        <v>1</v>
      </c>
      <c r="C49" t="s">
        <v>404</v>
      </c>
      <c r="D49" t="s">
        <v>441</v>
      </c>
      <c r="E49" s="4" t="s">
        <v>31</v>
      </c>
      <c r="F49"/>
      <c r="G49"/>
      <c r="H49" s="4" t="str">
        <f t="shared" si="2"/>
        <v>profitUnreal  decimal(24,12)   comment '未实现盈亏',</v>
      </c>
      <c r="I49" t="s">
        <v>441</v>
      </c>
    </row>
    <row r="50" customFormat="1" spans="1:9">
      <c r="A50" t="s">
        <v>469</v>
      </c>
      <c r="B50" t="b">
        <v>1</v>
      </c>
      <c r="C50" t="s">
        <v>404</v>
      </c>
      <c r="D50" t="s">
        <v>470</v>
      </c>
      <c r="E50" s="4" t="s">
        <v>31</v>
      </c>
      <c r="F50"/>
      <c r="G50"/>
      <c r="H50" s="4" t="str">
        <f t="shared" si="2"/>
        <v>profitRate  decimal(24,12)   comment '收益率',</v>
      </c>
      <c r="I50" t="s">
        <v>470</v>
      </c>
    </row>
    <row r="51" customFormat="1" spans="1:9">
      <c r="A51" t="s">
        <v>471</v>
      </c>
      <c r="B51" t="b">
        <v>1</v>
      </c>
      <c r="C51" t="s">
        <v>404</v>
      </c>
      <c r="D51" t="s">
        <v>472</v>
      </c>
      <c r="E51" s="4" t="s">
        <v>31</v>
      </c>
      <c r="F51"/>
      <c r="G51"/>
      <c r="H51" s="4" t="str">
        <f t="shared" si="2"/>
        <v>profit  decimal(24,12)   comment '收益',</v>
      </c>
      <c r="I51" t="s">
        <v>472</v>
      </c>
    </row>
    <row r="52" customFormat="1" spans="1:9">
      <c r="A52" t="s">
        <v>473</v>
      </c>
      <c r="B52" t="b">
        <v>1</v>
      </c>
      <c r="C52" t="s">
        <v>404</v>
      </c>
      <c r="D52" t="s">
        <v>433</v>
      </c>
      <c r="E52" s="4" t="s">
        <v>31</v>
      </c>
      <c r="F52"/>
      <c r="G52"/>
      <c r="H52" s="4" t="str">
        <f t="shared" si="2"/>
        <v>positionMargin  decimal(24,12)   comment '持仓保证金',</v>
      </c>
      <c r="I52" t="s">
        <v>433</v>
      </c>
    </row>
    <row r="53" customFormat="1" spans="1:9">
      <c r="A53" t="s">
        <v>448</v>
      </c>
      <c r="B53" t="b">
        <v>1</v>
      </c>
      <c r="C53" t="s">
        <v>424</v>
      </c>
      <c r="D53" t="s">
        <v>449</v>
      </c>
      <c r="E53" s="4" t="s">
        <v>450</v>
      </c>
      <c r="F53"/>
      <c r="G53"/>
      <c r="H53" s="4" t="str">
        <f t="shared" si="2"/>
        <v>leverRate  decimal(8,4)   comment '杠杠倍数',</v>
      </c>
      <c r="I53" t="s">
        <v>449</v>
      </c>
    </row>
    <row r="54" customFormat="1" spans="1:9">
      <c r="A54" t="s">
        <v>474</v>
      </c>
      <c r="B54" t="b">
        <v>1</v>
      </c>
      <c r="C54" t="s">
        <v>3</v>
      </c>
      <c r="D54" t="s">
        <v>475</v>
      </c>
      <c r="E54" s="4" t="s">
        <v>21</v>
      </c>
      <c r="F54"/>
      <c r="G54"/>
      <c r="H54" s="4" t="str">
        <f t="shared" si="2"/>
        <v>direction  varchar(30)   comment '买卖方向',</v>
      </c>
      <c r="I54" t="s">
        <v>476</v>
      </c>
    </row>
    <row r="55" customFormat="1" spans="1:9">
      <c r="A55" t="s">
        <v>477</v>
      </c>
      <c r="B55" t="b">
        <v>1</v>
      </c>
      <c r="C55" t="s">
        <v>404</v>
      </c>
      <c r="D55" t="s">
        <v>478</v>
      </c>
      <c r="E55" s="4" t="s">
        <v>31</v>
      </c>
      <c r="F55"/>
      <c r="G55"/>
      <c r="H55" s="4" t="str">
        <f t="shared" si="2"/>
        <v>lastPrice  decimal(24,12)   comment '最新价',</v>
      </c>
      <c r="I55" t="s">
        <v>478</v>
      </c>
    </row>
    <row r="56" customFormat="1" spans="1:8">
      <c r="A56" t="s">
        <v>81</v>
      </c>
      <c r="B56" s="6" t="s">
        <v>479</v>
      </c>
      <c r="C56" s="6"/>
      <c r="D56" s="6"/>
      <c r="E56"/>
      <c r="F56"/>
      <c r="G56"/>
      <c r="H56" s="4" t="str">
        <f>CONCATENATE("unique index ("&amp;B56&amp;")")</f>
        <v>unique index (accountId,apiKey,contractCode,direction)</v>
      </c>
    </row>
    <row r="57" customFormat="1" spans="8:8">
      <c r="H57" s="4" t="s">
        <v>647</v>
      </c>
    </row>
    <row r="58" customFormat="1" ht="26" spans="1:1">
      <c r="A58" s="1" t="s">
        <v>648</v>
      </c>
    </row>
    <row r="59" customFormat="1" ht="26" spans="1:8">
      <c r="A59" s="1" t="s">
        <v>649</v>
      </c>
      <c r="B59"/>
      <c r="C59"/>
      <c r="D59"/>
      <c r="E59"/>
      <c r="F59"/>
      <c r="G59"/>
      <c r="H59" s="4" t="str">
        <f>CONCATENATE("drop table  if exists "&amp;A59&amp;";")</f>
        <v>drop table  if exists HuobiSwapCoinFinancialRecord;</v>
      </c>
    </row>
    <row r="60" customFormat="1" ht="18" spans="1:8">
      <c r="A60" s="5" t="s">
        <v>90</v>
      </c>
      <c r="B60" s="4"/>
      <c r="C60" t="s">
        <v>91</v>
      </c>
      <c r="D60" s="4" t="s">
        <v>92</v>
      </c>
      <c r="E60" s="4" t="s">
        <v>93</v>
      </c>
      <c r="F60" s="4"/>
      <c r="G60" t="s">
        <v>94</v>
      </c>
      <c r="H60" s="7" t="str">
        <f>_xlfn.CONCAT("create table ",A59,"(id bigint not null comment '主键' primary key,")</f>
        <v>create table HuobiSwapCoinFinancialRecord(id bigint not null comment '主键' primary key,</v>
      </c>
    </row>
    <row r="61" customFormat="1" spans="1:8">
      <c r="A61" s="5" t="s">
        <v>96</v>
      </c>
      <c r="B61" s="4"/>
      <c r="C61" t="s">
        <v>91</v>
      </c>
      <c r="D61" s="4" t="s">
        <v>97</v>
      </c>
      <c r="E61" s="4" t="s">
        <v>93</v>
      </c>
      <c r="F61" s="4"/>
      <c r="G61" t="s">
        <v>94</v>
      </c>
      <c r="H61" s="4" t="str">
        <f>CONCATENATE(""&amp;LEFT(A61,1)&amp;MID(SUBSTITUTE(PROPER(A61),"-",""),2,100)&amp;"  "&amp;E61&amp;" "&amp;F61&amp;" "&amp;G61&amp;" comment '"&amp;D61&amp;"',")</f>
        <v>accountId  bigInt(20)  not null comment '平台账户ID',</v>
      </c>
    </row>
    <row r="62" customFormat="1" spans="1:8">
      <c r="A62" s="5" t="s">
        <v>98</v>
      </c>
      <c r="B62" s="4" t="s">
        <v>99</v>
      </c>
      <c r="C62" s="4" t="s">
        <v>100</v>
      </c>
      <c r="D62" s="4" t="s">
        <v>101</v>
      </c>
      <c r="E62" s="4" t="s">
        <v>100</v>
      </c>
      <c r="F62" s="4"/>
      <c r="G62" t="s">
        <v>94</v>
      </c>
      <c r="H62" s="4" t="str">
        <f>CONCATENATE(""&amp;LEFT(A62,1)&amp;MID(SUBSTITUTE(PROPER(A62),"-",""),2,100)&amp;"  "&amp;E62&amp;" "&amp;F62&amp;" "&amp;G62&amp;" comment '"&amp;D62&amp;"',")</f>
        <v>apiKey  varchar(255)  not null comment '外部平台apikey',</v>
      </c>
    </row>
    <row r="63" customFormat="1" spans="1:9">
      <c r="A63" t="s">
        <v>483</v>
      </c>
      <c r="B63" t="b">
        <v>1</v>
      </c>
      <c r="C63" t="s">
        <v>91</v>
      </c>
      <c r="D63" t="s">
        <v>484</v>
      </c>
      <c r="E63" s="4" t="s">
        <v>93</v>
      </c>
      <c r="F63"/>
      <c r="G63"/>
      <c r="H63" s="4" t="str">
        <f t="shared" ref="H63:H68" si="3">CONCATENATE(""&amp;LEFT(A63,1)&amp;MID(SUBSTITUTE(PROPER(A63),"_",""),2,100)&amp;"  "&amp;E63&amp;" "&amp;F63&amp;" "&amp;G63&amp;" comment '"&amp;D63&amp;"',")</f>
        <v>recordId  bigInt(20)   comment '财务记录ID',</v>
      </c>
      <c r="I63" t="s">
        <v>485</v>
      </c>
    </row>
    <row r="64" customFormat="1" spans="1:9">
      <c r="A64" t="s">
        <v>486</v>
      </c>
      <c r="B64" t="b">
        <v>1</v>
      </c>
      <c r="C64" t="s">
        <v>91</v>
      </c>
      <c r="D64" t="s">
        <v>487</v>
      </c>
      <c r="E64" s="4" t="s">
        <v>93</v>
      </c>
      <c r="F64"/>
      <c r="G64"/>
      <c r="H64" s="4" t="str">
        <f t="shared" si="3"/>
        <v>ts  bigInt(20)   comment '创建时间',</v>
      </c>
      <c r="I64" t="s">
        <v>487</v>
      </c>
    </row>
    <row r="65" customFormat="1" spans="1:10">
      <c r="A65" t="s">
        <v>19</v>
      </c>
      <c r="B65" t="b">
        <v>1</v>
      </c>
      <c r="C65" t="s">
        <v>3</v>
      </c>
      <c r="D65" t="s">
        <v>395</v>
      </c>
      <c r="E65" s="4" t="s">
        <v>5</v>
      </c>
      <c r="F65"/>
      <c r="G65"/>
      <c r="H65" s="4" t="str">
        <f t="shared" si="3"/>
        <v>symbol  varchar(20)   comment '品种代码',</v>
      </c>
      <c r="I65" t="s">
        <v>395</v>
      </c>
      <c r="J65" t="s">
        <v>488</v>
      </c>
    </row>
    <row r="66" customFormat="1" spans="1:10">
      <c r="A66" t="s">
        <v>105</v>
      </c>
      <c r="B66" t="b">
        <v>1</v>
      </c>
      <c r="C66" t="s">
        <v>424</v>
      </c>
      <c r="D66" t="s">
        <v>489</v>
      </c>
      <c r="E66" s="4" t="s">
        <v>11</v>
      </c>
      <c r="F66"/>
      <c r="G66"/>
      <c r="H66" s="4" t="str">
        <f t="shared" si="3"/>
        <v>type  int(4)   comment '交易类型',</v>
      </c>
      <c r="I66" t="s">
        <v>489</v>
      </c>
      <c r="J66" t="s">
        <v>650</v>
      </c>
    </row>
    <row r="67" customFormat="1" spans="1:9">
      <c r="A67" t="s">
        <v>192</v>
      </c>
      <c r="B67" t="b">
        <v>1</v>
      </c>
      <c r="C67" t="s">
        <v>404</v>
      </c>
      <c r="D67" t="s">
        <v>491</v>
      </c>
      <c r="E67" s="4" t="s">
        <v>31</v>
      </c>
      <c r="F67"/>
      <c r="G67"/>
      <c r="H67" s="4" t="str">
        <f t="shared" si="3"/>
        <v>amount  decimal(24,12)   comment '金额',</v>
      </c>
      <c r="I67" t="s">
        <v>491</v>
      </c>
    </row>
    <row r="68" customFormat="1" spans="1:9">
      <c r="A68" t="s">
        <v>397</v>
      </c>
      <c r="B68" t="b">
        <v>1</v>
      </c>
      <c r="C68" t="s">
        <v>3</v>
      </c>
      <c r="D68" t="s">
        <v>398</v>
      </c>
      <c r="E68" s="4" t="s">
        <v>21</v>
      </c>
      <c r="F68"/>
      <c r="G68"/>
      <c r="H68" s="4" t="str">
        <f t="shared" si="3"/>
        <v>contractCode  varchar(30)   comment '合约代码',</v>
      </c>
      <c r="I68" t="s">
        <v>398</v>
      </c>
    </row>
    <row r="69" customFormat="1" spans="1:8">
      <c r="A69" t="s">
        <v>81</v>
      </c>
      <c r="B69" s="6" t="s">
        <v>145</v>
      </c>
      <c r="C69" s="6"/>
      <c r="D69" s="6"/>
      <c r="E69"/>
      <c r="F69"/>
      <c r="G69"/>
      <c r="H69" s="4" t="str">
        <f>CONCATENATE("unique index ("&amp;B69&amp;")")</f>
        <v>unique index (accountId,apiKey,recordId)</v>
      </c>
    </row>
    <row r="70" customFormat="1" spans="8:8">
      <c r="H70" s="4" t="s">
        <v>651</v>
      </c>
    </row>
    <row r="71" customFormat="1" ht="26" spans="1:1">
      <c r="A71" s="1" t="s">
        <v>652</v>
      </c>
    </row>
    <row r="72" customFormat="1" ht="26" spans="1:8">
      <c r="A72" s="1" t="s">
        <v>653</v>
      </c>
      <c r="B72"/>
      <c r="C72"/>
      <c r="D72"/>
      <c r="E72"/>
      <c r="F72"/>
      <c r="G72"/>
      <c r="H72" s="4" t="str">
        <f>CONCATENATE("drop table  if exists "&amp;A72&amp;";")</f>
        <v>drop table  if exists HuobiSwapCoinSettlementRecord;</v>
      </c>
    </row>
    <row r="73" customFormat="1" ht="18" spans="1:8">
      <c r="A73" s="5" t="s">
        <v>90</v>
      </c>
      <c r="B73" s="4"/>
      <c r="C73" t="s">
        <v>91</v>
      </c>
      <c r="D73" s="4" t="s">
        <v>92</v>
      </c>
      <c r="E73" s="4" t="s">
        <v>93</v>
      </c>
      <c r="F73" s="4"/>
      <c r="G73" t="s">
        <v>94</v>
      </c>
      <c r="H73" s="7" t="str">
        <f>_xlfn.CONCAT("create table ",A72,"(id bigint not null comment '主键' primary key,")</f>
        <v>create table HuobiSwapCoinSettlementRecord(id bigint not null comment '主键' primary key,</v>
      </c>
    </row>
    <row r="74" customFormat="1" spans="1:8">
      <c r="A74" s="5" t="s">
        <v>96</v>
      </c>
      <c r="B74" s="4"/>
      <c r="C74" t="s">
        <v>91</v>
      </c>
      <c r="D74" s="4" t="s">
        <v>97</v>
      </c>
      <c r="E74" s="4" t="s">
        <v>93</v>
      </c>
      <c r="F74" s="4"/>
      <c r="G74" t="s">
        <v>94</v>
      </c>
      <c r="H74" s="4" t="str">
        <f>CONCATENATE(""&amp;LEFT(A74,1)&amp;MID(SUBSTITUTE(PROPER(A74),"-",""),2,100)&amp;"  "&amp;E74&amp;" "&amp;F74&amp;" "&amp;G74&amp;" comment '"&amp;D74&amp;"',")</f>
        <v>accountId  bigInt(20)  not null comment '平台账户ID',</v>
      </c>
    </row>
    <row r="75" customFormat="1" spans="1:8">
      <c r="A75" s="5" t="s">
        <v>98</v>
      </c>
      <c r="B75" s="4" t="s">
        <v>99</v>
      </c>
      <c r="C75" s="4" t="s">
        <v>100</v>
      </c>
      <c r="D75" s="4" t="s">
        <v>101</v>
      </c>
      <c r="E75" s="4" t="s">
        <v>100</v>
      </c>
      <c r="F75" s="4"/>
      <c r="G75" t="s">
        <v>94</v>
      </c>
      <c r="H75" s="4" t="str">
        <f>CONCATENATE(""&amp;LEFT(A75,1)&amp;MID(SUBSTITUTE(PROPER(A75),"-",""),2,100)&amp;"  "&amp;E75&amp;" "&amp;F75&amp;" "&amp;G75&amp;" comment '"&amp;D75&amp;"',")</f>
        <v>apiKey  varchar(255)  not null comment '外部平台apikey',</v>
      </c>
    </row>
    <row r="76" customFormat="1" spans="1:10">
      <c r="A76" t="s">
        <v>19</v>
      </c>
      <c r="B76" t="b">
        <v>1</v>
      </c>
      <c r="C76" t="s">
        <v>3</v>
      </c>
      <c r="D76" t="s">
        <v>395</v>
      </c>
      <c r="E76" s="4" t="s">
        <v>21</v>
      </c>
      <c r="F76"/>
      <c r="G76"/>
      <c r="H76" s="4" t="str">
        <f t="shared" ref="H76:H86" si="4">CONCATENATE(""&amp;LEFT(A76,1)&amp;MID(SUBSTITUTE(PROPER(A76),"_",""),2,100)&amp;"  "&amp;E76&amp;" "&amp;F76&amp;" "&amp;G76&amp;" comment '"&amp;D76&amp;"',")</f>
        <v>symbol  varchar(30)   comment '品种代码',</v>
      </c>
      <c r="I76" t="s">
        <v>395</v>
      </c>
      <c r="J76" t="s">
        <v>396</v>
      </c>
    </row>
    <row r="77" customFormat="1" spans="1:9">
      <c r="A77" t="s">
        <v>495</v>
      </c>
      <c r="B77" t="b">
        <v>1</v>
      </c>
      <c r="C77" t="s">
        <v>404</v>
      </c>
      <c r="D77" t="s">
        <v>496</v>
      </c>
      <c r="E77" s="4" t="s">
        <v>31</v>
      </c>
      <c r="F77"/>
      <c r="G77"/>
      <c r="H77" s="4" t="str">
        <f t="shared" si="4"/>
        <v>marginBalanceInit  decimal(24,12)   comment '本期初始账户权益',</v>
      </c>
      <c r="I77" t="s">
        <v>496</v>
      </c>
    </row>
    <row r="78" customFormat="1" spans="1:9">
      <c r="A78" t="s">
        <v>430</v>
      </c>
      <c r="B78" t="b">
        <v>1</v>
      </c>
      <c r="C78" t="s">
        <v>404</v>
      </c>
      <c r="D78" t="s">
        <v>497</v>
      </c>
      <c r="E78" s="4" t="s">
        <v>31</v>
      </c>
      <c r="F78"/>
      <c r="G78"/>
      <c r="H78" s="4" t="str">
        <f t="shared" si="4"/>
        <v>marginBalance  decimal(24,12)   comment '本期结算后账户权益',</v>
      </c>
      <c r="I78" t="s">
        <v>497</v>
      </c>
    </row>
    <row r="79" customFormat="1" spans="1:9">
      <c r="A79" t="s">
        <v>498</v>
      </c>
      <c r="B79" t="b">
        <v>1</v>
      </c>
      <c r="C79" t="s">
        <v>404</v>
      </c>
      <c r="D79" t="s">
        <v>499</v>
      </c>
      <c r="E79" s="4" t="s">
        <v>31</v>
      </c>
      <c r="F79"/>
      <c r="G79"/>
      <c r="H79" s="4" t="str">
        <f t="shared" si="4"/>
        <v>settlementProfitReal  decimal(24,12)   comment '本期结算已实现盈亏',</v>
      </c>
      <c r="I79" t="s">
        <v>499</v>
      </c>
    </row>
    <row r="80" customFormat="1" spans="1:9">
      <c r="A80" t="s">
        <v>417</v>
      </c>
      <c r="B80" t="b">
        <v>1</v>
      </c>
      <c r="C80" t="s">
        <v>91</v>
      </c>
      <c r="D80" t="s">
        <v>500</v>
      </c>
      <c r="E80" s="4" t="s">
        <v>93</v>
      </c>
      <c r="F80"/>
      <c r="G80"/>
      <c r="H80" s="4" t="str">
        <f t="shared" si="4"/>
        <v>settlementTime  bigInt(20)   comment '本期结算时间',</v>
      </c>
      <c r="I80" t="s">
        <v>654</v>
      </c>
    </row>
    <row r="81" customFormat="1" spans="1:9">
      <c r="A81" t="s">
        <v>502</v>
      </c>
      <c r="B81" t="b">
        <v>1</v>
      </c>
      <c r="C81" t="s">
        <v>404</v>
      </c>
      <c r="D81" t="s">
        <v>503</v>
      </c>
      <c r="E81" s="4" t="s">
        <v>31</v>
      </c>
      <c r="F81"/>
      <c r="G81"/>
      <c r="H81" s="4" t="str">
        <f t="shared" si="4"/>
        <v>clawback  decimal(24,12)   comment '本期分摊费用',</v>
      </c>
      <c r="I81" t="s">
        <v>503</v>
      </c>
    </row>
    <row r="82" customFormat="1" spans="1:9">
      <c r="A82" t="s">
        <v>504</v>
      </c>
      <c r="B82" t="b">
        <v>1</v>
      </c>
      <c r="C82" t="s">
        <v>404</v>
      </c>
      <c r="D82" t="s">
        <v>655</v>
      </c>
      <c r="E82" s="4" t="s">
        <v>31</v>
      </c>
      <c r="F82"/>
      <c r="G82"/>
      <c r="H82" s="4" t="str">
        <f t="shared" si="4"/>
        <v>deliveryFee  decimal(24,12)   comment '本期永续手续费',</v>
      </c>
      <c r="I82" t="s">
        <v>656</v>
      </c>
    </row>
    <row r="83" customFormat="1" spans="1:9">
      <c r="A83" t="s">
        <v>507</v>
      </c>
      <c r="B83" t="b">
        <v>1</v>
      </c>
      <c r="C83" t="s">
        <v>404</v>
      </c>
      <c r="D83" t="s">
        <v>508</v>
      </c>
      <c r="E83" s="4" t="s">
        <v>31</v>
      </c>
      <c r="F83"/>
      <c r="G83"/>
      <c r="H83" s="4" t="str">
        <f t="shared" si="4"/>
        <v>offsetProfitloss  decimal(24,12)   comment '本期平仓盈亏',</v>
      </c>
      <c r="I83" t="s">
        <v>508</v>
      </c>
    </row>
    <row r="84" customFormat="1" spans="1:9">
      <c r="A84" t="s">
        <v>197</v>
      </c>
      <c r="B84" t="b">
        <v>1</v>
      </c>
      <c r="C84" t="s">
        <v>404</v>
      </c>
      <c r="D84" t="s">
        <v>509</v>
      </c>
      <c r="E84" s="4" t="s">
        <v>31</v>
      </c>
      <c r="F84"/>
      <c r="G84"/>
      <c r="H84" s="4" t="str">
        <f t="shared" si="4"/>
        <v>fee  decimal(24,12)   comment '本期交易手续费',</v>
      </c>
      <c r="I84" t="s">
        <v>509</v>
      </c>
    </row>
    <row r="85" customFormat="1" spans="1:9">
      <c r="A85" t="s">
        <v>510</v>
      </c>
      <c r="B85" t="b">
        <v>1</v>
      </c>
      <c r="C85" t="s">
        <v>3</v>
      </c>
      <c r="D85" t="s">
        <v>511</v>
      </c>
      <c r="E85" s="4" t="s">
        <v>21</v>
      </c>
      <c r="F85"/>
      <c r="G85"/>
      <c r="H85" s="4" t="str">
        <f t="shared" si="4"/>
        <v>feeAsset  varchar(30)   comment '手续费币种',</v>
      </c>
      <c r="I85" t="s">
        <v>511</v>
      </c>
    </row>
    <row r="86" customFormat="1" spans="1:8">
      <c r="A86" t="s">
        <v>512</v>
      </c>
      <c r="B86"/>
      <c r="C86" t="s">
        <v>3</v>
      </c>
      <c r="D86" t="s">
        <v>513</v>
      </c>
      <c r="E86" s="4" t="s">
        <v>514</v>
      </c>
      <c r="F86"/>
      <c r="G86"/>
      <c r="H86" s="4" t="str">
        <f t="shared" si="4"/>
        <v>positions  varchar(4096)   comment '仓位信息',</v>
      </c>
    </row>
    <row r="87" customFormat="1" spans="1:8">
      <c r="A87" t="s">
        <v>81</v>
      </c>
      <c r="B87" s="6" t="s">
        <v>515</v>
      </c>
      <c r="C87" s="6"/>
      <c r="D87" s="6"/>
      <c r="E87"/>
      <c r="F87"/>
      <c r="G87"/>
      <c r="H87" s="4" t="str">
        <f>CONCATENATE("unique index ("&amp;B87&amp;")")</f>
        <v>unique index (accountId,apiKey,settlementTime)</v>
      </c>
    </row>
    <row r="88" customFormat="1" spans="8:8">
      <c r="H88" s="4" t="s">
        <v>657</v>
      </c>
    </row>
    <row r="89" customFormat="1" ht="26" spans="1:1">
      <c r="A89" s="1" t="s">
        <v>658</v>
      </c>
    </row>
    <row r="90" customFormat="1" ht="26" spans="1:8">
      <c r="A90" s="1" t="s">
        <v>659</v>
      </c>
      <c r="B90"/>
      <c r="C90"/>
      <c r="D90"/>
      <c r="E90"/>
      <c r="F90"/>
      <c r="G90"/>
      <c r="H90" s="4" t="str">
        <f>CONCATENATE("drop table  if exists "&amp;A90&amp;";")</f>
        <v>drop table  if exists HuobiSwapCoinOrder;</v>
      </c>
    </row>
    <row r="91" customFormat="1" ht="18" spans="1:8">
      <c r="A91" s="5" t="s">
        <v>90</v>
      </c>
      <c r="B91" s="4"/>
      <c r="C91" t="s">
        <v>91</v>
      </c>
      <c r="D91" s="4" t="s">
        <v>92</v>
      </c>
      <c r="E91" s="4" t="s">
        <v>93</v>
      </c>
      <c r="F91" s="4"/>
      <c r="G91" t="s">
        <v>94</v>
      </c>
      <c r="H91" s="7" t="str">
        <f>_xlfn.CONCAT("create table ",A90,"(id bigint not null comment '主键' primary key,")</f>
        <v>create table HuobiSwapCoinOrder(id bigint not null comment '主键' primary key,</v>
      </c>
    </row>
    <row r="92" customFormat="1" spans="1:8">
      <c r="A92" s="5" t="s">
        <v>96</v>
      </c>
      <c r="B92" s="4"/>
      <c r="C92" t="s">
        <v>91</v>
      </c>
      <c r="D92" s="4" t="s">
        <v>97</v>
      </c>
      <c r="E92" s="4" t="s">
        <v>93</v>
      </c>
      <c r="F92" s="4"/>
      <c r="G92" t="s">
        <v>94</v>
      </c>
      <c r="H92" s="4" t="str">
        <f>CONCATENATE(""&amp;LEFT(A92,1)&amp;MID(SUBSTITUTE(PROPER(A92),"-",""),2,100)&amp;"  "&amp;E92&amp;" "&amp;F92&amp;" "&amp;G92&amp;" comment '"&amp;D92&amp;"',")</f>
        <v>accountId  bigInt(20)  not null comment '平台账户ID',</v>
      </c>
    </row>
    <row r="93" customFormat="1" spans="1:8">
      <c r="A93" s="5" t="s">
        <v>98</v>
      </c>
      <c r="B93" s="4" t="s">
        <v>99</v>
      </c>
      <c r="C93" s="4" t="s">
        <v>100</v>
      </c>
      <c r="D93" s="4" t="s">
        <v>101</v>
      </c>
      <c r="E93" s="4" t="s">
        <v>100</v>
      </c>
      <c r="F93" s="4"/>
      <c r="G93" t="s">
        <v>94</v>
      </c>
      <c r="H93" s="4" t="str">
        <f>CONCATENATE(""&amp;LEFT(A93,1)&amp;MID(SUBSTITUTE(PROPER(A93),"-",""),2,100)&amp;"  "&amp;E93&amp;" "&amp;F93&amp;" "&amp;G93&amp;" comment '"&amp;D93&amp;"',")</f>
        <v>apiKey  varchar(255)  not null comment '外部平台apikey',</v>
      </c>
    </row>
    <row r="94" customFormat="1" spans="1:9">
      <c r="A94" t="s">
        <v>19</v>
      </c>
      <c r="B94" t="b">
        <v>1</v>
      </c>
      <c r="C94" t="s">
        <v>3</v>
      </c>
      <c r="D94" t="s">
        <v>395</v>
      </c>
      <c r="E94" s="4" t="s">
        <v>21</v>
      </c>
      <c r="F94"/>
      <c r="G94"/>
      <c r="H94" s="4" t="str">
        <f t="shared" ref="H94:H120" si="5">CONCATENATE(""&amp;LEFT(A94,1)&amp;MID(SUBSTITUTE(PROPER(A94),"_",""),2,100)&amp;"  "&amp;E94&amp;" "&amp;F94&amp;" "&amp;G94&amp;" comment '"&amp;D94&amp;"',")</f>
        <v>symbol  varchar(30)   comment '品种代码',</v>
      </c>
      <c r="I94" t="s">
        <v>395</v>
      </c>
    </row>
    <row r="95" customFormat="1" spans="1:10">
      <c r="A95" t="s">
        <v>400</v>
      </c>
      <c r="B95" t="b">
        <v>1</v>
      </c>
      <c r="C95" t="s">
        <v>3</v>
      </c>
      <c r="D95" t="s">
        <v>401</v>
      </c>
      <c r="E95" s="4" t="s">
        <v>21</v>
      </c>
      <c r="F95"/>
      <c r="G95"/>
      <c r="H95" s="4" t="str">
        <f t="shared" si="5"/>
        <v>contractType  varchar(30)   comment '合约类型',</v>
      </c>
      <c r="I95" t="s">
        <v>401</v>
      </c>
      <c r="J95" t="s">
        <v>402</v>
      </c>
    </row>
    <row r="96" customFormat="1" spans="1:10">
      <c r="A96" t="s">
        <v>397</v>
      </c>
      <c r="B96" t="b">
        <v>1</v>
      </c>
      <c r="C96" t="s">
        <v>3</v>
      </c>
      <c r="D96" t="s">
        <v>398</v>
      </c>
      <c r="E96" s="4" t="s">
        <v>21</v>
      </c>
      <c r="F96"/>
      <c r="G96"/>
      <c r="H96" s="4" t="str">
        <f t="shared" si="5"/>
        <v>contractCode  varchar(30)   comment '合约代码',</v>
      </c>
      <c r="I96" t="s">
        <v>398</v>
      </c>
      <c r="J96" t="s">
        <v>399</v>
      </c>
    </row>
    <row r="97" customFormat="1" spans="1:9">
      <c r="A97" t="s">
        <v>460</v>
      </c>
      <c r="B97" t="b">
        <v>1</v>
      </c>
      <c r="C97" t="s">
        <v>404</v>
      </c>
      <c r="D97" t="s">
        <v>519</v>
      </c>
      <c r="E97" s="4" t="s">
        <v>31</v>
      </c>
      <c r="F97"/>
      <c r="G97"/>
      <c r="H97" s="4" t="str">
        <f t="shared" si="5"/>
        <v>volume  decimal(24,12)   comment '委托数量',</v>
      </c>
      <c r="I97" t="s">
        <v>519</v>
      </c>
    </row>
    <row r="98" customFormat="1" spans="1:9">
      <c r="A98" t="s">
        <v>235</v>
      </c>
      <c r="B98" t="b">
        <v>1</v>
      </c>
      <c r="C98" t="s">
        <v>404</v>
      </c>
      <c r="D98" t="s">
        <v>520</v>
      </c>
      <c r="E98" s="4" t="s">
        <v>31</v>
      </c>
      <c r="F98"/>
      <c r="G98"/>
      <c r="H98" s="4" t="str">
        <f t="shared" si="5"/>
        <v>price  decimal(24,12)   comment '委托价格',</v>
      </c>
      <c r="I98" t="s">
        <v>520</v>
      </c>
    </row>
    <row r="99" customFormat="1" spans="1:10">
      <c r="A99" t="s">
        <v>521</v>
      </c>
      <c r="B99" t="b">
        <v>1</v>
      </c>
      <c r="C99" t="s">
        <v>3</v>
      </c>
      <c r="D99" t="s">
        <v>522</v>
      </c>
      <c r="E99" s="4" t="s">
        <v>21</v>
      </c>
      <c r="F99"/>
      <c r="G99"/>
      <c r="H99" s="4" t="str">
        <f t="shared" si="5"/>
        <v>orderPriceType  varchar(30)   comment '订单报价类型',</v>
      </c>
      <c r="I99" t="s">
        <v>522</v>
      </c>
      <c r="J99" t="s">
        <v>523</v>
      </c>
    </row>
    <row r="100" customFormat="1" spans="1:10">
      <c r="A100" t="s">
        <v>474</v>
      </c>
      <c r="B100" t="b">
        <v>1</v>
      </c>
      <c r="C100" t="s">
        <v>3</v>
      </c>
      <c r="D100" t="s">
        <v>475</v>
      </c>
      <c r="E100" s="4" t="s">
        <v>21</v>
      </c>
      <c r="F100"/>
      <c r="G100"/>
      <c r="H100" s="4" t="str">
        <f t="shared" si="5"/>
        <v>direction  varchar(30)   comment '买卖方向',</v>
      </c>
      <c r="I100" t="s">
        <v>475</v>
      </c>
      <c r="J100" t="s">
        <v>476</v>
      </c>
    </row>
    <row r="101" customFormat="1" spans="1:10">
      <c r="A101" t="s">
        <v>524</v>
      </c>
      <c r="B101" t="b">
        <v>1</v>
      </c>
      <c r="C101" t="s">
        <v>3</v>
      </c>
      <c r="D101" t="s">
        <v>525</v>
      </c>
      <c r="E101" s="4" t="s">
        <v>21</v>
      </c>
      <c r="F101"/>
      <c r="G101"/>
      <c r="H101" s="4" t="str">
        <f t="shared" si="5"/>
        <v>offset  varchar(30)   comment '开平方向',</v>
      </c>
      <c r="I101" t="s">
        <v>525</v>
      </c>
      <c r="J101" t="s">
        <v>526</v>
      </c>
    </row>
    <row r="102" customFormat="1" spans="1:10">
      <c r="A102" t="s">
        <v>448</v>
      </c>
      <c r="B102" t="b">
        <v>1</v>
      </c>
      <c r="C102" t="s">
        <v>424</v>
      </c>
      <c r="D102" t="s">
        <v>527</v>
      </c>
      <c r="E102" s="4" t="s">
        <v>450</v>
      </c>
      <c r="F102"/>
      <c r="G102"/>
      <c r="H102" s="4" t="str">
        <f t="shared" si="5"/>
        <v>leverRate  decimal(8,4)   comment '杠杆倍数',</v>
      </c>
      <c r="I102" t="s">
        <v>527</v>
      </c>
      <c r="J102" t="s">
        <v>528</v>
      </c>
    </row>
    <row r="103" customFormat="1" spans="1:9">
      <c r="A103" t="s">
        <v>529</v>
      </c>
      <c r="B103" t="b">
        <v>1</v>
      </c>
      <c r="C103" t="s">
        <v>91</v>
      </c>
      <c r="D103" t="s">
        <v>230</v>
      </c>
      <c r="E103" s="4" t="s">
        <v>93</v>
      </c>
      <c r="F103"/>
      <c r="G103"/>
      <c r="H103" s="4" t="str">
        <f t="shared" si="5"/>
        <v>orderId  bigInt(20)   comment '订单ID',</v>
      </c>
      <c r="I103" t="s">
        <v>230</v>
      </c>
    </row>
    <row r="104" customFormat="1" spans="1:9">
      <c r="A104" t="s">
        <v>530</v>
      </c>
      <c r="B104" t="b">
        <v>1</v>
      </c>
      <c r="C104" t="s">
        <v>3</v>
      </c>
      <c r="D104" t="s">
        <v>230</v>
      </c>
      <c r="E104" s="4" t="s">
        <v>21</v>
      </c>
      <c r="F104"/>
      <c r="G104"/>
      <c r="H104" s="4" t="str">
        <f t="shared" si="5"/>
        <v>orderIdStr  varchar(30)   comment '订单ID',</v>
      </c>
      <c r="I104" t="s">
        <v>531</v>
      </c>
    </row>
    <row r="105" customFormat="1" spans="1:9">
      <c r="A105" t="s">
        <v>532</v>
      </c>
      <c r="B105" t="b">
        <v>1</v>
      </c>
      <c r="C105" t="s">
        <v>91</v>
      </c>
      <c r="D105" t="s">
        <v>533</v>
      </c>
      <c r="E105" s="4" t="s">
        <v>93</v>
      </c>
      <c r="F105"/>
      <c r="G105"/>
      <c r="H105" s="4" t="str">
        <f t="shared" si="5"/>
        <v>clientOrderId  bigInt(20)   comment '客户订单ID',</v>
      </c>
      <c r="I105" t="s">
        <v>533</v>
      </c>
    </row>
    <row r="106" customFormat="1" spans="1:9">
      <c r="A106" t="s">
        <v>534</v>
      </c>
      <c r="B106" t="b">
        <v>1</v>
      </c>
      <c r="C106" t="s">
        <v>91</v>
      </c>
      <c r="D106" t="s">
        <v>487</v>
      </c>
      <c r="E106" s="4" t="s">
        <v>93</v>
      </c>
      <c r="F106"/>
      <c r="G106"/>
      <c r="H106" s="4" t="str">
        <f t="shared" si="5"/>
        <v>createdAt  bigInt(20)   comment '创建时间',</v>
      </c>
      <c r="I106" t="s">
        <v>487</v>
      </c>
    </row>
    <row r="107" customFormat="1" spans="1:9">
      <c r="A107" t="s">
        <v>535</v>
      </c>
      <c r="B107" t="b">
        <v>1</v>
      </c>
      <c r="C107" t="s">
        <v>91</v>
      </c>
      <c r="D107" t="s">
        <v>536</v>
      </c>
      <c r="E107" s="4" t="s">
        <v>93</v>
      </c>
      <c r="F107"/>
      <c r="G107"/>
      <c r="H107" s="4" t="str">
        <f t="shared" si="5"/>
        <v>canceledAt  bigInt(20)   comment '撤单时间',</v>
      </c>
      <c r="I107" t="s">
        <v>536</v>
      </c>
    </row>
    <row r="108" customFormat="1" spans="1:9">
      <c r="A108" t="s">
        <v>537</v>
      </c>
      <c r="B108" t="b">
        <v>1</v>
      </c>
      <c r="C108" t="s">
        <v>404</v>
      </c>
      <c r="D108" t="s">
        <v>257</v>
      </c>
      <c r="E108" s="4" t="s">
        <v>31</v>
      </c>
      <c r="F108"/>
      <c r="G108"/>
      <c r="H108" s="4" t="str">
        <f t="shared" si="5"/>
        <v>tradeVolume  decimal(24,12)   comment '成交数量',</v>
      </c>
      <c r="I108" t="s">
        <v>257</v>
      </c>
    </row>
    <row r="109" customFormat="1" spans="1:9">
      <c r="A109" t="s">
        <v>538</v>
      </c>
      <c r="B109" t="b">
        <v>1</v>
      </c>
      <c r="C109" t="s">
        <v>404</v>
      </c>
      <c r="D109" t="s">
        <v>539</v>
      </c>
      <c r="E109" s="4" t="s">
        <v>31</v>
      </c>
      <c r="F109"/>
      <c r="G109"/>
      <c r="H109" s="4" t="str">
        <f t="shared" si="5"/>
        <v>tradeTurnover  decimal(24,12)   comment '成交总金额',</v>
      </c>
      <c r="I109" t="s">
        <v>539</v>
      </c>
    </row>
    <row r="110" customFormat="1" spans="1:9">
      <c r="A110" t="s">
        <v>197</v>
      </c>
      <c r="B110" t="b">
        <v>1</v>
      </c>
      <c r="C110" t="s">
        <v>404</v>
      </c>
      <c r="D110" t="s">
        <v>198</v>
      </c>
      <c r="E110" s="4" t="s">
        <v>31</v>
      </c>
      <c r="F110"/>
      <c r="G110"/>
      <c r="H110" s="4" t="str">
        <f t="shared" si="5"/>
        <v>fee  decimal(24,12)   comment '手续费',</v>
      </c>
      <c r="I110" t="s">
        <v>198</v>
      </c>
    </row>
    <row r="111" customFormat="1" spans="1:9">
      <c r="A111" t="s">
        <v>540</v>
      </c>
      <c r="B111" t="b">
        <v>1</v>
      </c>
      <c r="C111" t="s">
        <v>404</v>
      </c>
      <c r="D111" t="s">
        <v>541</v>
      </c>
      <c r="E111" s="4" t="s">
        <v>31</v>
      </c>
      <c r="F111"/>
      <c r="G111"/>
      <c r="H111" s="4" t="str">
        <f t="shared" si="5"/>
        <v>tradeAvgPrice  decimal(24,12)   comment '成交均价',</v>
      </c>
      <c r="I111" t="s">
        <v>541</v>
      </c>
    </row>
    <row r="112" customFormat="1" spans="1:9">
      <c r="A112" t="s">
        <v>434</v>
      </c>
      <c r="B112" t="b">
        <v>1</v>
      </c>
      <c r="C112" t="s">
        <v>404</v>
      </c>
      <c r="D112" t="s">
        <v>435</v>
      </c>
      <c r="E112" s="4" t="s">
        <v>31</v>
      </c>
      <c r="F112"/>
      <c r="G112"/>
      <c r="H112" s="4" t="str">
        <f t="shared" si="5"/>
        <v>marginFrozen  decimal(24,12)   comment '冻结保证金',</v>
      </c>
      <c r="I112" t="s">
        <v>435</v>
      </c>
    </row>
    <row r="113" customFormat="1" spans="1:9">
      <c r="A113" t="s">
        <v>471</v>
      </c>
      <c r="B113" t="b">
        <v>1</v>
      </c>
      <c r="C113" t="s">
        <v>404</v>
      </c>
      <c r="D113" t="s">
        <v>542</v>
      </c>
      <c r="E113" s="4" t="s">
        <v>31</v>
      </c>
      <c r="F113"/>
      <c r="G113"/>
      <c r="H113" s="4" t="str">
        <f t="shared" si="5"/>
        <v>profit  decimal(24,12)   comment '平仓盈亏',</v>
      </c>
      <c r="I113" t="s">
        <v>543</v>
      </c>
    </row>
    <row r="114" customFormat="1" spans="1:10">
      <c r="A114" t="s">
        <v>544</v>
      </c>
      <c r="B114" t="b">
        <v>1</v>
      </c>
      <c r="C114" t="s">
        <v>424</v>
      </c>
      <c r="D114" t="s">
        <v>240</v>
      </c>
      <c r="E114" t="s">
        <v>11</v>
      </c>
      <c r="F114"/>
      <c r="G114"/>
      <c r="H114" s="4" t="str">
        <f t="shared" si="5"/>
        <v>status  int(4)   comment '订单状态',</v>
      </c>
      <c r="I114" t="s">
        <v>240</v>
      </c>
      <c r="J114" t="s">
        <v>545</v>
      </c>
    </row>
    <row r="115" customFormat="1" spans="1:10">
      <c r="A115" t="s">
        <v>546</v>
      </c>
      <c r="B115" t="b">
        <v>1</v>
      </c>
      <c r="C115" t="s">
        <v>424</v>
      </c>
      <c r="D115" t="s">
        <v>243</v>
      </c>
      <c r="E115" t="s">
        <v>11</v>
      </c>
      <c r="F115"/>
      <c r="G115"/>
      <c r="H115" s="4" t="str">
        <f t="shared" si="5"/>
        <v>orderType  int(4)   comment '订单类型',</v>
      </c>
      <c r="I115" t="s">
        <v>243</v>
      </c>
      <c r="J115" t="s">
        <v>660</v>
      </c>
    </row>
    <row r="116" customFormat="1" spans="1:9">
      <c r="A116" t="s">
        <v>548</v>
      </c>
      <c r="B116" t="b">
        <v>1</v>
      </c>
      <c r="C116" t="s">
        <v>3</v>
      </c>
      <c r="D116" t="s">
        <v>238</v>
      </c>
      <c r="E116" s="4" t="s">
        <v>21</v>
      </c>
      <c r="F116"/>
      <c r="G116"/>
      <c r="H116" s="4" t="str">
        <f t="shared" si="5"/>
        <v>orderSource  varchar(30)   comment '订单来源',</v>
      </c>
      <c r="I116" t="s">
        <v>661</v>
      </c>
    </row>
    <row r="117" customFormat="1" spans="1:10">
      <c r="A117" t="s">
        <v>510</v>
      </c>
      <c r="B117" t="b">
        <v>1</v>
      </c>
      <c r="C117" t="s">
        <v>3</v>
      </c>
      <c r="D117" t="s">
        <v>511</v>
      </c>
      <c r="E117" s="4" t="s">
        <v>21</v>
      </c>
      <c r="F117"/>
      <c r="G117"/>
      <c r="H117" s="4" t="str">
        <f t="shared" si="5"/>
        <v>feeAsset  varchar(30)   comment '手续费币种',</v>
      </c>
      <c r="I117" t="s">
        <v>511</v>
      </c>
      <c r="J117" t="s">
        <v>550</v>
      </c>
    </row>
    <row r="118" customFormat="1" spans="1:10">
      <c r="A118" t="s">
        <v>551</v>
      </c>
      <c r="B118" t="b">
        <v>1</v>
      </c>
      <c r="C118" t="s">
        <v>3</v>
      </c>
      <c r="D118" t="s">
        <v>552</v>
      </c>
      <c r="E118" s="4" t="s">
        <v>21</v>
      </c>
      <c r="F118"/>
      <c r="G118"/>
      <c r="H118" s="4" t="str">
        <f t="shared" si="5"/>
        <v>liquidationType  varchar(30)   comment '强平类型',</v>
      </c>
      <c r="I118" t="s">
        <v>552</v>
      </c>
      <c r="J118" t="s">
        <v>553</v>
      </c>
    </row>
    <row r="119" customFormat="1" spans="1:10">
      <c r="A119" t="s">
        <v>554</v>
      </c>
      <c r="B119" t="b">
        <v>1</v>
      </c>
      <c r="C119" t="s">
        <v>424</v>
      </c>
      <c r="D119" t="s">
        <v>555</v>
      </c>
      <c r="E119" t="s">
        <v>556</v>
      </c>
      <c r="F119"/>
      <c r="G119"/>
      <c r="H119" s="4" t="str">
        <f t="shared" si="5"/>
        <v>isTpsl  int(1)   comment '是否设置止盈止损',</v>
      </c>
      <c r="I119" t="s">
        <v>555</v>
      </c>
      <c r="J119" t="s">
        <v>557</v>
      </c>
    </row>
    <row r="120" customFormat="1" spans="1:9">
      <c r="A120" t="s">
        <v>558</v>
      </c>
      <c r="B120" t="b">
        <v>1</v>
      </c>
      <c r="C120" t="s">
        <v>404</v>
      </c>
      <c r="D120" t="s">
        <v>559</v>
      </c>
      <c r="E120" s="4" t="s">
        <v>31</v>
      </c>
      <c r="F120"/>
      <c r="G120"/>
      <c r="H120" s="4" t="str">
        <f t="shared" si="5"/>
        <v>realProfit  decimal(24,12)   comment '真实收益',</v>
      </c>
      <c r="I120" t="s">
        <v>560</v>
      </c>
    </row>
    <row r="121" customFormat="1" spans="1:8">
      <c r="A121" t="s">
        <v>81</v>
      </c>
      <c r="B121" s="6" t="s">
        <v>250</v>
      </c>
      <c r="C121" s="6"/>
      <c r="D121" s="6"/>
      <c r="E121"/>
      <c r="F121"/>
      <c r="G121"/>
      <c r="H121" s="4" t="str">
        <f>CONCATENATE("unique index ("&amp;B121&amp;")")</f>
        <v>unique index (accountId,apiKey,orderId)</v>
      </c>
    </row>
    <row r="122" customFormat="1" spans="8:8">
      <c r="H122" s="4" t="s">
        <v>662</v>
      </c>
    </row>
    <row r="123" customFormat="1" ht="26" spans="1:1">
      <c r="A123" s="1" t="s">
        <v>663</v>
      </c>
    </row>
    <row r="124" customFormat="1" ht="26" spans="1:8">
      <c r="A124" s="1" t="s">
        <v>664</v>
      </c>
      <c r="B124"/>
      <c r="C124"/>
      <c r="D124"/>
      <c r="E124"/>
      <c r="F124"/>
      <c r="G124"/>
      <c r="H124" s="4" t="str">
        <f>CONCATENATE("drop table  if exists "&amp;A124&amp;";")</f>
        <v>drop table  if exists HuobiSwapCoinOrderDetail;</v>
      </c>
    </row>
    <row r="125" customFormat="1" ht="18" spans="1:8">
      <c r="A125" s="5" t="s">
        <v>90</v>
      </c>
      <c r="B125" s="4"/>
      <c r="C125" t="s">
        <v>91</v>
      </c>
      <c r="D125" s="4" t="s">
        <v>92</v>
      </c>
      <c r="E125" s="4" t="s">
        <v>93</v>
      </c>
      <c r="F125" s="4"/>
      <c r="G125" t="s">
        <v>94</v>
      </c>
      <c r="H125" s="7" t="str">
        <f>_xlfn.CONCAT("create table ",A124,"(id bigint not null comment '主键' primary key,")</f>
        <v>create table HuobiSwapCoinOrderDetail(id bigint not null comment '主键' primary key,</v>
      </c>
    </row>
    <row r="126" customFormat="1" spans="1:8">
      <c r="A126" s="5" t="s">
        <v>96</v>
      </c>
      <c r="B126" s="4"/>
      <c r="C126" t="s">
        <v>91</v>
      </c>
      <c r="D126" s="4" t="s">
        <v>97</v>
      </c>
      <c r="E126" s="4" t="s">
        <v>93</v>
      </c>
      <c r="F126" s="4"/>
      <c r="G126" t="s">
        <v>94</v>
      </c>
      <c r="H126" s="4" t="str">
        <f>CONCATENATE(""&amp;LEFT(A126,1)&amp;MID(SUBSTITUTE(PROPER(A126),"-",""),2,100)&amp;"  "&amp;E126&amp;" "&amp;F126&amp;" "&amp;G126&amp;" comment '"&amp;D126&amp;"',")</f>
        <v>accountId  bigInt(20)  not null comment '平台账户ID',</v>
      </c>
    </row>
    <row r="127" customFormat="1" spans="1:8">
      <c r="A127" s="5" t="s">
        <v>98</v>
      </c>
      <c r="B127" s="4" t="s">
        <v>99</v>
      </c>
      <c r="C127" s="4" t="s">
        <v>100</v>
      </c>
      <c r="D127" s="4" t="s">
        <v>101</v>
      </c>
      <c r="E127" s="4" t="s">
        <v>100</v>
      </c>
      <c r="F127" s="4"/>
      <c r="G127" t="s">
        <v>94</v>
      </c>
      <c r="H127" s="4" t="str">
        <f>CONCATENATE(""&amp;LEFT(A127,1)&amp;MID(SUBSTITUTE(PROPER(A127),"-",""),2,100)&amp;"  "&amp;E127&amp;" "&amp;F127&amp;" "&amp;G127&amp;" comment '"&amp;D127&amp;"',")</f>
        <v>apiKey  varchar(255)  not null comment '外部平台apikey',</v>
      </c>
    </row>
    <row r="128" customFormat="1" spans="1:9">
      <c r="A128" t="s">
        <v>564</v>
      </c>
      <c r="B128" t="b">
        <v>1</v>
      </c>
      <c r="C128" t="s">
        <v>3</v>
      </c>
      <c r="D128" t="s">
        <v>565</v>
      </c>
      <c r="E128" s="4" t="s">
        <v>21</v>
      </c>
      <c r="F128"/>
      <c r="G128"/>
      <c r="H128" s="4" t="str">
        <f t="shared" ref="H128:H146" si="6">CONCATENATE(""&amp;LEFT(A128,1)&amp;MID(SUBSTITUTE(PROPER(A128),"_",""),2,100)&amp;"  "&amp;E128&amp;" "&amp;F128&amp;" "&amp;G128&amp;" comment '"&amp;D128&amp;"',")</f>
        <v>detailId  varchar(30)   comment '全局唯一的交易标识',</v>
      </c>
      <c r="I128" t="s">
        <v>565</v>
      </c>
    </row>
    <row r="129" customFormat="1" spans="1:9">
      <c r="A129" t="s">
        <v>566</v>
      </c>
      <c r="B129" t="b">
        <v>1</v>
      </c>
      <c r="C129" t="s">
        <v>91</v>
      </c>
      <c r="D129" t="s">
        <v>567</v>
      </c>
      <c r="E129" s="4" t="s">
        <v>93</v>
      </c>
      <c r="F129"/>
      <c r="G129"/>
      <c r="H129" s="4" t="str">
        <f t="shared" si="6"/>
        <v>matchId  bigInt(20)   comment '撮合结果id',</v>
      </c>
      <c r="I129" t="s">
        <v>568</v>
      </c>
    </row>
    <row r="130" customFormat="1" spans="1:9">
      <c r="A130" t="s">
        <v>529</v>
      </c>
      <c r="B130" t="b">
        <v>1</v>
      </c>
      <c r="C130" t="s">
        <v>91</v>
      </c>
      <c r="D130" t="s">
        <v>230</v>
      </c>
      <c r="E130" s="4" t="s">
        <v>93</v>
      </c>
      <c r="F130"/>
      <c r="G130"/>
      <c r="H130" s="4" t="str">
        <f t="shared" si="6"/>
        <v>orderId  bigInt(20)   comment '订单ID',</v>
      </c>
      <c r="I130" t="s">
        <v>230</v>
      </c>
    </row>
    <row r="131" customFormat="1" spans="1:9">
      <c r="A131" t="s">
        <v>530</v>
      </c>
      <c r="B131" t="b">
        <v>1</v>
      </c>
      <c r="C131" t="s">
        <v>3</v>
      </c>
      <c r="D131" t="s">
        <v>531</v>
      </c>
      <c r="E131" s="4" t="s">
        <v>21</v>
      </c>
      <c r="F131"/>
      <c r="G131"/>
      <c r="H131" s="4" t="str">
        <f t="shared" si="6"/>
        <v>orderIdStr  varchar(30)   comment 'String类型订单ID',</v>
      </c>
      <c r="I131" t="s">
        <v>531</v>
      </c>
    </row>
    <row r="132" customFormat="1" spans="1:9">
      <c r="A132" t="s">
        <v>19</v>
      </c>
      <c r="B132" t="b">
        <v>1</v>
      </c>
      <c r="C132" t="s">
        <v>3</v>
      </c>
      <c r="D132" t="s">
        <v>395</v>
      </c>
      <c r="E132" s="4" t="s">
        <v>21</v>
      </c>
      <c r="F132"/>
      <c r="G132"/>
      <c r="H132" s="4" t="str">
        <f t="shared" si="6"/>
        <v>symbol  varchar(30)   comment '品种代码',</v>
      </c>
      <c r="I132" t="s">
        <v>395</v>
      </c>
    </row>
    <row r="133" customFormat="1" spans="1:10">
      <c r="A133" t="s">
        <v>548</v>
      </c>
      <c r="B133" t="b">
        <v>1</v>
      </c>
      <c r="C133" t="s">
        <v>3</v>
      </c>
      <c r="D133" t="s">
        <v>238</v>
      </c>
      <c r="E133" s="4" t="s">
        <v>21</v>
      </c>
      <c r="F133"/>
      <c r="G133"/>
      <c r="H133" s="4" t="str">
        <f t="shared" si="6"/>
        <v>orderSource  varchar(30)   comment '订单来源',</v>
      </c>
      <c r="I133" t="s">
        <v>238</v>
      </c>
      <c r="J133" t="s">
        <v>665</v>
      </c>
    </row>
    <row r="134" customFormat="1" spans="1:10">
      <c r="A134" t="s">
        <v>400</v>
      </c>
      <c r="B134" t="b">
        <v>1</v>
      </c>
      <c r="C134" t="s">
        <v>3</v>
      </c>
      <c r="D134" t="s">
        <v>401</v>
      </c>
      <c r="E134" s="4" t="s">
        <v>21</v>
      </c>
      <c r="F134"/>
      <c r="G134"/>
      <c r="H134" s="4" t="str">
        <f t="shared" si="6"/>
        <v>contractType  varchar(30)   comment '合约类型',</v>
      </c>
      <c r="I134" t="s">
        <v>401</v>
      </c>
      <c r="J134" t="s">
        <v>459</v>
      </c>
    </row>
    <row r="135" customFormat="1" spans="1:10">
      <c r="A135" t="s">
        <v>397</v>
      </c>
      <c r="B135" t="b">
        <v>1</v>
      </c>
      <c r="C135" t="s">
        <v>3</v>
      </c>
      <c r="D135" t="s">
        <v>398</v>
      </c>
      <c r="E135" s="4" t="s">
        <v>21</v>
      </c>
      <c r="F135"/>
      <c r="G135"/>
      <c r="H135" s="4" t="str">
        <f t="shared" si="6"/>
        <v>contractCode  varchar(30)   comment '合约代码',</v>
      </c>
      <c r="I135" t="s">
        <v>398</v>
      </c>
      <c r="J135" t="s">
        <v>399</v>
      </c>
    </row>
    <row r="136" customFormat="1" spans="1:9">
      <c r="A136" t="s">
        <v>474</v>
      </c>
      <c r="B136" t="b">
        <v>1</v>
      </c>
      <c r="C136" t="s">
        <v>3</v>
      </c>
      <c r="D136" t="s">
        <v>570</v>
      </c>
      <c r="E136" s="4" t="s">
        <v>21</v>
      </c>
      <c r="F136"/>
      <c r="G136"/>
      <c r="H136" s="4" t="str">
        <f t="shared" si="6"/>
        <v>direction  varchar(30)   comment '买卖',</v>
      </c>
      <c r="I136" t="s">
        <v>476</v>
      </c>
    </row>
    <row r="137" customFormat="1" spans="1:9">
      <c r="A137" t="s">
        <v>524</v>
      </c>
      <c r="B137" t="b">
        <v>1</v>
      </c>
      <c r="C137" t="s">
        <v>3</v>
      </c>
      <c r="D137" t="s">
        <v>571</v>
      </c>
      <c r="E137" s="4" t="s">
        <v>21</v>
      </c>
      <c r="F137"/>
      <c r="G137"/>
      <c r="H137" s="4" t="str">
        <f t="shared" si="6"/>
        <v>offset  varchar(30)   comment '开平',</v>
      </c>
      <c r="I137" t="s">
        <v>526</v>
      </c>
    </row>
    <row r="138" customFormat="1" spans="1:9">
      <c r="A138" t="s">
        <v>537</v>
      </c>
      <c r="B138" t="b">
        <v>1</v>
      </c>
      <c r="C138" t="s">
        <v>404</v>
      </c>
      <c r="D138" t="s">
        <v>572</v>
      </c>
      <c r="E138" s="4" t="s">
        <v>31</v>
      </c>
      <c r="F138"/>
      <c r="G138"/>
      <c r="H138" s="4" t="str">
        <f t="shared" si="6"/>
        <v>tradeVolume  decimal(24,12)   comment '累计成交数量',</v>
      </c>
      <c r="I138" t="s">
        <v>572</v>
      </c>
    </row>
    <row r="139" customFormat="1" spans="1:9">
      <c r="A139" t="s">
        <v>573</v>
      </c>
      <c r="B139" t="b">
        <v>1</v>
      </c>
      <c r="C139" t="s">
        <v>404</v>
      </c>
      <c r="D139" t="s">
        <v>274</v>
      </c>
      <c r="E139" s="4" t="s">
        <v>31</v>
      </c>
      <c r="F139"/>
      <c r="G139"/>
      <c r="H139" s="4" t="str">
        <f t="shared" si="6"/>
        <v>tradePrice  decimal(24,12)   comment '成交价格',</v>
      </c>
      <c r="I139" t="s">
        <v>274</v>
      </c>
    </row>
    <row r="140" customFormat="1" spans="1:9">
      <c r="A140" t="s">
        <v>538</v>
      </c>
      <c r="B140" t="b">
        <v>1</v>
      </c>
      <c r="C140" t="s">
        <v>404</v>
      </c>
      <c r="D140" t="s">
        <v>574</v>
      </c>
      <c r="E140" s="4" t="s">
        <v>31</v>
      </c>
      <c r="F140"/>
      <c r="G140"/>
      <c r="H140" s="4" t="str">
        <f t="shared" si="6"/>
        <v>tradeTurnover  decimal(24,12)   comment '本笔成交金额',</v>
      </c>
      <c r="I140" t="s">
        <v>574</v>
      </c>
    </row>
    <row r="141" customFormat="1" spans="1:9">
      <c r="A141" t="s">
        <v>414</v>
      </c>
      <c r="B141" t="b">
        <v>1</v>
      </c>
      <c r="C141" t="s">
        <v>91</v>
      </c>
      <c r="D141" t="s">
        <v>575</v>
      </c>
      <c r="E141" s="4" t="s">
        <v>93</v>
      </c>
      <c r="F141"/>
      <c r="G141"/>
      <c r="H141" s="4" t="str">
        <f t="shared" si="6"/>
        <v>createDate  bigInt(20)   comment '成交时间',</v>
      </c>
      <c r="I141" t="s">
        <v>575</v>
      </c>
    </row>
    <row r="142" customFormat="1" spans="1:9">
      <c r="A142" t="s">
        <v>507</v>
      </c>
      <c r="B142" t="b">
        <v>1</v>
      </c>
      <c r="C142" t="s">
        <v>404</v>
      </c>
      <c r="D142" t="s">
        <v>542</v>
      </c>
      <c r="E142" s="4" t="s">
        <v>31</v>
      </c>
      <c r="F142"/>
      <c r="G142"/>
      <c r="H142" s="4" t="str">
        <f t="shared" si="6"/>
        <v>offsetProfitloss  decimal(24,12)   comment '平仓盈亏',</v>
      </c>
      <c r="I142" t="s">
        <v>543</v>
      </c>
    </row>
    <row r="143" customFormat="1" spans="1:9">
      <c r="A143" t="s">
        <v>576</v>
      </c>
      <c r="B143" t="b">
        <v>1</v>
      </c>
      <c r="C143" t="s">
        <v>404</v>
      </c>
      <c r="D143" t="s">
        <v>577</v>
      </c>
      <c r="E143" s="4" t="s">
        <v>31</v>
      </c>
      <c r="F143"/>
      <c r="G143"/>
      <c r="H143" s="4" t="str">
        <f t="shared" si="6"/>
        <v>tradeFee  decimal(24,12)   comment '成交手续费',</v>
      </c>
      <c r="I143" t="s">
        <v>577</v>
      </c>
    </row>
    <row r="144" customFormat="1" spans="1:9">
      <c r="A144" t="s">
        <v>275</v>
      </c>
      <c r="B144" t="b">
        <v>1</v>
      </c>
      <c r="C144" t="s">
        <v>3</v>
      </c>
      <c r="D144" t="s">
        <v>578</v>
      </c>
      <c r="E144" s="4" t="s">
        <v>21</v>
      </c>
      <c r="F144"/>
      <c r="G144"/>
      <c r="H144" s="4" t="str">
        <f t="shared" si="6"/>
        <v>role  varchar(30)   comment 'taker或maker',</v>
      </c>
      <c r="I144" t="s">
        <v>578</v>
      </c>
    </row>
    <row r="145" customFormat="1" spans="1:10">
      <c r="A145" t="s">
        <v>510</v>
      </c>
      <c r="B145" t="b">
        <v>1</v>
      </c>
      <c r="C145" t="s">
        <v>3</v>
      </c>
      <c r="D145" t="s">
        <v>511</v>
      </c>
      <c r="E145" s="4" t="s">
        <v>21</v>
      </c>
      <c r="F145"/>
      <c r="G145"/>
      <c r="H145" s="4" t="str">
        <f t="shared" si="6"/>
        <v>feeAsset  varchar(30)   comment '手续费币种',</v>
      </c>
      <c r="I145" t="s">
        <v>511</v>
      </c>
      <c r="J145" t="s">
        <v>550</v>
      </c>
    </row>
    <row r="146" customFormat="1" spans="1:9">
      <c r="A146" t="s">
        <v>558</v>
      </c>
      <c r="B146" t="b">
        <v>1</v>
      </c>
      <c r="C146" t="s">
        <v>404</v>
      </c>
      <c r="D146" t="s">
        <v>559</v>
      </c>
      <c r="E146" s="4" t="s">
        <v>31</v>
      </c>
      <c r="F146"/>
      <c r="G146"/>
      <c r="H146" s="4" t="str">
        <f t="shared" si="6"/>
        <v>realProfit  decimal(24,12)   comment '真实收益',</v>
      </c>
      <c r="I146" t="s">
        <v>560</v>
      </c>
    </row>
    <row r="147" customFormat="1" spans="1:8">
      <c r="A147" t="s">
        <v>81</v>
      </c>
      <c r="B147" s="6" t="s">
        <v>287</v>
      </c>
      <c r="C147" s="6"/>
      <c r="D147" s="6"/>
      <c r="E147"/>
      <c r="F147"/>
      <c r="G147"/>
      <c r="H147" s="4" t="str">
        <f>CONCATENATE("unique index ("&amp;B147&amp;")")</f>
        <v>unique index (accountId,apiKey,detailId)</v>
      </c>
    </row>
    <row r="148" customFormat="1" spans="8:8">
      <c r="H148" s="4" t="s">
        <v>666</v>
      </c>
    </row>
    <row r="149" customFormat="1" ht="26" spans="1:1">
      <c r="A149" s="1" t="s">
        <v>667</v>
      </c>
    </row>
    <row r="150" customFormat="1" ht="26" spans="1:8">
      <c r="A150" s="1" t="s">
        <v>668</v>
      </c>
      <c r="B150"/>
      <c r="C150"/>
      <c r="D150"/>
      <c r="E150"/>
      <c r="F150"/>
      <c r="G150"/>
      <c r="H150" s="4" t="str">
        <f>CONCATENATE("drop table  if exists "&amp;A150&amp;";")</f>
        <v>drop table  if exists HuobiSwapCoinOrderPlan;</v>
      </c>
    </row>
    <row r="151" customFormat="1" ht="18" spans="1:8">
      <c r="A151" s="5" t="s">
        <v>90</v>
      </c>
      <c r="B151" s="4"/>
      <c r="C151" t="s">
        <v>91</v>
      </c>
      <c r="D151" s="4" t="s">
        <v>92</v>
      </c>
      <c r="E151" s="4" t="s">
        <v>93</v>
      </c>
      <c r="F151" s="4"/>
      <c r="G151" t="s">
        <v>94</v>
      </c>
      <c r="H151" s="7" t="str">
        <f>_xlfn.CONCAT("create table ",A150,"(id bigint not null comment '主键' primary key,")</f>
        <v>create table HuobiSwapCoinOrderPlan(id bigint not null comment '主键' primary key,</v>
      </c>
    </row>
    <row r="152" customFormat="1" spans="1:8">
      <c r="A152" s="5" t="s">
        <v>96</v>
      </c>
      <c r="B152" s="4"/>
      <c r="C152" t="s">
        <v>91</v>
      </c>
      <c r="D152" s="4" t="s">
        <v>97</v>
      </c>
      <c r="E152" s="4" t="s">
        <v>93</v>
      </c>
      <c r="F152" s="4"/>
      <c r="G152" t="s">
        <v>94</v>
      </c>
      <c r="H152" s="4" t="str">
        <f>CONCATENATE(""&amp;LEFT(A152,1)&amp;MID(SUBSTITUTE(PROPER(A152),"-",""),2,100)&amp;"  "&amp;E152&amp;" "&amp;F152&amp;" "&amp;G152&amp;" comment '"&amp;D152&amp;"',")</f>
        <v>accountId  bigInt(20)  not null comment '平台账户ID',</v>
      </c>
    </row>
    <row r="153" customFormat="1" spans="1:8">
      <c r="A153" s="5" t="s">
        <v>98</v>
      </c>
      <c r="B153" s="4" t="s">
        <v>99</v>
      </c>
      <c r="C153" s="4" t="s">
        <v>100</v>
      </c>
      <c r="D153" s="4" t="s">
        <v>101</v>
      </c>
      <c r="E153" s="4" t="s">
        <v>100</v>
      </c>
      <c r="F153" s="4"/>
      <c r="G153" t="s">
        <v>94</v>
      </c>
      <c r="H153" s="4" t="str">
        <f>CONCATENATE(""&amp;LEFT(A153,1)&amp;MID(SUBSTITUTE(PROPER(A153),"-",""),2,100)&amp;"  "&amp;E153&amp;" "&amp;F153&amp;" "&amp;G153&amp;" comment '"&amp;D153&amp;"',")</f>
        <v>apiKey  varchar(255)  not null comment '外部平台apikey',</v>
      </c>
    </row>
    <row r="154" customFormat="1" spans="1:9">
      <c r="A154" t="s">
        <v>19</v>
      </c>
      <c r="B154" t="s">
        <v>3</v>
      </c>
      <c r="C154" t="b">
        <v>1</v>
      </c>
      <c r="D154" t="s">
        <v>582</v>
      </c>
      <c r="E154" s="4" t="s">
        <v>21</v>
      </c>
      <c r="F154"/>
      <c r="G154"/>
      <c r="H154" s="4" t="str">
        <f t="shared" ref="H154:H178" si="7">CONCATENATE(""&amp;LEFT(A154,1)&amp;MID(SUBSTITUTE(PROPER(A154),"_",""),2,100)&amp;"  "&amp;E154&amp;" "&amp;F154&amp;" "&amp;G154&amp;" comment '"&amp;D154&amp;"',")</f>
        <v>symbol  varchar(30)   comment '合约品种',</v>
      </c>
      <c r="I154" t="s">
        <v>582</v>
      </c>
    </row>
    <row r="155" customFormat="1" spans="1:9">
      <c r="A155" t="s">
        <v>397</v>
      </c>
      <c r="B155" t="s">
        <v>3</v>
      </c>
      <c r="C155" t="b">
        <v>1</v>
      </c>
      <c r="D155" t="s">
        <v>398</v>
      </c>
      <c r="E155" s="4" t="s">
        <v>21</v>
      </c>
      <c r="F155"/>
      <c r="G155"/>
      <c r="H155" s="4" t="str">
        <f t="shared" si="7"/>
        <v>contractCode  varchar(30)   comment '合约代码',</v>
      </c>
      <c r="I155" t="s">
        <v>398</v>
      </c>
    </row>
    <row r="156" customFormat="1" spans="1:9">
      <c r="A156" t="s">
        <v>400</v>
      </c>
      <c r="B156" t="s">
        <v>3</v>
      </c>
      <c r="C156" t="b">
        <v>1</v>
      </c>
      <c r="D156" t="s">
        <v>401</v>
      </c>
      <c r="E156" s="4" t="s">
        <v>21</v>
      </c>
      <c r="F156"/>
      <c r="G156"/>
      <c r="H156" s="4" t="str">
        <f t="shared" si="7"/>
        <v>contractType  varchar(30)   comment '合约类型',</v>
      </c>
      <c r="I156" t="s">
        <v>401</v>
      </c>
    </row>
    <row r="157" customFormat="1" spans="1:10">
      <c r="A157" t="s">
        <v>583</v>
      </c>
      <c r="B157" t="s">
        <v>3</v>
      </c>
      <c r="C157" t="b">
        <v>1</v>
      </c>
      <c r="D157" t="s">
        <v>584</v>
      </c>
      <c r="E157" s="4" t="s">
        <v>21</v>
      </c>
      <c r="F157"/>
      <c r="G157"/>
      <c r="H157" s="4" t="str">
        <f t="shared" si="7"/>
        <v>triggerType  varchar(30)   comment '触发类型',</v>
      </c>
      <c r="I157" t="s">
        <v>584</v>
      </c>
      <c r="J157" t="s">
        <v>585</v>
      </c>
    </row>
    <row r="158" customFormat="1" spans="1:9">
      <c r="A158" t="s">
        <v>460</v>
      </c>
      <c r="B158" t="s">
        <v>404</v>
      </c>
      <c r="C158" t="b">
        <v>1</v>
      </c>
      <c r="D158" t="s">
        <v>519</v>
      </c>
      <c r="E158" s="4" t="s">
        <v>31</v>
      </c>
      <c r="F158"/>
      <c r="G158"/>
      <c r="H158" s="4" t="str">
        <f t="shared" si="7"/>
        <v>volume  decimal(24,12)   comment '委托数量',</v>
      </c>
      <c r="I158" t="s">
        <v>519</v>
      </c>
    </row>
    <row r="159" customFormat="1" spans="1:10">
      <c r="A159" t="s">
        <v>546</v>
      </c>
      <c r="B159" t="s">
        <v>424</v>
      </c>
      <c r="C159" t="b">
        <v>1</v>
      </c>
      <c r="D159" t="s">
        <v>243</v>
      </c>
      <c r="E159" s="4" t="s">
        <v>21</v>
      </c>
      <c r="F159"/>
      <c r="G159"/>
      <c r="H159" s="4" t="str">
        <f t="shared" si="7"/>
        <v>orderType  varchar(30)   comment '订单类型',</v>
      </c>
      <c r="I159" t="s">
        <v>243</v>
      </c>
      <c r="J159" t="s">
        <v>586</v>
      </c>
    </row>
    <row r="160" customFormat="1" spans="1:10">
      <c r="A160" t="s">
        <v>474</v>
      </c>
      <c r="B160" t="s">
        <v>3</v>
      </c>
      <c r="C160" t="b">
        <v>1</v>
      </c>
      <c r="D160" t="s">
        <v>303</v>
      </c>
      <c r="E160" s="4" t="s">
        <v>21</v>
      </c>
      <c r="F160"/>
      <c r="G160"/>
      <c r="H160" s="4" t="str">
        <f t="shared" si="7"/>
        <v>direction  varchar(30)   comment '订单方向',</v>
      </c>
      <c r="I160" t="s">
        <v>303</v>
      </c>
      <c r="J160" t="s">
        <v>587</v>
      </c>
    </row>
    <row r="161" customFormat="1" spans="1:10">
      <c r="A161" t="s">
        <v>524</v>
      </c>
      <c r="B161" t="s">
        <v>3</v>
      </c>
      <c r="C161" t="b">
        <v>1</v>
      </c>
      <c r="D161" t="s">
        <v>588</v>
      </c>
      <c r="E161" s="4" t="s">
        <v>21</v>
      </c>
      <c r="F161"/>
      <c r="G161"/>
      <c r="H161" s="4" t="str">
        <f t="shared" si="7"/>
        <v>offset  varchar(30)   comment '开平标志',</v>
      </c>
      <c r="I161" t="s">
        <v>588</v>
      </c>
      <c r="J161" t="s">
        <v>589</v>
      </c>
    </row>
    <row r="162" customFormat="1" spans="1:10">
      <c r="A162" t="s">
        <v>448</v>
      </c>
      <c r="B162" t="s">
        <v>424</v>
      </c>
      <c r="C162" t="b">
        <v>1</v>
      </c>
      <c r="D162" t="s">
        <v>527</v>
      </c>
      <c r="E162" t="s">
        <v>11</v>
      </c>
      <c r="F162"/>
      <c r="G162"/>
      <c r="H162" s="4" t="str">
        <f t="shared" si="7"/>
        <v>leverRate  int(4)   comment '杠杆倍数',</v>
      </c>
      <c r="I162" t="s">
        <v>527</v>
      </c>
      <c r="J162" t="s">
        <v>590</v>
      </c>
    </row>
    <row r="163" customFormat="1" spans="1:9">
      <c r="A163" t="s">
        <v>529</v>
      </c>
      <c r="B163" t="s">
        <v>424</v>
      </c>
      <c r="C163" t="b">
        <v>1</v>
      </c>
      <c r="D163" t="s">
        <v>591</v>
      </c>
      <c r="E163" t="s">
        <v>93</v>
      </c>
      <c r="F163"/>
      <c r="G163"/>
      <c r="H163" s="4" t="str">
        <f t="shared" si="7"/>
        <v>orderId  bigInt(20)   comment '计划委托单订单ID',</v>
      </c>
      <c r="I163" t="s">
        <v>591</v>
      </c>
    </row>
    <row r="164" customFormat="1" spans="1:9">
      <c r="A164" t="s">
        <v>530</v>
      </c>
      <c r="B164" t="s">
        <v>3</v>
      </c>
      <c r="C164" t="b">
        <v>1</v>
      </c>
      <c r="D164" t="s">
        <v>592</v>
      </c>
      <c r="E164" s="4" t="s">
        <v>21</v>
      </c>
      <c r="F164"/>
      <c r="G164"/>
      <c r="H164" s="4" t="str">
        <f t="shared" si="7"/>
        <v>orderIdStr  varchar(30)   comment '字符串类型的订单ID',</v>
      </c>
      <c r="I164" t="s">
        <v>592</v>
      </c>
    </row>
    <row r="165" customFormat="1" spans="1:9">
      <c r="A165" t="s">
        <v>593</v>
      </c>
      <c r="B165" t="s">
        <v>3</v>
      </c>
      <c r="C165" t="b">
        <v>1</v>
      </c>
      <c r="D165" t="s">
        <v>594</v>
      </c>
      <c r="E165" s="4" t="s">
        <v>21</v>
      </c>
      <c r="F165"/>
      <c r="G165"/>
      <c r="H165" s="4" t="str">
        <f t="shared" si="7"/>
        <v>relationOrderId  varchar(30)   comment '订单id',</v>
      </c>
      <c r="I165" t="s">
        <v>595</v>
      </c>
    </row>
    <row r="166" customFormat="1" spans="1:10">
      <c r="A166" t="s">
        <v>521</v>
      </c>
      <c r="B166" t="s">
        <v>3</v>
      </c>
      <c r="C166" t="b">
        <v>1</v>
      </c>
      <c r="D166" t="s">
        <v>522</v>
      </c>
      <c r="E166" s="4" t="s">
        <v>21</v>
      </c>
      <c r="F166"/>
      <c r="G166"/>
      <c r="H166" s="4" t="str">
        <f t="shared" si="7"/>
        <v>orderPriceType  varchar(30)   comment '订单报价类型',</v>
      </c>
      <c r="I166" t="s">
        <v>522</v>
      </c>
      <c r="J166" t="s">
        <v>596</v>
      </c>
    </row>
    <row r="167" customFormat="1" spans="1:10">
      <c r="A167" t="s">
        <v>544</v>
      </c>
      <c r="B167" t="s">
        <v>424</v>
      </c>
      <c r="C167" t="b">
        <v>1</v>
      </c>
      <c r="D167" t="s">
        <v>240</v>
      </c>
      <c r="E167" s="4" t="s">
        <v>21</v>
      </c>
      <c r="F167"/>
      <c r="G167"/>
      <c r="H167" s="4" t="str">
        <f t="shared" si="7"/>
        <v>status  varchar(30)   comment '订单状态',</v>
      </c>
      <c r="I167" t="s">
        <v>240</v>
      </c>
      <c r="J167" t="s">
        <v>597</v>
      </c>
    </row>
    <row r="168" customFormat="1" spans="1:10">
      <c r="A168" t="s">
        <v>548</v>
      </c>
      <c r="B168" t="s">
        <v>3</v>
      </c>
      <c r="C168" t="b">
        <v>1</v>
      </c>
      <c r="D168" t="s">
        <v>598</v>
      </c>
      <c r="E168" s="4" t="s">
        <v>21</v>
      </c>
      <c r="F168"/>
      <c r="G168"/>
      <c r="H168" s="4" t="str">
        <f t="shared" si="7"/>
        <v>orderSource  varchar(30)   comment '来源',</v>
      </c>
      <c r="I168" t="s">
        <v>598</v>
      </c>
      <c r="J168" t="s">
        <v>665</v>
      </c>
    </row>
    <row r="169" customFormat="1" spans="1:9">
      <c r="A169" t="s">
        <v>599</v>
      </c>
      <c r="B169" t="s">
        <v>404</v>
      </c>
      <c r="C169" t="b">
        <v>1</v>
      </c>
      <c r="D169" t="s">
        <v>308</v>
      </c>
      <c r="E169" s="4" t="s">
        <v>31</v>
      </c>
      <c r="F169"/>
      <c r="G169"/>
      <c r="H169" s="4" t="str">
        <f t="shared" si="7"/>
        <v>triggerPrice  decimal(24,12)   comment '触发价',</v>
      </c>
      <c r="I169" t="s">
        <v>308</v>
      </c>
    </row>
    <row r="170" customFormat="1" spans="1:9">
      <c r="A170" t="s">
        <v>600</v>
      </c>
      <c r="B170" t="s">
        <v>404</v>
      </c>
      <c r="C170" t="b">
        <v>1</v>
      </c>
      <c r="D170" t="s">
        <v>601</v>
      </c>
      <c r="E170" s="4" t="s">
        <v>31</v>
      </c>
      <c r="F170"/>
      <c r="G170"/>
      <c r="H170" s="4" t="str">
        <f t="shared" si="7"/>
        <v>triggeredPrice  decimal(24,12)   comment '被触发时的价格',</v>
      </c>
      <c r="I170" t="s">
        <v>601</v>
      </c>
    </row>
    <row r="171" customFormat="1" spans="1:9">
      <c r="A171" t="s">
        <v>602</v>
      </c>
      <c r="B171" t="s">
        <v>404</v>
      </c>
      <c r="C171" t="b">
        <v>1</v>
      </c>
      <c r="D171" t="s">
        <v>603</v>
      </c>
      <c r="E171" s="4" t="s">
        <v>31</v>
      </c>
      <c r="F171"/>
      <c r="G171"/>
      <c r="H171" s="4" t="str">
        <f t="shared" si="7"/>
        <v>orderPrice  decimal(24,12)   comment '委托价',</v>
      </c>
      <c r="I171" t="s">
        <v>603</v>
      </c>
    </row>
    <row r="172" customFormat="1" spans="1:9">
      <c r="A172" t="s">
        <v>534</v>
      </c>
      <c r="B172" t="s">
        <v>91</v>
      </c>
      <c r="C172" t="b">
        <v>1</v>
      </c>
      <c r="D172" t="s">
        <v>218</v>
      </c>
      <c r="E172" t="s">
        <v>93</v>
      </c>
      <c r="F172"/>
      <c r="G172"/>
      <c r="H172" s="4" t="str">
        <f t="shared" si="7"/>
        <v>createdAt  bigInt(20)   comment '订单创建时间',</v>
      </c>
      <c r="I172" t="s">
        <v>218</v>
      </c>
    </row>
    <row r="173" customFormat="1" spans="1:9">
      <c r="A173" t="s">
        <v>604</v>
      </c>
      <c r="B173" t="s">
        <v>91</v>
      </c>
      <c r="C173" t="b">
        <v>1</v>
      </c>
      <c r="D173" t="s">
        <v>605</v>
      </c>
      <c r="E173" t="s">
        <v>93</v>
      </c>
      <c r="F173"/>
      <c r="G173"/>
      <c r="H173" s="4" t="str">
        <f t="shared" si="7"/>
        <v>triggeredAt  bigInt(20)   comment '触发时间',</v>
      </c>
      <c r="I173" t="s">
        <v>605</v>
      </c>
    </row>
    <row r="174" customFormat="1" spans="1:9">
      <c r="A174" t="s">
        <v>606</v>
      </c>
      <c r="B174" t="s">
        <v>91</v>
      </c>
      <c r="C174" t="b">
        <v>1</v>
      </c>
      <c r="D174" t="s">
        <v>607</v>
      </c>
      <c r="E174" t="s">
        <v>93</v>
      </c>
      <c r="F174"/>
      <c r="G174"/>
      <c r="H174" s="4" t="str">
        <f t="shared" si="7"/>
        <v>orderInsertAt  bigInt(20)   comment '下order单时间',</v>
      </c>
      <c r="I174" t="s">
        <v>607</v>
      </c>
    </row>
    <row r="175" customFormat="1" spans="1:9">
      <c r="A175" t="s">
        <v>535</v>
      </c>
      <c r="B175" t="s">
        <v>91</v>
      </c>
      <c r="C175" t="b">
        <v>1</v>
      </c>
      <c r="D175" t="s">
        <v>536</v>
      </c>
      <c r="E175" t="s">
        <v>93</v>
      </c>
      <c r="F175"/>
      <c r="G175"/>
      <c r="H175" s="4" t="str">
        <f t="shared" si="7"/>
        <v>canceledAt  bigInt(20)   comment '撤单时间',</v>
      </c>
      <c r="I175" t="s">
        <v>536</v>
      </c>
    </row>
    <row r="176" customFormat="1" spans="1:9">
      <c r="A176" t="s">
        <v>608</v>
      </c>
      <c r="B176" t="s">
        <v>91</v>
      </c>
      <c r="C176" t="b">
        <v>1</v>
      </c>
      <c r="D176" t="s">
        <v>609</v>
      </c>
      <c r="E176" t="s">
        <v>93</v>
      </c>
      <c r="F176"/>
      <c r="G176"/>
      <c r="H176" s="4" t="str">
        <f t="shared" si="7"/>
        <v>updateTime  bigInt(20)   comment '订单更新时间',</v>
      </c>
      <c r="I176" t="s">
        <v>610</v>
      </c>
    </row>
    <row r="177" customFormat="1" spans="1:9">
      <c r="A177" t="s">
        <v>611</v>
      </c>
      <c r="B177" t="s">
        <v>424</v>
      </c>
      <c r="C177" t="b">
        <v>1</v>
      </c>
      <c r="D177" t="s">
        <v>612</v>
      </c>
      <c r="E177" t="s">
        <v>613</v>
      </c>
      <c r="F177"/>
      <c r="G177"/>
      <c r="H177" s="4" t="str">
        <f t="shared" si="7"/>
        <v>failCode  int(6)   comment '被触发时下order单失败错误码',</v>
      </c>
      <c r="I177" t="s">
        <v>612</v>
      </c>
    </row>
    <row r="178" customFormat="1" spans="1:9">
      <c r="A178" t="s">
        <v>614</v>
      </c>
      <c r="B178" t="s">
        <v>3</v>
      </c>
      <c r="C178" t="b">
        <v>1</v>
      </c>
      <c r="D178" t="s">
        <v>615</v>
      </c>
      <c r="E178" s="4" t="s">
        <v>100</v>
      </c>
      <c r="F178"/>
      <c r="G178"/>
      <c r="H178" s="4" t="str">
        <f t="shared" si="7"/>
        <v>failReason  varchar(255)   comment '被触发时下order单失败原因',</v>
      </c>
      <c r="I178" t="s">
        <v>615</v>
      </c>
    </row>
    <row r="179" customFormat="1" spans="1:8">
      <c r="A179" t="s">
        <v>81</v>
      </c>
      <c r="B179" s="6" t="s">
        <v>250</v>
      </c>
      <c r="C179" s="6"/>
      <c r="D179" s="6"/>
      <c r="E179"/>
      <c r="F179"/>
      <c r="G179"/>
      <c r="H179" s="4" t="str">
        <f>CONCATENATE("unique index ("&amp;B179&amp;")")</f>
        <v>unique index (accountId,apiKey,orderId)</v>
      </c>
    </row>
    <row r="180" customFormat="1" spans="8:8">
      <c r="H180" s="4" t="s">
        <v>669</v>
      </c>
    </row>
    <row r="181" customFormat="1" ht="26" spans="1:1">
      <c r="A181" s="1" t="s">
        <v>670</v>
      </c>
    </row>
    <row r="182" customFormat="1" ht="26" spans="1:8">
      <c r="A182" s="1" t="s">
        <v>671</v>
      </c>
      <c r="B182"/>
      <c r="C182"/>
      <c r="D182"/>
      <c r="E182"/>
      <c r="F182"/>
      <c r="G182"/>
      <c r="H182" s="4" t="str">
        <f>CONCATENATE("drop table  if exists "&amp;A182&amp;";")</f>
        <v>drop table  if exists HuobiSwapCoinOrderTpsl;</v>
      </c>
    </row>
    <row r="183" customFormat="1" ht="18" spans="1:8">
      <c r="A183" s="5" t="s">
        <v>90</v>
      </c>
      <c r="B183" s="4"/>
      <c r="C183" t="s">
        <v>91</v>
      </c>
      <c r="D183" s="4" t="s">
        <v>92</v>
      </c>
      <c r="E183" s="4" t="s">
        <v>93</v>
      </c>
      <c r="F183" s="4"/>
      <c r="G183" t="s">
        <v>94</v>
      </c>
      <c r="H183" s="7" t="str">
        <f>_xlfn.CONCAT("create table ",A182,"(id bigint not null comment '主键' primary key,")</f>
        <v>create table HuobiSwapCoinOrderTpsl(id bigint not null comment '主键' primary key,</v>
      </c>
    </row>
    <row r="184" customFormat="1" spans="1:8">
      <c r="A184" s="5" t="s">
        <v>96</v>
      </c>
      <c r="B184" s="4"/>
      <c r="C184" t="s">
        <v>91</v>
      </c>
      <c r="D184" s="4" t="s">
        <v>97</v>
      </c>
      <c r="E184" s="4" t="s">
        <v>93</v>
      </c>
      <c r="F184" s="4"/>
      <c r="G184" t="s">
        <v>94</v>
      </c>
      <c r="H184" s="4" t="str">
        <f>CONCATENATE(""&amp;LEFT(A184,1)&amp;MID(SUBSTITUTE(PROPER(A184),"-",""),2,100)&amp;"  "&amp;E184&amp;" "&amp;F184&amp;" "&amp;G184&amp;" comment '"&amp;D184&amp;"',")</f>
        <v>accountId  bigInt(20)  not null comment '平台账户ID',</v>
      </c>
    </row>
    <row r="185" customFormat="1" spans="1:8">
      <c r="A185" s="5" t="s">
        <v>98</v>
      </c>
      <c r="B185" s="4" t="s">
        <v>99</v>
      </c>
      <c r="C185" s="4" t="s">
        <v>100</v>
      </c>
      <c r="D185" s="4" t="s">
        <v>101</v>
      </c>
      <c r="E185" s="4" t="s">
        <v>100</v>
      </c>
      <c r="F185" s="4"/>
      <c r="G185" t="s">
        <v>94</v>
      </c>
      <c r="H185" s="4" t="str">
        <f>CONCATENATE(""&amp;LEFT(A185,1)&amp;MID(SUBSTITUTE(PROPER(A185),"-",""),2,100)&amp;"  "&amp;E185&amp;" "&amp;F185&amp;" "&amp;G185&amp;" comment '"&amp;D185&amp;"',")</f>
        <v>apiKey  varchar(255)  not null comment '外部平台apikey',</v>
      </c>
    </row>
    <row r="186" customFormat="1" spans="1:9">
      <c r="A186" t="s">
        <v>19</v>
      </c>
      <c r="B186" t="b">
        <v>1</v>
      </c>
      <c r="C186" t="s">
        <v>3</v>
      </c>
      <c r="D186" t="s">
        <v>395</v>
      </c>
      <c r="E186" s="4" t="s">
        <v>21</v>
      </c>
      <c r="F186"/>
      <c r="G186"/>
      <c r="H186" s="4" t="str">
        <f t="shared" ref="H186:H203" si="8">CONCATENATE(""&amp;LEFT(A186,1)&amp;MID(SUBSTITUTE(PROPER(A186),"_",""),2,100)&amp;"  "&amp;E186&amp;" "&amp;F186&amp;" "&amp;G186&amp;" comment '"&amp;D186&amp;"',")</f>
        <v>symbol  varchar(30)   comment '品种代码',</v>
      </c>
      <c r="I186" t="s">
        <v>395</v>
      </c>
    </row>
    <row r="187" customFormat="1" spans="1:10">
      <c r="A187" t="s">
        <v>400</v>
      </c>
      <c r="B187" t="b">
        <v>1</v>
      </c>
      <c r="C187" t="s">
        <v>3</v>
      </c>
      <c r="D187" t="s">
        <v>401</v>
      </c>
      <c r="E187" s="4" t="s">
        <v>21</v>
      </c>
      <c r="F187"/>
      <c r="G187"/>
      <c r="H187" s="4" t="str">
        <f t="shared" si="8"/>
        <v>contractType  varchar(30)   comment '合约类型',</v>
      </c>
      <c r="I187" t="s">
        <v>401</v>
      </c>
      <c r="J187" t="s">
        <v>619</v>
      </c>
    </row>
    <row r="188" customFormat="1" spans="1:10">
      <c r="A188" t="s">
        <v>397</v>
      </c>
      <c r="B188" t="b">
        <v>1</v>
      </c>
      <c r="C188" t="s">
        <v>3</v>
      </c>
      <c r="D188" t="s">
        <v>398</v>
      </c>
      <c r="E188" s="4" t="s">
        <v>21</v>
      </c>
      <c r="F188"/>
      <c r="G188"/>
      <c r="H188" s="4" t="str">
        <f t="shared" si="8"/>
        <v>contractCode  varchar(30)   comment '合约代码',</v>
      </c>
      <c r="I188" t="s">
        <v>398</v>
      </c>
      <c r="J188" t="s">
        <v>399</v>
      </c>
    </row>
    <row r="189" customFormat="1" spans="1:9">
      <c r="A189" t="s">
        <v>460</v>
      </c>
      <c r="B189" t="b">
        <v>1</v>
      </c>
      <c r="C189" t="s">
        <v>404</v>
      </c>
      <c r="D189" t="s">
        <v>519</v>
      </c>
      <c r="E189" s="4" t="s">
        <v>31</v>
      </c>
      <c r="F189"/>
      <c r="G189"/>
      <c r="H189" s="4" t="str">
        <f t="shared" si="8"/>
        <v>volume  decimal(24,12)   comment '委托数量',</v>
      </c>
      <c r="I189" t="s">
        <v>519</v>
      </c>
    </row>
    <row r="190" customFormat="1" spans="1:10">
      <c r="A190" t="s">
        <v>546</v>
      </c>
      <c r="B190" t="b">
        <v>1</v>
      </c>
      <c r="C190" t="s">
        <v>424</v>
      </c>
      <c r="D190" t="s">
        <v>243</v>
      </c>
      <c r="E190" t="s">
        <v>11</v>
      </c>
      <c r="F190"/>
      <c r="G190"/>
      <c r="H190" s="4" t="str">
        <f t="shared" si="8"/>
        <v>orderType  int(4)   comment '订单类型',</v>
      </c>
      <c r="I190" t="s">
        <v>243</v>
      </c>
      <c r="J190" t="s">
        <v>586</v>
      </c>
    </row>
    <row r="191" customFormat="1" spans="1:10">
      <c r="A191" t="s">
        <v>620</v>
      </c>
      <c r="B191" t="b">
        <v>1</v>
      </c>
      <c r="C191" t="s">
        <v>3</v>
      </c>
      <c r="D191" t="s">
        <v>621</v>
      </c>
      <c r="E191" s="4" t="s">
        <v>21</v>
      </c>
      <c r="F191"/>
      <c r="G191"/>
      <c r="H191" s="4" t="str">
        <f t="shared" si="8"/>
        <v>tpslOrderType  varchar(30)   comment '止盈止损类型',</v>
      </c>
      <c r="I191" t="s">
        <v>621</v>
      </c>
      <c r="J191" t="s">
        <v>622</v>
      </c>
    </row>
    <row r="192" customFormat="1" spans="1:10">
      <c r="A192" t="s">
        <v>474</v>
      </c>
      <c r="B192" t="b">
        <v>1</v>
      </c>
      <c r="C192" t="s">
        <v>3</v>
      </c>
      <c r="D192" t="s">
        <v>475</v>
      </c>
      <c r="E192" s="4" t="s">
        <v>21</v>
      </c>
      <c r="F192"/>
      <c r="G192"/>
      <c r="H192" s="4" t="str">
        <f t="shared" si="8"/>
        <v>direction  varchar(30)   comment '买卖方向',</v>
      </c>
      <c r="I192" t="s">
        <v>475</v>
      </c>
      <c r="J192" t="s">
        <v>623</v>
      </c>
    </row>
    <row r="193" customFormat="1" spans="1:9">
      <c r="A193" t="s">
        <v>529</v>
      </c>
      <c r="B193" t="b">
        <v>1</v>
      </c>
      <c r="C193" t="s">
        <v>91</v>
      </c>
      <c r="D193" t="s">
        <v>624</v>
      </c>
      <c r="E193" s="4" t="s">
        <v>93</v>
      </c>
      <c r="F193"/>
      <c r="G193"/>
      <c r="H193" s="4" t="str">
        <f t="shared" si="8"/>
        <v>orderId  bigInt(20)   comment '止盈止损订单ID',</v>
      </c>
      <c r="I193" t="s">
        <v>624</v>
      </c>
    </row>
    <row r="194" customFormat="1" spans="1:9">
      <c r="A194" t="s">
        <v>530</v>
      </c>
      <c r="B194" t="b">
        <v>1</v>
      </c>
      <c r="C194" t="s">
        <v>3</v>
      </c>
      <c r="D194" t="s">
        <v>625</v>
      </c>
      <c r="E194" s="4" t="s">
        <v>21</v>
      </c>
      <c r="F194"/>
      <c r="G194"/>
      <c r="H194" s="4" t="str">
        <f t="shared" si="8"/>
        <v>orderIdStr  varchar(30)   comment '字符串类型的止盈止损订单ID',</v>
      </c>
      <c r="I194" t="s">
        <v>625</v>
      </c>
    </row>
    <row r="195" customFormat="1" spans="1:9">
      <c r="A195" t="s">
        <v>548</v>
      </c>
      <c r="B195" t="b">
        <v>1</v>
      </c>
      <c r="C195" t="s">
        <v>3</v>
      </c>
      <c r="D195" t="s">
        <v>598</v>
      </c>
      <c r="E195" s="4" t="s">
        <v>21</v>
      </c>
      <c r="F195"/>
      <c r="G195"/>
      <c r="H195" s="4" t="str">
        <f t="shared" si="8"/>
        <v>orderSource  varchar(30)   comment '来源',</v>
      </c>
      <c r="I195" t="s">
        <v>598</v>
      </c>
    </row>
    <row r="196" customFormat="1" spans="1:9">
      <c r="A196" t="s">
        <v>602</v>
      </c>
      <c r="B196" t="b">
        <v>1</v>
      </c>
      <c r="C196" t="s">
        <v>404</v>
      </c>
      <c r="D196" t="s">
        <v>603</v>
      </c>
      <c r="E196" s="4" t="s">
        <v>31</v>
      </c>
      <c r="F196"/>
      <c r="G196"/>
      <c r="H196" s="4" t="str">
        <f t="shared" si="8"/>
        <v>orderPrice  decimal(24,12)   comment '委托价',</v>
      </c>
      <c r="I196" t="s">
        <v>603</v>
      </c>
    </row>
    <row r="197" customFormat="1" spans="1:10">
      <c r="A197" t="s">
        <v>583</v>
      </c>
      <c r="B197" t="b">
        <v>1</v>
      </c>
      <c r="C197" t="s">
        <v>3</v>
      </c>
      <c r="D197" t="s">
        <v>584</v>
      </c>
      <c r="E197" s="4" t="s">
        <v>21</v>
      </c>
      <c r="F197"/>
      <c r="G197"/>
      <c r="H197" s="4" t="str">
        <f t="shared" si="8"/>
        <v>triggerType  varchar(30)   comment '触发类型',</v>
      </c>
      <c r="I197" t="s">
        <v>584</v>
      </c>
      <c r="J197" t="s">
        <v>585</v>
      </c>
    </row>
    <row r="198" customFormat="1" spans="1:9">
      <c r="A198" t="s">
        <v>599</v>
      </c>
      <c r="B198" t="b">
        <v>1</v>
      </c>
      <c r="C198" t="s">
        <v>404</v>
      </c>
      <c r="D198" t="s">
        <v>308</v>
      </c>
      <c r="E198" s="4" t="s">
        <v>31</v>
      </c>
      <c r="F198"/>
      <c r="G198"/>
      <c r="H198" s="4" t="str">
        <f t="shared" si="8"/>
        <v>triggerPrice  decimal(24,12)   comment '触发价',</v>
      </c>
      <c r="I198" t="s">
        <v>308</v>
      </c>
    </row>
    <row r="199" customFormat="1" spans="1:9">
      <c r="A199" t="s">
        <v>534</v>
      </c>
      <c r="B199" t="b">
        <v>1</v>
      </c>
      <c r="C199" t="s">
        <v>91</v>
      </c>
      <c r="D199" t="s">
        <v>218</v>
      </c>
      <c r="E199" s="4" t="s">
        <v>93</v>
      </c>
      <c r="F199"/>
      <c r="G199"/>
      <c r="H199" s="4" t="str">
        <f t="shared" si="8"/>
        <v>createdAt  bigInt(20)   comment '订单创建时间',</v>
      </c>
      <c r="I199" t="s">
        <v>218</v>
      </c>
    </row>
    <row r="200" customFormat="1" spans="1:10">
      <c r="A200" t="s">
        <v>521</v>
      </c>
      <c r="B200" t="b">
        <v>1</v>
      </c>
      <c r="C200" t="s">
        <v>3</v>
      </c>
      <c r="D200" t="s">
        <v>522</v>
      </c>
      <c r="E200" s="4" t="s">
        <v>21</v>
      </c>
      <c r="F200"/>
      <c r="G200"/>
      <c r="H200" s="4" t="str">
        <f t="shared" si="8"/>
        <v>orderPriceType  varchar(30)   comment '订单报价类型',</v>
      </c>
      <c r="I200" t="s">
        <v>522</v>
      </c>
      <c r="J200" t="s">
        <v>626</v>
      </c>
    </row>
    <row r="201" customFormat="1" spans="1:10">
      <c r="A201" t="s">
        <v>544</v>
      </c>
      <c r="B201" t="b">
        <v>1</v>
      </c>
      <c r="C201" t="s">
        <v>424</v>
      </c>
      <c r="D201" t="s">
        <v>627</v>
      </c>
      <c r="E201" t="s">
        <v>11</v>
      </c>
      <c r="F201"/>
      <c r="G201"/>
      <c r="H201" s="4" t="str">
        <f t="shared" si="8"/>
        <v>status  int(4)   comment '订单状态：',</v>
      </c>
      <c r="I201" t="s">
        <v>627</v>
      </c>
      <c r="J201" t="s">
        <v>628</v>
      </c>
    </row>
    <row r="202" customFormat="1" spans="1:9">
      <c r="A202" t="s">
        <v>629</v>
      </c>
      <c r="B202" t="b">
        <v>1</v>
      </c>
      <c r="C202" t="s">
        <v>3</v>
      </c>
      <c r="D202" t="s">
        <v>630</v>
      </c>
      <c r="E202" s="4" t="s">
        <v>21</v>
      </c>
      <c r="F202"/>
      <c r="G202"/>
      <c r="H202" s="4" t="str">
        <f t="shared" si="8"/>
        <v>sourceOrderId  varchar(30)   comment '源限价单的订单id',</v>
      </c>
      <c r="I202" t="s">
        <v>631</v>
      </c>
    </row>
    <row r="203" customFormat="1" spans="1:9">
      <c r="A203" t="s">
        <v>632</v>
      </c>
      <c r="B203" t="b">
        <v>1</v>
      </c>
      <c r="C203" t="s">
        <v>3</v>
      </c>
      <c r="D203" t="s">
        <v>633</v>
      </c>
      <c r="E203" s="4" t="s">
        <v>21</v>
      </c>
      <c r="F203"/>
      <c r="G203"/>
      <c r="H203" s="4" t="str">
        <f t="shared" si="8"/>
        <v>relationTpslOrderId  varchar(30)   comment '关联的止盈止损单id',</v>
      </c>
      <c r="I203" t="s">
        <v>634</v>
      </c>
    </row>
    <row r="204" customFormat="1" spans="1:8">
      <c r="A204" t="s">
        <v>81</v>
      </c>
      <c r="B204" s="6" t="s">
        <v>250</v>
      </c>
      <c r="C204" s="6"/>
      <c r="D204" s="6"/>
      <c r="E204"/>
      <c r="F204"/>
      <c r="G204"/>
      <c r="H204" s="4" t="str">
        <f>CONCATENATE("unique index ("&amp;B204&amp;")")</f>
        <v>unique index (accountId,apiKey,orderId)</v>
      </c>
    </row>
    <row r="205" customFormat="1" spans="8:8">
      <c r="H205" s="4" t="s">
        <v>672</v>
      </c>
    </row>
  </sheetData>
  <mergeCells count="9">
    <mergeCell ref="B14:D14"/>
    <mergeCell ref="B34:D34"/>
    <mergeCell ref="B56:D56"/>
    <mergeCell ref="B69:D69"/>
    <mergeCell ref="B87:D87"/>
    <mergeCell ref="B121:D121"/>
    <mergeCell ref="B147:D147"/>
    <mergeCell ref="B179:D179"/>
    <mergeCell ref="B204:D204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04"/>
  <sheetViews>
    <sheetView workbookViewId="0">
      <selection activeCell="H2" sqref="H2"/>
    </sheetView>
  </sheetViews>
  <sheetFormatPr defaultColWidth="9.14285714285714" defaultRowHeight="17.6"/>
  <cols>
    <col min="1" max="1" width="42.4017857142857" customWidth="1"/>
    <col min="4" max="4" width="27.5267857142857" customWidth="1"/>
    <col min="5" max="5" width="15.625" customWidth="1"/>
    <col min="8" max="8" width="95.3839285714286" customWidth="1"/>
  </cols>
  <sheetData>
    <row r="1" customFormat="1" ht="26" spans="1:1">
      <c r="A1" s="1" t="s">
        <v>673</v>
      </c>
    </row>
    <row r="2" customFormat="1" ht="26" spans="1:8">
      <c r="A2" s="1" t="s">
        <v>674</v>
      </c>
      <c r="H2" s="4" t="str">
        <f>CONCATENATE("drop table  if exists "&amp;A2&amp;";")</f>
        <v>drop table  if exists HuobiSwapUsdtCoinInstruments;</v>
      </c>
    </row>
    <row r="3" customFormat="1" ht="20" customHeight="1" spans="1:8">
      <c r="A3" s="5" t="s">
        <v>90</v>
      </c>
      <c r="B3" s="4"/>
      <c r="C3" t="s">
        <v>91</v>
      </c>
      <c r="D3" s="4" t="s">
        <v>92</v>
      </c>
      <c r="E3" s="4" t="s">
        <v>93</v>
      </c>
      <c r="F3" s="4"/>
      <c r="G3" t="s">
        <v>94</v>
      </c>
      <c r="H3" s="7" t="str">
        <f>_xlfn.CONCAT("create table ",A2,"(id bigint not null comment '主键' primary key,")</f>
        <v>create table HuobiSwapUsdtCoinInstruments(id bigint not null comment '主键' primary key,</v>
      </c>
    </row>
    <row r="4" customFormat="1" spans="1:13">
      <c r="A4" s="5" t="s">
        <v>19</v>
      </c>
      <c r="B4" s="4" t="b">
        <v>1</v>
      </c>
      <c r="C4" t="s">
        <v>3</v>
      </c>
      <c r="D4" s="4" t="s">
        <v>395</v>
      </c>
      <c r="E4" s="4" t="s">
        <v>21</v>
      </c>
      <c r="F4" s="4"/>
      <c r="H4" s="4" t="str">
        <f>CONCATENATE(""&amp;LEFT(A4,1)&amp;MID(SUBSTITUTE(PROPER(A4),"-",""),2,100)&amp;"  "&amp;E4&amp;" "&amp;F4&amp;" "&amp;G4&amp;" comment '"&amp;D4&amp;"',")</f>
        <v>symbol  varchar(30)   comment '品种代码',</v>
      </c>
      <c r="I4" s="4"/>
      <c r="J4" s="4"/>
      <c r="K4" s="4"/>
      <c r="M4" s="4"/>
    </row>
    <row r="5" customFormat="1" spans="1:13">
      <c r="A5" s="5" t="s">
        <v>397</v>
      </c>
      <c r="B5" s="4" t="b">
        <v>1</v>
      </c>
      <c r="C5" s="4" t="s">
        <v>3</v>
      </c>
      <c r="D5" s="4" t="s">
        <v>398</v>
      </c>
      <c r="E5" s="4" t="s">
        <v>21</v>
      </c>
      <c r="F5" s="4"/>
      <c r="H5" s="4" t="str">
        <f t="shared" ref="H5:H13" si="0">CONCATENATE(""&amp;LEFT(A5,1)&amp;MID(SUBSTITUTE(PROPER(A5),"_",""),2,100)&amp;"  "&amp;E5&amp;" "&amp;F5&amp;" "&amp;G5&amp;" comment '"&amp;D5&amp;"',")</f>
        <v>contractCode  varchar(30)   comment '合约代码',</v>
      </c>
      <c r="I5" s="4"/>
      <c r="J5" s="4"/>
      <c r="K5" s="4"/>
      <c r="M5" s="4"/>
    </row>
    <row r="6" customFormat="1" spans="1:8">
      <c r="A6" t="s">
        <v>400</v>
      </c>
      <c r="B6" t="b">
        <v>1</v>
      </c>
      <c r="C6" t="s">
        <v>3</v>
      </c>
      <c r="D6" t="s">
        <v>401</v>
      </c>
      <c r="E6" s="4" t="s">
        <v>21</v>
      </c>
      <c r="H6" s="4" t="str">
        <f t="shared" si="0"/>
        <v>contractType  varchar(30)   comment '合约类型',</v>
      </c>
    </row>
    <row r="7" customFormat="1" spans="1:8">
      <c r="A7" t="s">
        <v>403</v>
      </c>
      <c r="B7" t="b">
        <v>1</v>
      </c>
      <c r="C7" t="s">
        <v>404</v>
      </c>
      <c r="D7" t="s">
        <v>405</v>
      </c>
      <c r="E7" s="4" t="s">
        <v>31</v>
      </c>
      <c r="H7" s="4" t="str">
        <f t="shared" si="0"/>
        <v>contractSize  decimal(24,12)   comment '合约面值',</v>
      </c>
    </row>
    <row r="8" customFormat="1" spans="1:8">
      <c r="A8" t="s">
        <v>408</v>
      </c>
      <c r="B8" t="b">
        <v>1</v>
      </c>
      <c r="C8" t="s">
        <v>404</v>
      </c>
      <c r="D8" t="s">
        <v>409</v>
      </c>
      <c r="E8" s="4" t="s">
        <v>31</v>
      </c>
      <c r="H8" s="4" t="str">
        <f t="shared" si="0"/>
        <v>priceTick  decimal(24,12)   comment '合约价格最小变动精度',</v>
      </c>
    </row>
    <row r="9" customFormat="1" spans="1:8">
      <c r="A9" t="s">
        <v>411</v>
      </c>
      <c r="B9" t="b">
        <v>1</v>
      </c>
      <c r="C9" t="s">
        <v>3</v>
      </c>
      <c r="D9" t="s">
        <v>675</v>
      </c>
      <c r="E9" s="4" t="s">
        <v>21</v>
      </c>
      <c r="H9" s="4" t="str">
        <f t="shared" si="0"/>
        <v>deliveryDate  varchar(30)   comment '合约永续(U)日期',</v>
      </c>
    </row>
    <row r="10" customFormat="1" spans="1:8">
      <c r="A10" t="s">
        <v>414</v>
      </c>
      <c r="B10" t="b">
        <v>1</v>
      </c>
      <c r="C10" t="s">
        <v>3</v>
      </c>
      <c r="D10" t="s">
        <v>415</v>
      </c>
      <c r="E10" s="4" t="s">
        <v>21</v>
      </c>
      <c r="H10" s="4" t="str">
        <f t="shared" si="0"/>
        <v>createDate  varchar(30)   comment '合约上市日期',</v>
      </c>
    </row>
    <row r="11" customFormat="1" spans="1:8">
      <c r="A11" t="s">
        <v>417</v>
      </c>
      <c r="B11" t="b">
        <v>1</v>
      </c>
      <c r="C11" t="s">
        <v>91</v>
      </c>
      <c r="D11" t="s">
        <v>418</v>
      </c>
      <c r="E11" s="4" t="s">
        <v>21</v>
      </c>
      <c r="H11" s="4" t="str">
        <f t="shared" si="0"/>
        <v>settlementTime  varchar(30)   comment '下次结算时间',</v>
      </c>
    </row>
    <row r="12" customFormat="1" spans="1:8">
      <c r="A12" t="s">
        <v>420</v>
      </c>
      <c r="B12" t="b">
        <v>1</v>
      </c>
      <c r="C12" t="s">
        <v>91</v>
      </c>
      <c r="D12" t="s">
        <v>676</v>
      </c>
      <c r="E12" s="4" t="s">
        <v>21</v>
      </c>
      <c r="H12" s="4" t="str">
        <f t="shared" si="0"/>
        <v>deliveryTime  varchar(30)   comment '永续(U)时间',</v>
      </c>
    </row>
    <row r="13" customFormat="1" spans="1:8">
      <c r="A13" t="s">
        <v>423</v>
      </c>
      <c r="B13" t="b">
        <v>1</v>
      </c>
      <c r="C13" t="s">
        <v>424</v>
      </c>
      <c r="D13" t="s">
        <v>425</v>
      </c>
      <c r="E13" s="4" t="s">
        <v>21</v>
      </c>
      <c r="H13" s="4" t="str">
        <f t="shared" si="0"/>
        <v>contractStatus  varchar(30)   comment '合约状态',</v>
      </c>
    </row>
    <row r="14" customFormat="1" spans="1:8">
      <c r="A14" t="s">
        <v>677</v>
      </c>
      <c r="B14"/>
      <c r="D14" t="s">
        <v>678</v>
      </c>
      <c r="E14" s="4" t="s">
        <v>21</v>
      </c>
      <c r="H14" s="4" t="str">
        <f>CONCATENATE(""&amp;LEFT(A14,1)&amp;MID(SUBSTITUTE(PROPER(A14),"_",""),2,100)&amp;"  "&amp;E14&amp;" "&amp;F14&amp;" "&amp;G14&amp;" comment '"&amp;D14&amp;"',")</f>
        <v>supportMarginMode   varchar(30)   comment '合约支持的保证金模式',</v>
      </c>
    </row>
    <row r="15" customFormat="1" spans="1:8">
      <c r="A15" t="s">
        <v>81</v>
      </c>
      <c r="B15" s="6" t="s">
        <v>427</v>
      </c>
      <c r="C15" s="6"/>
      <c r="D15" s="6"/>
      <c r="H15" s="4" t="str">
        <f>CONCATENATE("unique index ("&amp;B15&amp;")")</f>
        <v>unique index (contractCode)</v>
      </c>
    </row>
    <row r="16" customFormat="1" spans="8:8">
      <c r="H16" s="4" t="s">
        <v>82</v>
      </c>
    </row>
    <row r="17" customFormat="1" ht="26" spans="1:1">
      <c r="A17" s="1" t="s">
        <v>679</v>
      </c>
    </row>
    <row r="18" customFormat="1" ht="26" spans="1:8">
      <c r="A18" s="1" t="s">
        <v>680</v>
      </c>
      <c r="H18" s="4" t="str">
        <f>CONCATENATE("drop table  if exists "&amp;A18&amp;";")</f>
        <v>drop table  if exists HuobiSwapUsdtAccountAsset;</v>
      </c>
    </row>
    <row r="19" customFormat="1" ht="22" customHeight="1" spans="1:8">
      <c r="A19" s="5" t="s">
        <v>90</v>
      </c>
      <c r="B19" s="4"/>
      <c r="C19" t="s">
        <v>91</v>
      </c>
      <c r="D19" s="4" t="s">
        <v>92</v>
      </c>
      <c r="E19" s="4" t="s">
        <v>93</v>
      </c>
      <c r="F19" s="4"/>
      <c r="G19" t="s">
        <v>94</v>
      </c>
      <c r="H19" s="7" t="str">
        <f>_xlfn.CONCAT("create table ",A18,"(id bigint not null comment '主键' primary key,")</f>
        <v>create table HuobiSwapUsdtAccountAsset(id bigint not null comment '主键' primary key,</v>
      </c>
    </row>
    <row r="20" customFormat="1" spans="1:8">
      <c r="A20" s="5" t="s">
        <v>96</v>
      </c>
      <c r="B20" s="4"/>
      <c r="C20" t="s">
        <v>91</v>
      </c>
      <c r="D20" s="4" t="s">
        <v>97</v>
      </c>
      <c r="E20" s="4" t="s">
        <v>93</v>
      </c>
      <c r="F20" s="4"/>
      <c r="G20" t="s">
        <v>94</v>
      </c>
      <c r="H20" s="4" t="str">
        <f>CONCATENATE(""&amp;LEFT(A20,1)&amp;MID(SUBSTITUTE(PROPER(A20),"-",""),2,100)&amp;"  "&amp;E20&amp;" "&amp;F20&amp;" "&amp;G20&amp;" comment '"&amp;D20&amp;"',")</f>
        <v>accountId  bigInt(20)  not null comment '平台账户ID',</v>
      </c>
    </row>
    <row r="21" customFormat="1" spans="1:8">
      <c r="A21" s="5" t="s">
        <v>98</v>
      </c>
      <c r="B21" s="4" t="s">
        <v>99</v>
      </c>
      <c r="C21" s="4" t="s">
        <v>100</v>
      </c>
      <c r="D21" s="4" t="s">
        <v>101</v>
      </c>
      <c r="E21" s="4" t="s">
        <v>100</v>
      </c>
      <c r="F21" s="4"/>
      <c r="G21" t="s">
        <v>94</v>
      </c>
      <c r="H21" s="4" t="str">
        <f>CONCATENATE(""&amp;LEFT(A21,1)&amp;MID(SUBSTITUTE(PROPER(A21),"-",""),2,100)&amp;"  "&amp;E21&amp;" "&amp;F21&amp;" "&amp;G21&amp;" comment '"&amp;D21&amp;"',")</f>
        <v>apiKey  varchar(255)  not null comment '外部平台apikey',</v>
      </c>
    </row>
    <row r="22" customFormat="1" spans="1:10">
      <c r="A22" t="s">
        <v>19</v>
      </c>
      <c r="B22" t="b">
        <v>1</v>
      </c>
      <c r="C22" t="s">
        <v>3</v>
      </c>
      <c r="D22" t="s">
        <v>395</v>
      </c>
      <c r="E22" s="4" t="s">
        <v>21</v>
      </c>
      <c r="H22" s="4" t="str">
        <f t="shared" ref="H22:H34" si="1">CONCATENATE(""&amp;LEFT(A22,1)&amp;MID(SUBSTITUTE(PROPER(A22),"_",""),2,100)&amp;"  "&amp;E22&amp;" "&amp;F22&amp;" "&amp;G22&amp;" comment '"&amp;D22&amp;"',")</f>
        <v>symbol  varchar(30)   comment '品种代码',</v>
      </c>
      <c r="J22" s="4"/>
    </row>
    <row r="23" customFormat="1" spans="1:10">
      <c r="A23" t="s">
        <v>397</v>
      </c>
      <c r="B23" t="b">
        <v>1</v>
      </c>
      <c r="C23" t="s">
        <v>3</v>
      </c>
      <c r="D23" t="s">
        <v>398</v>
      </c>
      <c r="E23" s="4" t="s">
        <v>21</v>
      </c>
      <c r="H23" s="4" t="str">
        <f t="shared" si="1"/>
        <v>contractCode  varchar(30)   comment '合约代码',</v>
      </c>
      <c r="J23" s="4"/>
    </row>
    <row r="24" customFormat="1" spans="1:10">
      <c r="A24" t="s">
        <v>681</v>
      </c>
      <c r="B24" t="b">
        <v>1</v>
      </c>
      <c r="C24" t="s">
        <v>3</v>
      </c>
      <c r="D24" t="s">
        <v>682</v>
      </c>
      <c r="E24" s="4" t="s">
        <v>31</v>
      </c>
      <c r="H24" s="4" t="str">
        <f t="shared" si="1"/>
        <v>marginAsset  decimal(24,12)   comment '保证金币种',</v>
      </c>
      <c r="J24" s="4"/>
    </row>
    <row r="25" customFormat="1" ht="15" customHeight="1" spans="1:10">
      <c r="A25" s="5" t="s">
        <v>430</v>
      </c>
      <c r="B25" s="4" t="b">
        <v>1</v>
      </c>
      <c r="C25" t="s">
        <v>404</v>
      </c>
      <c r="D25" s="4" t="s">
        <v>431</v>
      </c>
      <c r="E25" s="4" t="s">
        <v>31</v>
      </c>
      <c r="F25" s="4"/>
      <c r="H25" s="4" t="str">
        <f t="shared" si="1"/>
        <v>marginBalance  decimal(24,12)   comment '账户权益',</v>
      </c>
      <c r="I25" s="4"/>
      <c r="J25" s="4"/>
    </row>
    <row r="26" customFormat="1" spans="1:10">
      <c r="A26" s="5" t="s">
        <v>453</v>
      </c>
      <c r="B26" s="4" t="b">
        <v>1</v>
      </c>
      <c r="C26" t="s">
        <v>404</v>
      </c>
      <c r="D26" s="4" t="s">
        <v>454</v>
      </c>
      <c r="E26" s="4" t="s">
        <v>31</v>
      </c>
      <c r="F26" s="4"/>
      <c r="H26" s="4" t="str">
        <f t="shared" si="1"/>
        <v>marginStatic  decimal(24,12)   comment '静态权益',</v>
      </c>
      <c r="I26" s="4"/>
      <c r="J26" s="4"/>
    </row>
    <row r="27" customFormat="1" spans="1:10">
      <c r="A27" s="5" t="s">
        <v>432</v>
      </c>
      <c r="B27" s="4" t="b">
        <v>1</v>
      </c>
      <c r="C27" s="4" t="s">
        <v>404</v>
      </c>
      <c r="D27" s="4" t="s">
        <v>433</v>
      </c>
      <c r="E27" s="4" t="s">
        <v>31</v>
      </c>
      <c r="F27" s="4"/>
      <c r="H27" s="4" t="str">
        <f t="shared" si="1"/>
        <v>marginPosition  decimal(24,12)   comment '持仓保证金',</v>
      </c>
      <c r="I27" s="4"/>
      <c r="J27" s="4"/>
    </row>
    <row r="28" customFormat="1" spans="1:10">
      <c r="A28" t="s">
        <v>434</v>
      </c>
      <c r="B28" t="b">
        <v>1</v>
      </c>
      <c r="C28" t="s">
        <v>404</v>
      </c>
      <c r="D28" t="s">
        <v>435</v>
      </c>
      <c r="E28" s="4" t="s">
        <v>31</v>
      </c>
      <c r="H28" s="4" t="str">
        <f t="shared" si="1"/>
        <v>marginFrozen  decimal(24,12)   comment '冻结保证金',</v>
      </c>
      <c r="J28" s="4"/>
    </row>
    <row r="29" customFormat="1" spans="1:10">
      <c r="A29" t="s">
        <v>436</v>
      </c>
      <c r="B29" t="b">
        <v>1</v>
      </c>
      <c r="C29" t="s">
        <v>404</v>
      </c>
      <c r="D29" t="s">
        <v>437</v>
      </c>
      <c r="E29" s="4" t="s">
        <v>31</v>
      </c>
      <c r="H29" s="4" t="str">
        <f t="shared" si="1"/>
        <v>marginAvailable  decimal(24,12)   comment '可用保证金',</v>
      </c>
      <c r="J29" s="4"/>
    </row>
    <row r="30" customFormat="1" spans="1:10">
      <c r="A30" t="s">
        <v>438</v>
      </c>
      <c r="B30" t="b">
        <v>1</v>
      </c>
      <c r="C30" t="s">
        <v>404</v>
      </c>
      <c r="D30" t="s">
        <v>439</v>
      </c>
      <c r="E30" s="4" t="s">
        <v>31</v>
      </c>
      <c r="H30" s="4" t="str">
        <f t="shared" si="1"/>
        <v>profitReal  decimal(24,12)   comment '已实现盈亏',</v>
      </c>
      <c r="J30" s="4"/>
    </row>
    <row r="31" customFormat="1" spans="1:10">
      <c r="A31" t="s">
        <v>440</v>
      </c>
      <c r="B31" t="b">
        <v>1</v>
      </c>
      <c r="C31" t="s">
        <v>404</v>
      </c>
      <c r="D31" t="s">
        <v>441</v>
      </c>
      <c r="E31" s="4" t="s">
        <v>31</v>
      </c>
      <c r="H31" s="4" t="str">
        <f t="shared" si="1"/>
        <v>profitUnreal  decimal(24,12)   comment '未实现盈亏',</v>
      </c>
      <c r="J31" s="4"/>
    </row>
    <row r="32" customFormat="1" spans="1:10">
      <c r="A32" t="s">
        <v>442</v>
      </c>
      <c r="B32" t="b">
        <v>1</v>
      </c>
      <c r="C32" t="s">
        <v>404</v>
      </c>
      <c r="D32" t="s">
        <v>443</v>
      </c>
      <c r="E32" s="4" t="s">
        <v>31</v>
      </c>
      <c r="H32" s="4" t="str">
        <f t="shared" si="1"/>
        <v>riskRate  decimal(24,12)   comment '保证金率',</v>
      </c>
      <c r="J32" s="4"/>
    </row>
    <row r="33" customFormat="1" spans="1:10">
      <c r="A33" t="s">
        <v>444</v>
      </c>
      <c r="B33" t="b">
        <v>1</v>
      </c>
      <c r="C33" t="s">
        <v>404</v>
      </c>
      <c r="D33" t="s">
        <v>445</v>
      </c>
      <c r="E33" s="4" t="s">
        <v>31</v>
      </c>
      <c r="H33" s="4" t="str">
        <f t="shared" si="1"/>
        <v>liquidationPrice  decimal(24,12)   comment '预估强平价',</v>
      </c>
      <c r="J33" s="4"/>
    </row>
    <row r="34" customFormat="1" spans="1:10">
      <c r="A34" t="s">
        <v>446</v>
      </c>
      <c r="B34" t="b">
        <v>1</v>
      </c>
      <c r="C34" t="s">
        <v>404</v>
      </c>
      <c r="D34" t="s">
        <v>447</v>
      </c>
      <c r="E34" s="4" t="s">
        <v>31</v>
      </c>
      <c r="H34" s="4" t="str">
        <f>CONCATENATE(""&amp;LEFT(A34,1)&amp;MID(SUBSTITUTE(PROPER(A34),"_",""),2,100)&amp;"  "&amp;E34&amp;" "&amp;F34&amp;" "&amp;G34&amp;" comment '"&amp;D34&amp;"',")</f>
        <v>withdrawAvailable  decimal(24,12)   comment '可划转数量',</v>
      </c>
      <c r="J34" s="4"/>
    </row>
    <row r="35" customFormat="1" spans="1:10">
      <c r="A35" t="s">
        <v>448</v>
      </c>
      <c r="B35" t="b">
        <v>1</v>
      </c>
      <c r="C35" t="s">
        <v>404</v>
      </c>
      <c r="D35" t="s">
        <v>449</v>
      </c>
      <c r="E35" s="4" t="s">
        <v>31</v>
      </c>
      <c r="H35" s="4" t="str">
        <f>CONCATENATE(""&amp;LEFT(A35,1)&amp;MID(SUBSTITUTE(PROPER(A35),"_",""),2,100)&amp;"  "&amp;E35&amp;" "&amp;F35&amp;" "&amp;G35&amp;" comment '"&amp;D35&amp;"',")</f>
        <v>leverRate  decimal(24,12)   comment '杠杠倍数',</v>
      </c>
      <c r="J35" s="4"/>
    </row>
    <row r="36" customFormat="1" spans="1:10">
      <c r="A36" t="s">
        <v>451</v>
      </c>
      <c r="B36" t="b">
        <v>1</v>
      </c>
      <c r="C36" t="s">
        <v>404</v>
      </c>
      <c r="D36" t="s">
        <v>452</v>
      </c>
      <c r="E36" s="4" t="s">
        <v>31</v>
      </c>
      <c r="H36" s="4" t="str">
        <f>CONCATENATE(""&amp;LEFT(A36,1)&amp;MID(SUBSTITUTE(PROPER(A36),"_",""),2,100)&amp;"  "&amp;E36&amp;" "&amp;F36&amp;" "&amp;G36&amp;" comment '"&amp;D36&amp;"',")</f>
        <v>adjustFactor  decimal(24,12)   comment '调整系数',</v>
      </c>
      <c r="J36" s="4"/>
    </row>
    <row r="37" customFormat="1" spans="1:10">
      <c r="A37" t="s">
        <v>683</v>
      </c>
      <c r="B37" t="b">
        <v>1</v>
      </c>
      <c r="C37" t="s">
        <v>3</v>
      </c>
      <c r="D37" t="s">
        <v>684</v>
      </c>
      <c r="E37" s="4" t="s">
        <v>21</v>
      </c>
      <c r="H37" s="4" t="str">
        <f>CONCATENATE(""&amp;LEFT(A37,1)&amp;MID(SUBSTITUTE(PROPER(A37),"_",""),2,100)&amp;"  "&amp;E37&amp;" "&amp;F37&amp;" "&amp;G37&amp;" comment '"&amp;D37&amp;"',")</f>
        <v>marginMode  varchar(30)   comment '保证金模式',</v>
      </c>
      <c r="J37" s="4"/>
    </row>
    <row r="38" customFormat="1" spans="1:10">
      <c r="A38" t="s">
        <v>685</v>
      </c>
      <c r="B38" t="b">
        <v>1</v>
      </c>
      <c r="C38" t="s">
        <v>3</v>
      </c>
      <c r="D38" t="s">
        <v>686</v>
      </c>
      <c r="E38" s="4" t="s">
        <v>21</v>
      </c>
      <c r="H38" s="4" t="str">
        <f>CONCATENATE(""&amp;LEFT(A38,1)&amp;MID(SUBSTITUTE(PROPER(A38),"_",""),2,100)&amp;"  "&amp;E38&amp;" "&amp;F38&amp;" "&amp;G38&amp;" comment '"&amp;D38&amp;"',")</f>
        <v>marginAccount  varchar(30)   comment '保证金账户',</v>
      </c>
      <c r="J38" s="4"/>
    </row>
    <row r="39" customFormat="1" spans="1:8">
      <c r="A39" t="s">
        <v>81</v>
      </c>
      <c r="B39" s="6" t="s">
        <v>687</v>
      </c>
      <c r="C39" s="6"/>
      <c r="D39" s="6"/>
      <c r="H39" s="4" t="str">
        <f>CONCATENATE("unique index ("&amp;B39&amp;")")</f>
        <v>unique index (accountId,apiKey,contractCode)</v>
      </c>
    </row>
    <row r="40" customFormat="1" spans="2:8">
      <c r="B40" s="6"/>
      <c r="C40" s="6"/>
      <c r="D40" s="6"/>
      <c r="H40" s="4" t="s">
        <v>688</v>
      </c>
    </row>
    <row r="41" customFormat="1" ht="26" spans="1:1">
      <c r="A41" s="1" t="s">
        <v>689</v>
      </c>
    </row>
    <row r="42" customFormat="1" ht="26" spans="1:8">
      <c r="A42" s="1" t="s">
        <v>690</v>
      </c>
      <c r="B42"/>
      <c r="C42"/>
      <c r="D42"/>
      <c r="H42" s="4" t="str">
        <f>CONCATENATE("drop table  if exists "&amp;A42&amp;";")</f>
        <v>drop table  if exists HuobiSwapUsdtCrossAccountAsset;</v>
      </c>
    </row>
    <row r="43" customFormat="1" ht="18" spans="1:8">
      <c r="A43" s="5" t="s">
        <v>90</v>
      </c>
      <c r="B43" s="4"/>
      <c r="C43" t="s">
        <v>91</v>
      </c>
      <c r="D43" s="4" t="s">
        <v>92</v>
      </c>
      <c r="E43" s="4" t="s">
        <v>93</v>
      </c>
      <c r="F43" s="4"/>
      <c r="G43" t="s">
        <v>94</v>
      </c>
      <c r="H43" s="7" t="str">
        <f>_xlfn.CONCAT("create table ",A42,"(id bigint not null comment '主键' primary key,")</f>
        <v>create table HuobiSwapUsdtCrossAccountAsset(id bigint not null comment '主键' primary key,</v>
      </c>
    </row>
    <row r="44" customFormat="1" spans="1:8">
      <c r="A44" s="5" t="s">
        <v>96</v>
      </c>
      <c r="B44" s="4"/>
      <c r="C44" t="s">
        <v>91</v>
      </c>
      <c r="D44" s="4" t="s">
        <v>97</v>
      </c>
      <c r="E44" s="4" t="s">
        <v>93</v>
      </c>
      <c r="F44" s="4"/>
      <c r="G44" t="s">
        <v>94</v>
      </c>
      <c r="H44" s="4" t="str">
        <f>CONCATENATE(""&amp;LEFT(A44,1)&amp;MID(SUBSTITUTE(PROPER(A44),"-",""),2,100)&amp;"  "&amp;E44&amp;" "&amp;F44&amp;" "&amp;G44&amp;" comment '"&amp;D44&amp;"',")</f>
        <v>accountId  bigInt(20)  not null comment '平台账户ID',</v>
      </c>
    </row>
    <row r="45" customFormat="1" spans="1:8">
      <c r="A45" s="5" t="s">
        <v>98</v>
      </c>
      <c r="B45" s="4" t="s">
        <v>99</v>
      </c>
      <c r="C45" s="4" t="s">
        <v>100</v>
      </c>
      <c r="D45" s="4" t="s">
        <v>101</v>
      </c>
      <c r="E45" s="4" t="s">
        <v>100</v>
      </c>
      <c r="F45" s="4"/>
      <c r="G45" t="s">
        <v>94</v>
      </c>
      <c r="H45" s="4" t="str">
        <f>CONCATENATE(""&amp;LEFT(A45,1)&amp;MID(SUBSTITUTE(PROPER(A45),"-",""),2,100)&amp;"  "&amp;E45&amp;" "&amp;F45&amp;" "&amp;G45&amp;" comment '"&amp;D45&amp;"',")</f>
        <v>apiKey  varchar(255)  not null comment '外部平台apikey',</v>
      </c>
    </row>
    <row r="46" customFormat="1" spans="1:8">
      <c r="A46" t="s">
        <v>683</v>
      </c>
      <c r="B46" t="b">
        <v>1</v>
      </c>
      <c r="C46" t="s">
        <v>3</v>
      </c>
      <c r="D46" t="s">
        <v>684</v>
      </c>
      <c r="E46" s="4" t="s">
        <v>21</v>
      </c>
      <c r="H46" s="4" t="str">
        <f t="shared" ref="H46:H63" si="2">CONCATENATE(""&amp;LEFT(A46,1)&amp;MID(SUBSTITUTE(PROPER(A46),"_",""),2,100)&amp;"  "&amp;E46&amp;" "&amp;F46&amp;" "&amp;G46&amp;" comment '"&amp;D46&amp;"',")</f>
        <v>marginMode  varchar(30)   comment '保证金模式',</v>
      </c>
    </row>
    <row r="47" customFormat="1" spans="1:8">
      <c r="A47" t="s">
        <v>685</v>
      </c>
      <c r="B47" t="b">
        <v>1</v>
      </c>
      <c r="C47" t="s">
        <v>3</v>
      </c>
      <c r="D47" t="s">
        <v>686</v>
      </c>
      <c r="E47" s="4" t="s">
        <v>21</v>
      </c>
      <c r="H47" s="4" t="str">
        <f t="shared" si="2"/>
        <v>marginAccount  varchar(30)   comment '保证金账户',</v>
      </c>
    </row>
    <row r="48" customFormat="1" spans="1:8">
      <c r="A48" t="s">
        <v>681</v>
      </c>
      <c r="B48" t="b">
        <v>1</v>
      </c>
      <c r="C48" t="s">
        <v>3</v>
      </c>
      <c r="D48" t="s">
        <v>682</v>
      </c>
      <c r="E48" s="4" t="s">
        <v>21</v>
      </c>
      <c r="H48" s="4" t="str">
        <f t="shared" si="2"/>
        <v>marginAsset  varchar(30)   comment '保证金币种',</v>
      </c>
    </row>
    <row r="49" customFormat="1" spans="1:8">
      <c r="A49" s="5" t="s">
        <v>430</v>
      </c>
      <c r="B49" s="4" t="b">
        <v>1</v>
      </c>
      <c r="C49" t="s">
        <v>404</v>
      </c>
      <c r="D49" s="4" t="s">
        <v>431</v>
      </c>
      <c r="E49" s="4" t="s">
        <v>31</v>
      </c>
      <c r="F49" s="4"/>
      <c r="H49" s="4" t="str">
        <f t="shared" si="2"/>
        <v>marginBalance  decimal(24,12)   comment '账户权益',</v>
      </c>
    </row>
    <row r="50" customFormat="1" spans="1:8">
      <c r="A50" s="5" t="s">
        <v>453</v>
      </c>
      <c r="B50" s="4" t="b">
        <v>1</v>
      </c>
      <c r="C50" t="s">
        <v>404</v>
      </c>
      <c r="D50" s="4" t="s">
        <v>454</v>
      </c>
      <c r="E50" s="4" t="s">
        <v>31</v>
      </c>
      <c r="F50" s="4"/>
      <c r="H50" s="4" t="str">
        <f t="shared" si="2"/>
        <v>marginStatic  decimal(24,12)   comment '静态权益',</v>
      </c>
    </row>
    <row r="51" customFormat="1" spans="1:8">
      <c r="A51" s="5" t="s">
        <v>432</v>
      </c>
      <c r="B51" s="4" t="b">
        <v>1</v>
      </c>
      <c r="C51" s="4" t="s">
        <v>404</v>
      </c>
      <c r="D51" s="4" t="s">
        <v>433</v>
      </c>
      <c r="E51" s="4" t="s">
        <v>31</v>
      </c>
      <c r="F51" s="4"/>
      <c r="H51" s="4" t="str">
        <f t="shared" si="2"/>
        <v>marginPosition  decimal(24,12)   comment '持仓保证金',</v>
      </c>
    </row>
    <row r="52" customFormat="1" spans="1:8">
      <c r="A52" t="s">
        <v>434</v>
      </c>
      <c r="B52" t="b">
        <v>1</v>
      </c>
      <c r="C52" t="s">
        <v>404</v>
      </c>
      <c r="D52" t="s">
        <v>435</v>
      </c>
      <c r="E52" s="4" t="s">
        <v>31</v>
      </c>
      <c r="H52" s="4" t="str">
        <f t="shared" si="2"/>
        <v>marginFrozen  decimal(24,12)   comment '冻结保证金',</v>
      </c>
    </row>
    <row r="53" customFormat="1" spans="1:8">
      <c r="A53" t="s">
        <v>438</v>
      </c>
      <c r="B53" t="b">
        <v>1</v>
      </c>
      <c r="C53" t="s">
        <v>404</v>
      </c>
      <c r="D53" t="s">
        <v>439</v>
      </c>
      <c r="E53" s="4" t="s">
        <v>31</v>
      </c>
      <c r="H53" s="4" t="str">
        <f t="shared" si="2"/>
        <v>profitReal  decimal(24,12)   comment '已实现盈亏',</v>
      </c>
    </row>
    <row r="54" customFormat="1" spans="1:8">
      <c r="A54" t="s">
        <v>440</v>
      </c>
      <c r="B54" t="b">
        <v>1</v>
      </c>
      <c r="C54" t="s">
        <v>404</v>
      </c>
      <c r="D54" t="s">
        <v>441</v>
      </c>
      <c r="E54" s="4" t="s">
        <v>31</v>
      </c>
      <c r="H54" s="4" t="str">
        <f t="shared" si="2"/>
        <v>profitUnreal  decimal(24,12)   comment '未实现盈亏',</v>
      </c>
    </row>
    <row r="55" customFormat="1" spans="1:8">
      <c r="A55" t="s">
        <v>446</v>
      </c>
      <c r="B55" t="b">
        <v>1</v>
      </c>
      <c r="C55" t="s">
        <v>404</v>
      </c>
      <c r="D55" t="s">
        <v>447</v>
      </c>
      <c r="E55" s="4" t="s">
        <v>31</v>
      </c>
      <c r="H55" s="4" t="str">
        <f t="shared" si="2"/>
        <v>withdrawAvailable  decimal(24,12)   comment '可划转数量',</v>
      </c>
    </row>
    <row r="56" customFormat="1" spans="1:8">
      <c r="A56" t="s">
        <v>442</v>
      </c>
      <c r="B56" t="b">
        <v>1</v>
      </c>
      <c r="C56" t="s">
        <v>404</v>
      </c>
      <c r="D56" t="s">
        <v>443</v>
      </c>
      <c r="E56" s="4" t="s">
        <v>31</v>
      </c>
      <c r="H56" s="4" t="str">
        <f t="shared" si="2"/>
        <v>riskRate  decimal(24,12)   comment '保证金率',</v>
      </c>
    </row>
    <row r="57" customFormat="1" spans="1:8">
      <c r="A57" t="s">
        <v>81</v>
      </c>
      <c r="B57" s="6" t="s">
        <v>691</v>
      </c>
      <c r="C57" s="6"/>
      <c r="D57" s="6"/>
      <c r="H57" s="4" t="str">
        <f>CONCATENATE("unique index ("&amp;B57&amp;")")</f>
        <v>unique index (accountId,apiKey,marginAccount)</v>
      </c>
    </row>
    <row r="58" customFormat="1" spans="2:8">
      <c r="B58" s="6"/>
      <c r="C58" s="6"/>
      <c r="D58" s="6"/>
      <c r="H58" s="4" t="s">
        <v>692</v>
      </c>
    </row>
    <row r="59" customFormat="1" ht="26" spans="1:1">
      <c r="A59" s="1" t="s">
        <v>689</v>
      </c>
    </row>
    <row r="60" customFormat="1" ht="26" spans="1:8">
      <c r="A60" s="1" t="s">
        <v>693</v>
      </c>
      <c r="B60"/>
      <c r="C60"/>
      <c r="D60"/>
      <c r="H60" s="4" t="str">
        <f>CONCATENATE("drop table  if exists "&amp;A60&amp;";")</f>
        <v>drop table  if exists HuobiSwapUsdtCrossAccountAssetDetail;</v>
      </c>
    </row>
    <row r="61" customFormat="1" ht="18" spans="1:8">
      <c r="A61" s="5" t="s">
        <v>90</v>
      </c>
      <c r="B61" s="4"/>
      <c r="C61" t="s">
        <v>91</v>
      </c>
      <c r="D61" s="4" t="s">
        <v>92</v>
      </c>
      <c r="E61" s="4" t="s">
        <v>93</v>
      </c>
      <c r="F61" s="4"/>
      <c r="G61" t="s">
        <v>94</v>
      </c>
      <c r="H61" s="7" t="str">
        <f>_xlfn.CONCAT("create table ",A60,"(id bigint not null comment '主键' primary key,")</f>
        <v>create table HuobiSwapUsdtCrossAccountAssetDetail(id bigint not null comment '主键' primary key,</v>
      </c>
    </row>
    <row r="62" customFormat="1" spans="1:8">
      <c r="A62" s="5" t="s">
        <v>96</v>
      </c>
      <c r="B62" s="4"/>
      <c r="C62" t="s">
        <v>91</v>
      </c>
      <c r="D62" s="4" t="s">
        <v>97</v>
      </c>
      <c r="E62" s="4" t="s">
        <v>93</v>
      </c>
      <c r="F62" s="4"/>
      <c r="G62" t="s">
        <v>94</v>
      </c>
      <c r="H62" s="4" t="str">
        <f>CONCATENATE(""&amp;LEFT(A62,1)&amp;MID(SUBSTITUTE(PROPER(A62),"-",""),2,100)&amp;"  "&amp;E62&amp;" "&amp;F62&amp;" "&amp;G62&amp;" comment '"&amp;D62&amp;"',")</f>
        <v>accountId  bigInt(20)  not null comment '平台账户ID',</v>
      </c>
    </row>
    <row r="63" customFormat="1" spans="1:8">
      <c r="A63" s="5" t="s">
        <v>98</v>
      </c>
      <c r="B63" s="4" t="s">
        <v>99</v>
      </c>
      <c r="C63" s="4" t="s">
        <v>100</v>
      </c>
      <c r="D63" s="4" t="s">
        <v>101</v>
      </c>
      <c r="E63" s="4" t="s">
        <v>100</v>
      </c>
      <c r="F63" s="4"/>
      <c r="G63" t="s">
        <v>94</v>
      </c>
      <c r="H63" s="4" t="str">
        <f>CONCATENATE(""&amp;LEFT(A63,1)&amp;MID(SUBSTITUTE(PROPER(A63),"-",""),2,100)&amp;"  "&amp;E63&amp;" "&amp;F63&amp;" "&amp;G63&amp;" comment '"&amp;D63&amp;"',")</f>
        <v>apiKey  varchar(255)  not null comment '外部平台apikey',</v>
      </c>
    </row>
    <row r="64" customFormat="1" spans="1:8">
      <c r="A64" t="s">
        <v>19</v>
      </c>
      <c r="B64" s="6" t="b">
        <v>1</v>
      </c>
      <c r="C64" s="6" t="s">
        <v>3</v>
      </c>
      <c r="D64" s="6" t="s">
        <v>395</v>
      </c>
      <c r="E64" s="4" t="s">
        <v>21</v>
      </c>
      <c r="H64" s="4" t="str">
        <f>CONCATENATE(""&amp;LEFT(A64,1)&amp;MID(SUBSTITUTE(PROPER(A64),"_",""),2,100)&amp;"  "&amp;E64&amp;" "&amp;F64&amp;" "&amp;G64&amp;" comment '"&amp;D64&amp;"',")</f>
        <v>symbol  varchar(30)   comment '品种代码',</v>
      </c>
    </row>
    <row r="65" customFormat="1" spans="1:8">
      <c r="A65" t="s">
        <v>397</v>
      </c>
      <c r="B65" s="6" t="b">
        <v>1</v>
      </c>
      <c r="C65" s="6" t="s">
        <v>3</v>
      </c>
      <c r="D65" s="6" t="s">
        <v>398</v>
      </c>
      <c r="E65" s="4" t="s">
        <v>21</v>
      </c>
      <c r="H65" s="4" t="str">
        <f t="shared" ref="H65:H72" si="3">CONCATENATE(""&amp;LEFT(A65,1)&amp;MID(SUBSTITUTE(PROPER(A65),"_",""),2,100)&amp;"  "&amp;E65&amp;" "&amp;F65&amp;" "&amp;G65&amp;" comment '"&amp;D65&amp;"',")</f>
        <v>contractCode  varchar(30)   comment '合约代码',</v>
      </c>
    </row>
    <row r="66" customFormat="1" spans="1:8">
      <c r="A66" t="s">
        <v>432</v>
      </c>
      <c r="B66" s="6" t="b">
        <v>1</v>
      </c>
      <c r="C66" s="6" t="s">
        <v>404</v>
      </c>
      <c r="D66" s="6" t="s">
        <v>433</v>
      </c>
      <c r="E66" s="4" t="s">
        <v>31</v>
      </c>
      <c r="H66" s="4" t="str">
        <f t="shared" si="3"/>
        <v>marginPosition  decimal(24,12)   comment '持仓保证金',</v>
      </c>
    </row>
    <row r="67" customFormat="1" spans="1:8">
      <c r="A67" t="s">
        <v>434</v>
      </c>
      <c r="B67" s="6" t="b">
        <v>1</v>
      </c>
      <c r="C67" s="6" t="s">
        <v>404</v>
      </c>
      <c r="D67" s="6" t="s">
        <v>435</v>
      </c>
      <c r="E67" s="4" t="s">
        <v>31</v>
      </c>
      <c r="H67" s="4" t="str">
        <f t="shared" si="3"/>
        <v>marginFrozen  decimal(24,12)   comment '冻结保证金',</v>
      </c>
    </row>
    <row r="68" customFormat="1" spans="1:8">
      <c r="A68" t="s">
        <v>436</v>
      </c>
      <c r="B68" s="6" t="b">
        <v>1</v>
      </c>
      <c r="C68" s="6" t="s">
        <v>404</v>
      </c>
      <c r="D68" s="6" t="s">
        <v>437</v>
      </c>
      <c r="E68" s="4" t="s">
        <v>31</v>
      </c>
      <c r="H68" s="4" t="str">
        <f t="shared" si="3"/>
        <v>marginAvailable  decimal(24,12)   comment '可用保证金',</v>
      </c>
    </row>
    <row r="69" customFormat="1" spans="1:8">
      <c r="A69" t="s">
        <v>440</v>
      </c>
      <c r="B69" s="6" t="b">
        <v>1</v>
      </c>
      <c r="C69" s="6" t="s">
        <v>404</v>
      </c>
      <c r="D69" s="6" t="s">
        <v>441</v>
      </c>
      <c r="E69" s="4" t="s">
        <v>31</v>
      </c>
      <c r="H69" s="4" t="str">
        <f t="shared" si="3"/>
        <v>profitUnreal  decimal(24,12)   comment '未实现盈亏',</v>
      </c>
    </row>
    <row r="70" customFormat="1" spans="1:8">
      <c r="A70" t="s">
        <v>444</v>
      </c>
      <c r="B70" s="6" t="b">
        <v>1</v>
      </c>
      <c r="C70" s="6" t="s">
        <v>404</v>
      </c>
      <c r="D70" s="6" t="s">
        <v>445</v>
      </c>
      <c r="E70" s="4" t="s">
        <v>31</v>
      </c>
      <c r="H70" s="4" t="str">
        <f t="shared" si="3"/>
        <v>liquidationPrice  decimal(24,12)   comment '预估强平价',</v>
      </c>
    </row>
    <row r="71" customFormat="1" spans="1:8">
      <c r="A71" t="s">
        <v>448</v>
      </c>
      <c r="B71" s="6" t="b">
        <v>1</v>
      </c>
      <c r="C71" s="6" t="s">
        <v>404</v>
      </c>
      <c r="D71" s="6" t="s">
        <v>449</v>
      </c>
      <c r="E71" s="4" t="s">
        <v>31</v>
      </c>
      <c r="H71" s="4" t="str">
        <f t="shared" si="3"/>
        <v>leverRate  decimal(24,12)   comment '杠杠倍数',</v>
      </c>
    </row>
    <row r="72" customFormat="1" spans="1:8">
      <c r="A72" t="s">
        <v>451</v>
      </c>
      <c r="B72" s="6" t="b">
        <v>1</v>
      </c>
      <c r="C72" s="6" t="s">
        <v>404</v>
      </c>
      <c r="D72" s="6" t="s">
        <v>452</v>
      </c>
      <c r="E72" s="4" t="s">
        <v>31</v>
      </c>
      <c r="H72" s="4" t="str">
        <f t="shared" si="3"/>
        <v>adjustFactor  decimal(24,12)   comment '调整系数',</v>
      </c>
    </row>
    <row r="73" customFormat="1" spans="1:8">
      <c r="A73" t="s">
        <v>81</v>
      </c>
      <c r="B73" s="6" t="s">
        <v>694</v>
      </c>
      <c r="C73" s="6"/>
      <c r="D73" s="6"/>
      <c r="H73" s="4" t="str">
        <f>CONCATENATE("unique index ("&amp;B73&amp;")")</f>
        <v>unique index (accountId,apiKey,contractCode,symbol)</v>
      </c>
    </row>
    <row r="74" customFormat="1" spans="2:8">
      <c r="B74" s="6"/>
      <c r="C74" s="6"/>
      <c r="D74" s="6"/>
      <c r="H74" s="4" t="s">
        <v>695</v>
      </c>
    </row>
    <row r="75" customFormat="1" ht="26" spans="1:1">
      <c r="A75" s="1" t="s">
        <v>696</v>
      </c>
    </row>
    <row r="76" customFormat="1" ht="26" spans="1:8">
      <c r="A76" s="1" t="s">
        <v>697</v>
      </c>
      <c r="H76" s="4" t="str">
        <f>CONCATENATE("drop table  if exists "&amp;A76&amp;";")</f>
        <v>drop table  if exists HuobiSwapUsdtAccountPosition;</v>
      </c>
    </row>
    <row r="77" customFormat="1" ht="18" spans="1:8">
      <c r="A77" s="5" t="s">
        <v>90</v>
      </c>
      <c r="B77" s="4"/>
      <c r="C77" t="s">
        <v>91</v>
      </c>
      <c r="D77" s="4" t="s">
        <v>92</v>
      </c>
      <c r="E77" s="4" t="s">
        <v>93</v>
      </c>
      <c r="F77" s="4"/>
      <c r="G77" t="s">
        <v>94</v>
      </c>
      <c r="H77" s="7" t="str">
        <f>_xlfn.CONCAT("create table ",A76,"(id bigint not null comment '主键' primary key,")</f>
        <v>create table HuobiSwapUsdtAccountPosition(id bigint not null comment '主键' primary key,</v>
      </c>
    </row>
    <row r="78" customFormat="1" spans="1:8">
      <c r="A78" s="5" t="s">
        <v>96</v>
      </c>
      <c r="B78" s="4"/>
      <c r="C78" t="s">
        <v>91</v>
      </c>
      <c r="D78" s="4" t="s">
        <v>97</v>
      </c>
      <c r="E78" s="4" t="s">
        <v>93</v>
      </c>
      <c r="F78" s="4"/>
      <c r="G78" t="s">
        <v>94</v>
      </c>
      <c r="H78" s="4" t="str">
        <f>CONCATENATE(""&amp;LEFT(A78,1)&amp;MID(SUBSTITUTE(PROPER(A78),"-",""),2,100)&amp;"  "&amp;E78&amp;" "&amp;F78&amp;" "&amp;G78&amp;" comment '"&amp;D78&amp;"',")</f>
        <v>accountId  bigInt(20)  not null comment '平台账户ID',</v>
      </c>
    </row>
    <row r="79" customFormat="1" spans="1:8">
      <c r="A79" s="5" t="s">
        <v>98</v>
      </c>
      <c r="B79" s="4" t="s">
        <v>99</v>
      </c>
      <c r="C79" s="4" t="s">
        <v>100</v>
      </c>
      <c r="D79" s="4" t="s">
        <v>101</v>
      </c>
      <c r="E79" s="4" t="s">
        <v>100</v>
      </c>
      <c r="F79" s="4"/>
      <c r="G79" t="s">
        <v>94</v>
      </c>
      <c r="H79" s="4" t="str">
        <f>CONCATENATE(""&amp;LEFT(A79,1)&amp;MID(SUBSTITUTE(PROPER(A79),"-",""),2,100)&amp;"  "&amp;E79&amp;" "&amp;F79&amp;" "&amp;G79&amp;" comment '"&amp;D79&amp;"',")</f>
        <v>apiKey  varchar(255)  not null comment '外部平台apikey',</v>
      </c>
    </row>
    <row r="80" customFormat="1" spans="1:8">
      <c r="A80" t="s">
        <v>19</v>
      </c>
      <c r="B80" t="b">
        <v>1</v>
      </c>
      <c r="C80" t="s">
        <v>3</v>
      </c>
      <c r="D80" t="s">
        <v>395</v>
      </c>
      <c r="E80" s="4" t="s">
        <v>21</v>
      </c>
      <c r="H80" s="4" t="str">
        <f t="shared" ref="H80:H94" si="4">CONCATENATE(""&amp;LEFT(A80,1)&amp;MID(SUBSTITUTE(PROPER(A80),"_",""),2,100)&amp;"  "&amp;E80&amp;" "&amp;F80&amp;" "&amp;G80&amp;" comment '"&amp;D80&amp;"',")</f>
        <v>symbol  varchar(30)   comment '品种代码',</v>
      </c>
    </row>
    <row r="81" customFormat="1" spans="1:8">
      <c r="A81" t="s">
        <v>397</v>
      </c>
      <c r="B81" t="b">
        <v>1</v>
      </c>
      <c r="C81" t="s">
        <v>3</v>
      </c>
      <c r="D81" t="s">
        <v>398</v>
      </c>
      <c r="E81" s="4" t="s">
        <v>21</v>
      </c>
      <c r="H81" s="4" t="str">
        <f t="shared" si="4"/>
        <v>contractCode  varchar(30)   comment '合约代码',</v>
      </c>
    </row>
    <row r="82" customFormat="1" spans="1:8">
      <c r="A82" t="s">
        <v>460</v>
      </c>
      <c r="B82" t="b">
        <v>1</v>
      </c>
      <c r="C82" t="s">
        <v>404</v>
      </c>
      <c r="D82" t="s">
        <v>698</v>
      </c>
      <c r="E82" s="4" t="s">
        <v>31</v>
      </c>
      <c r="H82" s="4" t="str">
        <f t="shared" si="4"/>
        <v>volume  decimal(24,12)   comment '持仓量（张）',</v>
      </c>
    </row>
    <row r="83" customFormat="1" spans="1:8">
      <c r="A83" t="s">
        <v>462</v>
      </c>
      <c r="B83" t="b">
        <v>1</v>
      </c>
      <c r="C83" t="s">
        <v>404</v>
      </c>
      <c r="D83" t="s">
        <v>699</v>
      </c>
      <c r="E83" s="4" t="s">
        <v>31</v>
      </c>
      <c r="H83" s="4" t="str">
        <f t="shared" si="4"/>
        <v>available  decimal(24,12)   comment '可平仓数量（张）',</v>
      </c>
    </row>
    <row r="84" customFormat="1" spans="1:8">
      <c r="A84" t="s">
        <v>118</v>
      </c>
      <c r="B84" t="b">
        <v>1</v>
      </c>
      <c r="C84" t="s">
        <v>404</v>
      </c>
      <c r="D84" t="s">
        <v>700</v>
      </c>
      <c r="E84" s="4" t="s">
        <v>31</v>
      </c>
      <c r="H84" s="4" t="str">
        <f t="shared" si="4"/>
        <v>frozen  decimal(24,12)   comment '冻结数量（张）',</v>
      </c>
    </row>
    <row r="85" customFormat="1" spans="1:8">
      <c r="A85" t="s">
        <v>465</v>
      </c>
      <c r="B85" t="b">
        <v>1</v>
      </c>
      <c r="C85" t="s">
        <v>404</v>
      </c>
      <c r="D85" t="s">
        <v>466</v>
      </c>
      <c r="E85" s="4" t="s">
        <v>31</v>
      </c>
      <c r="H85" s="4" t="str">
        <f t="shared" si="4"/>
        <v>costOpen  decimal(24,12)   comment '开仓均价',</v>
      </c>
    </row>
    <row r="86" customFormat="1" spans="1:8">
      <c r="A86" t="s">
        <v>467</v>
      </c>
      <c r="B86" t="b">
        <v>1</v>
      </c>
      <c r="C86" t="s">
        <v>404</v>
      </c>
      <c r="D86" t="s">
        <v>468</v>
      </c>
      <c r="E86" s="4" t="s">
        <v>31</v>
      </c>
      <c r="H86" s="4" t="str">
        <f t="shared" si="4"/>
        <v>costHold  decimal(24,12)   comment '持仓均价',</v>
      </c>
    </row>
    <row r="87" customFormat="1" spans="1:8">
      <c r="A87" t="s">
        <v>440</v>
      </c>
      <c r="B87" t="b">
        <v>1</v>
      </c>
      <c r="C87" t="s">
        <v>404</v>
      </c>
      <c r="D87" t="s">
        <v>441</v>
      </c>
      <c r="E87" s="4" t="s">
        <v>31</v>
      </c>
      <c r="H87" s="4" t="str">
        <f t="shared" si="4"/>
        <v>profitUnreal  decimal(24,12)   comment '未实现盈亏',</v>
      </c>
    </row>
    <row r="88" customFormat="1" spans="1:8">
      <c r="A88" t="s">
        <v>469</v>
      </c>
      <c r="B88" t="b">
        <v>1</v>
      </c>
      <c r="C88" t="s">
        <v>404</v>
      </c>
      <c r="D88" t="s">
        <v>470</v>
      </c>
      <c r="E88" s="4" t="s">
        <v>31</v>
      </c>
      <c r="H88" s="4" t="str">
        <f t="shared" si="4"/>
        <v>profitRate  decimal(24,12)   comment '收益率',</v>
      </c>
    </row>
    <row r="89" customFormat="1" spans="1:8">
      <c r="A89" t="s">
        <v>471</v>
      </c>
      <c r="B89" t="b">
        <v>1</v>
      </c>
      <c r="C89" t="s">
        <v>404</v>
      </c>
      <c r="D89" t="s">
        <v>472</v>
      </c>
      <c r="E89" s="4" t="s">
        <v>31</v>
      </c>
      <c r="H89" s="4" t="str">
        <f t="shared" si="4"/>
        <v>profit  decimal(24,12)   comment '收益',</v>
      </c>
    </row>
    <row r="90" customFormat="1" spans="1:8">
      <c r="A90" t="s">
        <v>681</v>
      </c>
      <c r="B90" t="b">
        <v>1</v>
      </c>
      <c r="C90" t="s">
        <v>3</v>
      </c>
      <c r="D90" t="s">
        <v>682</v>
      </c>
      <c r="E90" s="4" t="s">
        <v>21</v>
      </c>
      <c r="H90" s="4" t="str">
        <f t="shared" si="4"/>
        <v>marginAsset  varchar(30)   comment '保证金币种',</v>
      </c>
    </row>
    <row r="91" customFormat="1" spans="1:8">
      <c r="A91" t="s">
        <v>473</v>
      </c>
      <c r="B91" t="b">
        <v>1</v>
      </c>
      <c r="C91" t="s">
        <v>404</v>
      </c>
      <c r="D91" t="s">
        <v>433</v>
      </c>
      <c r="E91" s="4" t="s">
        <v>31</v>
      </c>
      <c r="H91" s="4" t="str">
        <f t="shared" si="4"/>
        <v>positionMargin  decimal(24,12)   comment '持仓保证金',</v>
      </c>
    </row>
    <row r="92" customFormat="1" spans="1:8">
      <c r="A92" t="s">
        <v>448</v>
      </c>
      <c r="B92" t="b">
        <v>1</v>
      </c>
      <c r="C92" t="s">
        <v>424</v>
      </c>
      <c r="D92" t="s">
        <v>449</v>
      </c>
      <c r="E92" s="4" t="s">
        <v>21</v>
      </c>
      <c r="H92" s="4" t="str">
        <f t="shared" si="4"/>
        <v>leverRate  varchar(30)   comment '杠杠倍数',</v>
      </c>
    </row>
    <row r="93" customFormat="1" spans="1:8">
      <c r="A93" t="s">
        <v>474</v>
      </c>
      <c r="B93" t="b">
        <v>1</v>
      </c>
      <c r="C93" t="s">
        <v>3</v>
      </c>
      <c r="D93" t="s">
        <v>476</v>
      </c>
      <c r="E93" s="4" t="s">
        <v>21</v>
      </c>
      <c r="H93" s="4" t="str">
        <f t="shared" si="4"/>
        <v>direction  varchar(30)   comment 'buy:买 "sell":卖',</v>
      </c>
    </row>
    <row r="94" customFormat="1" spans="1:8">
      <c r="A94" t="s">
        <v>477</v>
      </c>
      <c r="B94" t="b">
        <v>1</v>
      </c>
      <c r="C94" t="s">
        <v>404</v>
      </c>
      <c r="D94" t="s">
        <v>478</v>
      </c>
      <c r="E94" s="4" t="s">
        <v>31</v>
      </c>
      <c r="H94" s="4" t="str">
        <f t="shared" si="4"/>
        <v>lastPrice  decimal(24,12)   comment '最新价',</v>
      </c>
    </row>
    <row r="95" customFormat="1" spans="1:8">
      <c r="A95" t="s">
        <v>683</v>
      </c>
      <c r="B95" t="b">
        <v>1</v>
      </c>
      <c r="C95" t="s">
        <v>3</v>
      </c>
      <c r="D95" t="s">
        <v>684</v>
      </c>
      <c r="E95" s="4" t="s">
        <v>21</v>
      </c>
      <c r="H95" s="4" t="str">
        <f>CONCATENATE(""&amp;LEFT(A95,1)&amp;MID(SUBSTITUTE(PROPER(A95),"_",""),2,100)&amp;"  "&amp;E95&amp;" "&amp;F95&amp;" "&amp;G95&amp;" comment '"&amp;D95&amp;"',")</f>
        <v>marginMode  varchar(30)   comment '保证金模式',</v>
      </c>
    </row>
    <row r="96" customFormat="1" spans="1:8">
      <c r="A96" t="s">
        <v>685</v>
      </c>
      <c r="B96" t="b">
        <v>1</v>
      </c>
      <c r="C96" t="s">
        <v>3</v>
      </c>
      <c r="D96" t="s">
        <v>686</v>
      </c>
      <c r="E96" s="4" t="s">
        <v>21</v>
      </c>
      <c r="H96" s="4" t="str">
        <f>CONCATENATE(""&amp;LEFT(A96,1)&amp;MID(SUBSTITUTE(PROPER(A96),"_",""),2,100)&amp;"  "&amp;E96&amp;" "&amp;F96&amp;" "&amp;G96&amp;" comment '"&amp;D96&amp;"',")</f>
        <v>marginAccount  varchar(30)   comment '保证金账户',</v>
      </c>
    </row>
    <row r="97" customFormat="1" spans="1:8">
      <c r="A97" t="s">
        <v>81</v>
      </c>
      <c r="B97" s="6" t="s">
        <v>479</v>
      </c>
      <c r="C97" s="6"/>
      <c r="D97" s="6"/>
      <c r="H97" s="4" t="str">
        <f>CONCATENATE("unique index ("&amp;B97&amp;")")</f>
        <v>unique index (accountId,apiKey,contractCode,direction)</v>
      </c>
    </row>
    <row r="98" customFormat="1" spans="2:8">
      <c r="B98" s="6"/>
      <c r="C98" s="6"/>
      <c r="D98" s="6"/>
      <c r="H98" s="4" t="s">
        <v>701</v>
      </c>
    </row>
    <row r="99" customFormat="1" ht="26" spans="1:1">
      <c r="A99" s="1" t="s">
        <v>702</v>
      </c>
    </row>
    <row r="100" customFormat="1" ht="26" spans="1:8">
      <c r="A100" s="1" t="s">
        <v>703</v>
      </c>
      <c r="B100"/>
      <c r="C100"/>
      <c r="D100"/>
      <c r="H100" s="4" t="str">
        <f>CONCATENATE("drop table  if exists "&amp;A100&amp;";")</f>
        <v>drop table  if exists HuobiSwapUsdtCrossAccountPosition;</v>
      </c>
    </row>
    <row r="101" customFormat="1" ht="18" spans="1:8">
      <c r="A101" s="5" t="s">
        <v>90</v>
      </c>
      <c r="B101" s="4"/>
      <c r="C101" t="s">
        <v>91</v>
      </c>
      <c r="D101" s="4" t="s">
        <v>92</v>
      </c>
      <c r="E101" s="4" t="s">
        <v>93</v>
      </c>
      <c r="F101" s="4"/>
      <c r="G101" t="s">
        <v>94</v>
      </c>
      <c r="H101" s="7" t="str">
        <f>_xlfn.CONCAT("create table ",A100,"(id bigint not null comment '主键' primary key,")</f>
        <v>create table HuobiSwapUsdtCrossAccountPosition(id bigint not null comment '主键' primary key,</v>
      </c>
    </row>
    <row r="102" customFormat="1" spans="1:8">
      <c r="A102" s="5" t="s">
        <v>96</v>
      </c>
      <c r="B102" s="4"/>
      <c r="C102" t="s">
        <v>91</v>
      </c>
      <c r="D102" s="4" t="s">
        <v>97</v>
      </c>
      <c r="E102" s="4" t="s">
        <v>93</v>
      </c>
      <c r="F102" s="4"/>
      <c r="G102" t="s">
        <v>94</v>
      </c>
      <c r="H102" s="4" t="str">
        <f>CONCATENATE(""&amp;LEFT(A102,1)&amp;MID(SUBSTITUTE(PROPER(A102),"-",""),2,100)&amp;"  "&amp;E102&amp;" "&amp;F102&amp;" "&amp;G102&amp;" comment '"&amp;D102&amp;"',")</f>
        <v>accountId  bigInt(20)  not null comment '平台账户ID',</v>
      </c>
    </row>
    <row r="103" customFormat="1" spans="1:8">
      <c r="A103" s="5" t="s">
        <v>98</v>
      </c>
      <c r="B103" s="4" t="s">
        <v>99</v>
      </c>
      <c r="C103" s="4" t="s">
        <v>100</v>
      </c>
      <c r="D103" s="4" t="s">
        <v>101</v>
      </c>
      <c r="E103" s="4" t="s">
        <v>100</v>
      </c>
      <c r="F103" s="4"/>
      <c r="G103" t="s">
        <v>94</v>
      </c>
      <c r="H103" s="4" t="str">
        <f>CONCATENATE(""&amp;LEFT(A103,1)&amp;MID(SUBSTITUTE(PROPER(A103),"-",""),2,100)&amp;"  "&amp;E103&amp;" "&amp;F103&amp;" "&amp;G103&amp;" comment '"&amp;D103&amp;"',")</f>
        <v>apiKey  varchar(255)  not null comment '外部平台apikey',</v>
      </c>
    </row>
    <row r="104" customFormat="1" spans="1:8">
      <c r="A104" t="s">
        <v>19</v>
      </c>
      <c r="B104" t="b">
        <v>1</v>
      </c>
      <c r="C104" t="s">
        <v>3</v>
      </c>
      <c r="D104" t="s">
        <v>395</v>
      </c>
      <c r="E104" s="4" t="s">
        <v>21</v>
      </c>
      <c r="H104" s="4" t="str">
        <f t="shared" ref="H104:H120" si="5">CONCATENATE(""&amp;LEFT(A104,1)&amp;MID(SUBSTITUTE(PROPER(A104),"_",""),2,100)&amp;"  "&amp;E104&amp;" "&amp;F104&amp;" "&amp;G104&amp;" comment '"&amp;D104&amp;"',")</f>
        <v>symbol  varchar(30)   comment '品种代码',</v>
      </c>
    </row>
    <row r="105" customFormat="1" spans="1:8">
      <c r="A105" t="s">
        <v>397</v>
      </c>
      <c r="B105" t="b">
        <v>1</v>
      </c>
      <c r="C105" t="s">
        <v>3</v>
      </c>
      <c r="D105" t="s">
        <v>398</v>
      </c>
      <c r="E105" s="4" t="s">
        <v>21</v>
      </c>
      <c r="H105" s="4" t="str">
        <f t="shared" si="5"/>
        <v>contractCode  varchar(30)   comment '合约代码',</v>
      </c>
    </row>
    <row r="106" customFormat="1" spans="1:8">
      <c r="A106" t="s">
        <v>683</v>
      </c>
      <c r="B106" t="b">
        <v>1</v>
      </c>
      <c r="C106" t="s">
        <v>3</v>
      </c>
      <c r="D106" t="s">
        <v>684</v>
      </c>
      <c r="E106" s="4" t="s">
        <v>21</v>
      </c>
      <c r="H106" s="4" t="str">
        <f t="shared" si="5"/>
        <v>marginMode  varchar(30)   comment '保证金模式',</v>
      </c>
    </row>
    <row r="107" customFormat="1" spans="1:8">
      <c r="A107" t="s">
        <v>685</v>
      </c>
      <c r="B107" t="b">
        <v>1</v>
      </c>
      <c r="C107" t="s">
        <v>3</v>
      </c>
      <c r="D107" t="s">
        <v>686</v>
      </c>
      <c r="E107" s="4" t="s">
        <v>21</v>
      </c>
      <c r="H107" s="4" t="str">
        <f t="shared" si="5"/>
        <v>marginAccount  varchar(30)   comment '保证金账户',</v>
      </c>
    </row>
    <row r="108" customFormat="1" spans="1:8">
      <c r="A108" t="s">
        <v>460</v>
      </c>
      <c r="B108" t="b">
        <v>1</v>
      </c>
      <c r="C108" t="s">
        <v>404</v>
      </c>
      <c r="D108" t="s">
        <v>698</v>
      </c>
      <c r="E108" s="4" t="s">
        <v>31</v>
      </c>
      <c r="H108" s="4" t="str">
        <f t="shared" si="5"/>
        <v>volume  decimal(24,12)   comment '持仓量（张）',</v>
      </c>
    </row>
    <row r="109" customFormat="1" spans="1:8">
      <c r="A109" t="s">
        <v>462</v>
      </c>
      <c r="B109" t="b">
        <v>1</v>
      </c>
      <c r="C109" t="s">
        <v>404</v>
      </c>
      <c r="D109" t="s">
        <v>699</v>
      </c>
      <c r="E109" s="4" t="s">
        <v>31</v>
      </c>
      <c r="H109" s="4" t="str">
        <f t="shared" si="5"/>
        <v>available  decimal(24,12)   comment '可平仓数量（张）',</v>
      </c>
    </row>
    <row r="110" customFormat="1" spans="1:8">
      <c r="A110" t="s">
        <v>118</v>
      </c>
      <c r="B110" t="b">
        <v>1</v>
      </c>
      <c r="C110" t="s">
        <v>404</v>
      </c>
      <c r="D110" t="s">
        <v>700</v>
      </c>
      <c r="E110" s="4" t="s">
        <v>31</v>
      </c>
      <c r="H110" s="4" t="str">
        <f t="shared" si="5"/>
        <v>frozen  decimal(24,12)   comment '冻结数量（张）',</v>
      </c>
    </row>
    <row r="111" customFormat="1" spans="1:8">
      <c r="A111" t="s">
        <v>465</v>
      </c>
      <c r="B111" t="b">
        <v>1</v>
      </c>
      <c r="C111" t="s">
        <v>404</v>
      </c>
      <c r="D111" t="s">
        <v>466</v>
      </c>
      <c r="E111" s="4" t="s">
        <v>31</v>
      </c>
      <c r="H111" s="4" t="str">
        <f t="shared" si="5"/>
        <v>costOpen  decimal(24,12)   comment '开仓均价',</v>
      </c>
    </row>
    <row r="112" customFormat="1" spans="1:8">
      <c r="A112" t="s">
        <v>467</v>
      </c>
      <c r="B112" t="b">
        <v>1</v>
      </c>
      <c r="C112" t="s">
        <v>404</v>
      </c>
      <c r="D112" t="s">
        <v>468</v>
      </c>
      <c r="E112" s="4" t="s">
        <v>31</v>
      </c>
      <c r="H112" s="4" t="str">
        <f t="shared" si="5"/>
        <v>costHold  decimal(24,12)   comment '持仓均价',</v>
      </c>
    </row>
    <row r="113" customFormat="1" spans="1:8">
      <c r="A113" t="s">
        <v>440</v>
      </c>
      <c r="B113" t="b">
        <v>1</v>
      </c>
      <c r="C113" t="s">
        <v>404</v>
      </c>
      <c r="D113" t="s">
        <v>441</v>
      </c>
      <c r="E113" s="4" t="s">
        <v>31</v>
      </c>
      <c r="H113" s="4" t="str">
        <f t="shared" si="5"/>
        <v>profitUnreal  decimal(24,12)   comment '未实现盈亏',</v>
      </c>
    </row>
    <row r="114" customFormat="1" spans="1:8">
      <c r="A114" t="s">
        <v>469</v>
      </c>
      <c r="B114" t="b">
        <v>1</v>
      </c>
      <c r="C114" t="s">
        <v>404</v>
      </c>
      <c r="D114" t="s">
        <v>470</v>
      </c>
      <c r="E114" s="4" t="s">
        <v>31</v>
      </c>
      <c r="H114" s="4" t="str">
        <f t="shared" si="5"/>
        <v>profitRate  decimal(24,12)   comment '收益率',</v>
      </c>
    </row>
    <row r="115" customFormat="1" spans="1:8">
      <c r="A115" t="s">
        <v>471</v>
      </c>
      <c r="B115" t="b">
        <v>1</v>
      </c>
      <c r="C115" t="s">
        <v>404</v>
      </c>
      <c r="D115" t="s">
        <v>472</v>
      </c>
      <c r="E115" s="4" t="s">
        <v>31</v>
      </c>
      <c r="H115" s="4" t="str">
        <f t="shared" si="5"/>
        <v>profit  decimal(24,12)   comment '收益',</v>
      </c>
    </row>
    <row r="116" customFormat="1" spans="1:8">
      <c r="A116" t="s">
        <v>681</v>
      </c>
      <c r="B116" t="b">
        <v>1</v>
      </c>
      <c r="C116" t="s">
        <v>3</v>
      </c>
      <c r="D116" t="s">
        <v>682</v>
      </c>
      <c r="E116" s="4" t="s">
        <v>21</v>
      </c>
      <c r="H116" s="4" t="str">
        <f t="shared" si="5"/>
        <v>marginAsset  varchar(30)   comment '保证金币种',</v>
      </c>
    </row>
    <row r="117" customFormat="1" spans="1:8">
      <c r="A117" t="s">
        <v>473</v>
      </c>
      <c r="B117" t="b">
        <v>1</v>
      </c>
      <c r="C117" t="s">
        <v>404</v>
      </c>
      <c r="D117" t="s">
        <v>433</v>
      </c>
      <c r="E117" s="4" t="s">
        <v>31</v>
      </c>
      <c r="H117" s="4" t="str">
        <f t="shared" si="5"/>
        <v>positionMargin  decimal(24,12)   comment '持仓保证金',</v>
      </c>
    </row>
    <row r="118" customFormat="1" spans="1:8">
      <c r="A118" t="s">
        <v>448</v>
      </c>
      <c r="B118" t="b">
        <v>1</v>
      </c>
      <c r="C118" t="s">
        <v>424</v>
      </c>
      <c r="D118" t="s">
        <v>449</v>
      </c>
      <c r="E118" s="4" t="s">
        <v>450</v>
      </c>
      <c r="H118" s="4" t="str">
        <f t="shared" si="5"/>
        <v>leverRate  decimal(8,4)   comment '杠杠倍数',</v>
      </c>
    </row>
    <row r="119" customFormat="1" spans="1:8">
      <c r="A119" t="s">
        <v>474</v>
      </c>
      <c r="B119" t="b">
        <v>1</v>
      </c>
      <c r="C119" t="s">
        <v>3</v>
      </c>
      <c r="D119" t="s">
        <v>476</v>
      </c>
      <c r="E119" s="4" t="s">
        <v>21</v>
      </c>
      <c r="H119" s="4" t="str">
        <f t="shared" si="5"/>
        <v>direction  varchar(30)   comment 'buy:买 "sell":卖',</v>
      </c>
    </row>
    <row r="120" customFormat="1" spans="1:8">
      <c r="A120" t="s">
        <v>477</v>
      </c>
      <c r="B120" t="b">
        <v>1</v>
      </c>
      <c r="C120" t="s">
        <v>404</v>
      </c>
      <c r="D120" t="s">
        <v>478</v>
      </c>
      <c r="E120" s="4" t="s">
        <v>31</v>
      </c>
      <c r="H120" s="4" t="str">
        <f>CONCATENATE(""&amp;LEFT(A120,1)&amp;MID(SUBSTITUTE(PROPER(A120),"_",""),2,100)&amp;"  "&amp;E120&amp;" "&amp;F120&amp;" "&amp;G120&amp;" comment '"&amp;D120&amp;"',")</f>
        <v>lastPrice  decimal(24,12)   comment '最新价',</v>
      </c>
    </row>
    <row r="121" customFormat="1" spans="1:8">
      <c r="A121" t="s">
        <v>81</v>
      </c>
      <c r="B121" s="6" t="s">
        <v>479</v>
      </c>
      <c r="C121" s="6"/>
      <c r="D121" s="6"/>
      <c r="H121" s="4" t="str">
        <f>CONCATENATE("unique index ("&amp;B121&amp;")")</f>
        <v>unique index (accountId,apiKey,contractCode,direction)</v>
      </c>
    </row>
    <row r="122" customFormat="1" spans="8:8">
      <c r="H122" s="4" t="s">
        <v>704</v>
      </c>
    </row>
    <row r="123" customFormat="1" ht="26" spans="1:1">
      <c r="A123" s="1" t="s">
        <v>705</v>
      </c>
    </row>
    <row r="124" customFormat="1" ht="26" spans="1:8">
      <c r="A124" s="1" t="s">
        <v>706</v>
      </c>
      <c r="H124" s="4" t="str">
        <f>CONCATENATE("drop table  if exists "&amp;A124&amp;";")</f>
        <v>drop table  if exists HuobiSwapUsdtFinancialRecord;</v>
      </c>
    </row>
    <row r="125" customFormat="1" ht="18" spans="1:8">
      <c r="A125" s="5" t="s">
        <v>90</v>
      </c>
      <c r="B125" s="4"/>
      <c r="C125" t="s">
        <v>91</v>
      </c>
      <c r="D125" s="4" t="s">
        <v>92</v>
      </c>
      <c r="E125" s="4" t="s">
        <v>93</v>
      </c>
      <c r="F125" s="4"/>
      <c r="G125" t="s">
        <v>94</v>
      </c>
      <c r="H125" s="7" t="str">
        <f>_xlfn.CONCAT("create table ",A124,"(id bigint not null comment '主键' primary key,")</f>
        <v>create table HuobiSwapUsdtFinancialRecord(id bigint not null comment '主键' primary key,</v>
      </c>
    </row>
    <row r="126" customFormat="1" spans="1:8">
      <c r="A126" s="5" t="s">
        <v>96</v>
      </c>
      <c r="B126" s="4"/>
      <c r="C126" t="s">
        <v>91</v>
      </c>
      <c r="D126" s="4" t="s">
        <v>97</v>
      </c>
      <c r="E126" s="4" t="s">
        <v>93</v>
      </c>
      <c r="F126" s="4"/>
      <c r="G126" t="s">
        <v>94</v>
      </c>
      <c r="H126" s="4" t="str">
        <f>CONCATENATE(""&amp;LEFT(A126,1)&amp;MID(SUBSTITUTE(PROPER(A126),"-",""),2,100)&amp;"  "&amp;E126&amp;" "&amp;F126&amp;" "&amp;G126&amp;" comment '"&amp;D126&amp;"',")</f>
        <v>accountId  bigInt(20)  not null comment '平台账户ID',</v>
      </c>
    </row>
    <row r="127" customFormat="1" spans="1:8">
      <c r="A127" s="5" t="s">
        <v>98</v>
      </c>
      <c r="B127" s="4" t="s">
        <v>99</v>
      </c>
      <c r="C127" s="4" t="s">
        <v>100</v>
      </c>
      <c r="D127" s="4" t="s">
        <v>101</v>
      </c>
      <c r="E127" s="4" t="s">
        <v>100</v>
      </c>
      <c r="F127" s="4"/>
      <c r="G127" t="s">
        <v>94</v>
      </c>
      <c r="H127" s="4" t="str">
        <f>CONCATENATE(""&amp;LEFT(A127,1)&amp;MID(SUBSTITUTE(PROPER(A127),"-",""),2,100)&amp;"  "&amp;E127&amp;" "&amp;F127&amp;" "&amp;G127&amp;" comment '"&amp;D127&amp;"',")</f>
        <v>apiKey  varchar(255)  not null comment '外部平台apikey',</v>
      </c>
    </row>
    <row r="128" customFormat="1" spans="1:8">
      <c r="A128" t="s">
        <v>483</v>
      </c>
      <c r="B128" t="b">
        <v>1</v>
      </c>
      <c r="C128" t="s">
        <v>91</v>
      </c>
      <c r="D128" t="s">
        <v>484</v>
      </c>
      <c r="E128" s="4" t="s">
        <v>93</v>
      </c>
      <c r="H128" s="4" t="str">
        <f>CONCATENATE(""&amp;LEFT(A128,1)&amp;MID(SUBSTITUTE(PROPER(A128),"_",""),2,100)&amp;"  "&amp;E128&amp;" "&amp;F128&amp;" "&amp;G128&amp;" comment '"&amp;D128&amp;"',")</f>
        <v>recordId  bigInt(20)   comment '财务记录ID',</v>
      </c>
    </row>
    <row r="129" customFormat="1" spans="1:8">
      <c r="A129" t="s">
        <v>486</v>
      </c>
      <c r="B129" t="b">
        <v>1</v>
      </c>
      <c r="C129" t="s">
        <v>91</v>
      </c>
      <c r="D129" t="s">
        <v>487</v>
      </c>
      <c r="E129" s="4" t="s">
        <v>93</v>
      </c>
      <c r="H129" s="4" t="str">
        <f t="shared" ref="H129:H135" si="6">CONCATENATE(""&amp;LEFT(A129,1)&amp;MID(SUBSTITUTE(PROPER(A129),"_",""),2,100)&amp;"  "&amp;E129&amp;" "&amp;F129&amp;" "&amp;G129&amp;" comment '"&amp;D129&amp;"',")</f>
        <v>ts  bigInt(20)   comment '创建时间',</v>
      </c>
    </row>
    <row r="130" customFormat="1" spans="1:8">
      <c r="A130" t="s">
        <v>707</v>
      </c>
      <c r="B130" t="b">
        <v>1</v>
      </c>
      <c r="C130" t="s">
        <v>3</v>
      </c>
      <c r="D130" t="s">
        <v>86</v>
      </c>
      <c r="E130" s="4" t="s">
        <v>21</v>
      </c>
      <c r="H130" s="4" t="str">
        <f t="shared" si="6"/>
        <v>asset  varchar(30)   comment '币种',</v>
      </c>
    </row>
    <row r="131" customFormat="1" spans="1:9">
      <c r="A131" t="s">
        <v>397</v>
      </c>
      <c r="B131" t="b">
        <v>1</v>
      </c>
      <c r="C131" t="s">
        <v>3</v>
      </c>
      <c r="D131" t="s">
        <v>398</v>
      </c>
      <c r="E131" s="4" t="s">
        <v>21</v>
      </c>
      <c r="H131" s="4" t="str">
        <f t="shared" si="6"/>
        <v>contractCode  varchar(30)   comment '合约代码',</v>
      </c>
      <c r="I131" s="4"/>
    </row>
    <row r="132" customFormat="1" spans="1:9">
      <c r="A132" t="s">
        <v>685</v>
      </c>
      <c r="B132" t="b">
        <v>1</v>
      </c>
      <c r="C132" t="s">
        <v>3</v>
      </c>
      <c r="D132" t="s">
        <v>686</v>
      </c>
      <c r="E132" s="4" t="s">
        <v>21</v>
      </c>
      <c r="H132" s="4" t="str">
        <f t="shared" si="6"/>
        <v>marginAccount  varchar(30)   comment '保证金账户',</v>
      </c>
      <c r="I132" s="4"/>
    </row>
    <row r="133" customFormat="1" spans="1:9">
      <c r="A133" t="s">
        <v>708</v>
      </c>
      <c r="B133" t="b">
        <v>1</v>
      </c>
      <c r="C133" t="s">
        <v>3</v>
      </c>
      <c r="D133" t="s">
        <v>709</v>
      </c>
      <c r="E133" s="4" t="s">
        <v>21</v>
      </c>
      <c r="H133" s="4" t="str">
        <f t="shared" si="6"/>
        <v>faceMarginAccount  varchar(30)   comment '对手方保证金账户',</v>
      </c>
      <c r="I133" s="4"/>
    </row>
    <row r="134" customFormat="1" spans="1:9">
      <c r="A134" t="s">
        <v>105</v>
      </c>
      <c r="B134" t="b">
        <v>1</v>
      </c>
      <c r="C134" t="s">
        <v>424</v>
      </c>
      <c r="D134" t="s">
        <v>489</v>
      </c>
      <c r="E134" t="s">
        <v>11</v>
      </c>
      <c r="H134" s="4" t="str">
        <f t="shared" si="6"/>
        <v>type  int(4)   comment '交易类型',</v>
      </c>
      <c r="I134" s="4"/>
    </row>
    <row r="135" customFormat="1" spans="1:9">
      <c r="A135" t="s">
        <v>192</v>
      </c>
      <c r="B135" t="b">
        <v>1</v>
      </c>
      <c r="C135" t="s">
        <v>404</v>
      </c>
      <c r="D135" t="s">
        <v>710</v>
      </c>
      <c r="E135" s="4" t="s">
        <v>31</v>
      </c>
      <c r="H135" s="4" t="str">
        <f t="shared" si="6"/>
        <v>amount  decimal(24,12)   comment '金额（计价货币）',</v>
      </c>
      <c r="I135" s="4"/>
    </row>
    <row r="136" customFormat="1" spans="1:8">
      <c r="A136" t="s">
        <v>81</v>
      </c>
      <c r="B136" s="6" t="s">
        <v>145</v>
      </c>
      <c r="C136" s="6"/>
      <c r="D136" s="6"/>
      <c r="H136" s="4" t="str">
        <f>CONCATENATE("unique index ("&amp;B136&amp;")")</f>
        <v>unique index (accountId,apiKey,recordId)</v>
      </c>
    </row>
    <row r="137" customFormat="1" spans="8:8">
      <c r="H137" s="4" t="s">
        <v>711</v>
      </c>
    </row>
    <row r="138" customFormat="1" ht="26" spans="1:1">
      <c r="A138" s="1" t="s">
        <v>712</v>
      </c>
    </row>
    <row r="139" customFormat="1" ht="26" spans="1:8">
      <c r="A139" s="1" t="s">
        <v>713</v>
      </c>
      <c r="H139" s="4" t="str">
        <f>CONCATENATE("drop table  if exists "&amp;A139&amp;";")</f>
        <v>drop table  if exists HuobiSwapUsdtSettlementRecord;</v>
      </c>
    </row>
    <row r="140" customFormat="1" ht="18" spans="1:8">
      <c r="A140" s="5" t="s">
        <v>90</v>
      </c>
      <c r="B140" s="4"/>
      <c r="C140" t="s">
        <v>91</v>
      </c>
      <c r="D140" s="4" t="s">
        <v>92</v>
      </c>
      <c r="E140" s="4" t="s">
        <v>93</v>
      </c>
      <c r="F140" s="4"/>
      <c r="G140" t="s">
        <v>94</v>
      </c>
      <c r="H140" s="7" t="str">
        <f>_xlfn.CONCAT("create table ",A139,"(id bigint not null comment '主键' primary key,")</f>
        <v>create table HuobiSwapUsdtSettlementRecord(id bigint not null comment '主键' primary key,</v>
      </c>
    </row>
    <row r="141" customFormat="1" spans="1:8">
      <c r="A141" s="5" t="s">
        <v>96</v>
      </c>
      <c r="B141" s="4"/>
      <c r="C141" t="s">
        <v>91</v>
      </c>
      <c r="D141" s="4" t="s">
        <v>97</v>
      </c>
      <c r="E141" s="4" t="s">
        <v>93</v>
      </c>
      <c r="F141" s="4"/>
      <c r="G141" t="s">
        <v>94</v>
      </c>
      <c r="H141" s="4" t="str">
        <f>CONCATENATE(""&amp;LEFT(A141,1)&amp;MID(SUBSTITUTE(PROPER(A141),"-",""),2,100)&amp;"  "&amp;E141&amp;" "&amp;F141&amp;" "&amp;G141&amp;" comment '"&amp;D141&amp;"',")</f>
        <v>accountId  bigInt(20)  not null comment '平台账户ID',</v>
      </c>
    </row>
    <row r="142" customFormat="1" spans="1:8">
      <c r="A142" s="5" t="s">
        <v>98</v>
      </c>
      <c r="B142" s="4" t="s">
        <v>99</v>
      </c>
      <c r="C142" s="4" t="s">
        <v>100</v>
      </c>
      <c r="D142" s="4" t="s">
        <v>101</v>
      </c>
      <c r="E142" s="4" t="s">
        <v>100</v>
      </c>
      <c r="F142" s="4"/>
      <c r="G142" t="s">
        <v>94</v>
      </c>
      <c r="H142" s="4" t="str">
        <f>CONCATENATE(""&amp;LEFT(A142,1)&amp;MID(SUBSTITUTE(PROPER(A142),"-",""),2,100)&amp;"  "&amp;E142&amp;" "&amp;F142&amp;" "&amp;G142&amp;" comment '"&amp;D142&amp;"',")</f>
        <v>apiKey  varchar(255)  not null comment '外部平台apikey',</v>
      </c>
    </row>
    <row r="143" customFormat="1" spans="1:8">
      <c r="A143" t="s">
        <v>19</v>
      </c>
      <c r="B143" t="b">
        <v>1</v>
      </c>
      <c r="C143" t="s">
        <v>3</v>
      </c>
      <c r="D143" t="s">
        <v>395</v>
      </c>
      <c r="E143" s="4" t="s">
        <v>21</v>
      </c>
      <c r="H143" s="4" t="str">
        <f t="shared" ref="H143:H153" si="7">CONCATENATE(""&amp;LEFT(A143,1)&amp;MID(SUBSTITUTE(PROPER(A143),"_",""),2,100)&amp;"  "&amp;E143&amp;" "&amp;F143&amp;" "&amp;G143&amp;" comment '"&amp;D143&amp;"',")</f>
        <v>symbol  varchar(30)   comment '品种代码',</v>
      </c>
    </row>
    <row r="144" customFormat="1" spans="1:8">
      <c r="A144" t="s">
        <v>397</v>
      </c>
      <c r="B144" t="b">
        <v>1</v>
      </c>
      <c r="C144" t="s">
        <v>3</v>
      </c>
      <c r="D144" t="s">
        <v>398</v>
      </c>
      <c r="E144" s="4" t="s">
        <v>21</v>
      </c>
      <c r="H144" s="4" t="str">
        <f t="shared" si="7"/>
        <v>contractCode  varchar(30)   comment '合约代码',</v>
      </c>
    </row>
    <row r="145" customFormat="1" spans="1:8">
      <c r="A145" t="s">
        <v>683</v>
      </c>
      <c r="B145" t="b">
        <v>1</v>
      </c>
      <c r="C145" t="s">
        <v>3</v>
      </c>
      <c r="D145" t="s">
        <v>684</v>
      </c>
      <c r="E145" s="4" t="s">
        <v>21</v>
      </c>
      <c r="H145" s="4" t="str">
        <f t="shared" si="7"/>
        <v>marginMode  varchar(30)   comment '保证金模式',</v>
      </c>
    </row>
    <row r="146" customFormat="1" spans="1:8">
      <c r="A146" t="s">
        <v>685</v>
      </c>
      <c r="B146" t="b">
        <v>1</v>
      </c>
      <c r="C146" t="s">
        <v>3</v>
      </c>
      <c r="D146" t="s">
        <v>686</v>
      </c>
      <c r="E146" s="4" t="s">
        <v>21</v>
      </c>
      <c r="H146" s="4" t="str">
        <f t="shared" si="7"/>
        <v>marginAccount  varchar(30)   comment '保证金账户',</v>
      </c>
    </row>
    <row r="147" customFormat="1" spans="1:8">
      <c r="A147" t="s">
        <v>495</v>
      </c>
      <c r="B147" t="b">
        <v>1</v>
      </c>
      <c r="C147" t="s">
        <v>404</v>
      </c>
      <c r="D147" t="s">
        <v>496</v>
      </c>
      <c r="E147" s="4" t="s">
        <v>31</v>
      </c>
      <c r="H147" s="4" t="str">
        <f t="shared" si="7"/>
        <v>marginBalanceInit  decimal(24,12)   comment '本期初始账户权益',</v>
      </c>
    </row>
    <row r="148" customFormat="1" spans="1:8">
      <c r="A148" t="s">
        <v>430</v>
      </c>
      <c r="B148" t="b">
        <v>1</v>
      </c>
      <c r="C148" t="s">
        <v>404</v>
      </c>
      <c r="D148" t="s">
        <v>497</v>
      </c>
      <c r="E148" s="4" t="s">
        <v>31</v>
      </c>
      <c r="H148" s="4" t="str">
        <f t="shared" si="7"/>
        <v>marginBalance  decimal(24,12)   comment '本期结算后账户权益',</v>
      </c>
    </row>
    <row r="149" customFormat="1" spans="1:8">
      <c r="A149" t="s">
        <v>498</v>
      </c>
      <c r="B149" t="b">
        <v>1</v>
      </c>
      <c r="C149" t="s">
        <v>404</v>
      </c>
      <c r="D149" t="s">
        <v>499</v>
      </c>
      <c r="E149" s="4" t="s">
        <v>31</v>
      </c>
      <c r="H149" s="4" t="str">
        <f t="shared" si="7"/>
        <v>settlementProfitReal  decimal(24,12)   comment '本期结算已实现盈亏',</v>
      </c>
    </row>
    <row r="150" customFormat="1" spans="1:8">
      <c r="A150" t="s">
        <v>417</v>
      </c>
      <c r="B150" t="b">
        <v>1</v>
      </c>
      <c r="C150" t="s">
        <v>91</v>
      </c>
      <c r="D150" t="s">
        <v>714</v>
      </c>
      <c r="E150" s="4" t="s">
        <v>93</v>
      </c>
      <c r="H150" s="4" t="str">
        <f t="shared" si="7"/>
        <v>settlementTime  bigInt(20)   comment '本期结算或交割时间',</v>
      </c>
    </row>
    <row r="151" customFormat="1" spans="1:8">
      <c r="A151" t="s">
        <v>502</v>
      </c>
      <c r="B151" t="b">
        <v>1</v>
      </c>
      <c r="C151" t="s">
        <v>404</v>
      </c>
      <c r="D151" t="s">
        <v>503</v>
      </c>
      <c r="E151" s="4" t="s">
        <v>31</v>
      </c>
      <c r="H151" s="4" t="str">
        <f t="shared" si="7"/>
        <v>clawback  decimal(24,12)   comment '本期分摊费用',</v>
      </c>
    </row>
    <row r="152" customFormat="1" spans="1:8">
      <c r="A152" t="s">
        <v>715</v>
      </c>
      <c r="B152" t="b">
        <v>1</v>
      </c>
      <c r="C152" t="s">
        <v>404</v>
      </c>
      <c r="D152" t="s">
        <v>716</v>
      </c>
      <c r="E152" s="4" t="s">
        <v>31</v>
      </c>
      <c r="H152" s="4" t="str">
        <f t="shared" si="7"/>
        <v>fundingFee  decimal(24,12)   comment '本期资金费',</v>
      </c>
    </row>
    <row r="153" customFormat="1" spans="1:8">
      <c r="A153" t="s">
        <v>507</v>
      </c>
      <c r="B153" t="b">
        <v>1</v>
      </c>
      <c r="C153" t="s">
        <v>404</v>
      </c>
      <c r="D153" t="s">
        <v>508</v>
      </c>
      <c r="E153" s="4" t="s">
        <v>31</v>
      </c>
      <c r="H153" s="4" t="str">
        <f>CONCATENATE(""&amp;LEFT(A153,1)&amp;MID(SUBSTITUTE(PROPER(A153),"_",""),2,100)&amp;"  "&amp;E153&amp;" "&amp;F153&amp;" "&amp;G153&amp;" comment '"&amp;D153&amp;"',")</f>
        <v>offsetProfitloss  decimal(24,12)   comment '本期平仓盈亏',</v>
      </c>
    </row>
    <row r="154" customFormat="1" spans="1:8">
      <c r="A154" t="s">
        <v>197</v>
      </c>
      <c r="B154" t="b">
        <v>1</v>
      </c>
      <c r="C154" t="s">
        <v>404</v>
      </c>
      <c r="D154" t="s">
        <v>509</v>
      </c>
      <c r="E154" s="4" t="s">
        <v>31</v>
      </c>
      <c r="H154" s="4" t="str">
        <f>CONCATENATE(""&amp;LEFT(A154,1)&amp;MID(SUBSTITUTE(PROPER(A154),"_",""),2,100)&amp;"  "&amp;E154&amp;" "&amp;F154&amp;" "&amp;G154&amp;" comment '"&amp;D154&amp;"',")</f>
        <v>fee  decimal(24,12)   comment '本期交易手续费',</v>
      </c>
    </row>
    <row r="155" customFormat="1" spans="1:8">
      <c r="A155" t="s">
        <v>510</v>
      </c>
      <c r="B155" t="b">
        <v>1</v>
      </c>
      <c r="C155" t="s">
        <v>3</v>
      </c>
      <c r="D155" t="s">
        <v>511</v>
      </c>
      <c r="E155" s="4" t="s">
        <v>21</v>
      </c>
      <c r="H155" s="4" t="str">
        <f>CONCATENATE(""&amp;LEFT(A155,1)&amp;MID(SUBSTITUTE(PROPER(A155),"_",""),2,100)&amp;"  "&amp;E155&amp;" "&amp;F155&amp;" "&amp;G155&amp;" comment '"&amp;D155&amp;"',")</f>
        <v>feeAsset  varchar(30)   comment '手续费币种',</v>
      </c>
    </row>
    <row r="156" customFormat="1" spans="1:8">
      <c r="A156" t="s">
        <v>81</v>
      </c>
      <c r="B156" s="6" t="s">
        <v>515</v>
      </c>
      <c r="C156" s="6"/>
      <c r="D156" s="6"/>
      <c r="H156" s="4" t="str">
        <f>CONCATENATE("unique index ("&amp;B156&amp;")")</f>
        <v>unique index (accountId,apiKey,settlementTime)</v>
      </c>
    </row>
    <row r="157" customFormat="1" spans="8:8">
      <c r="H157" s="4" t="s">
        <v>717</v>
      </c>
    </row>
    <row r="158" customFormat="1" ht="26" spans="1:1">
      <c r="A158" s="1" t="s">
        <v>718</v>
      </c>
    </row>
    <row r="159" customFormat="1" ht="26" spans="1:8">
      <c r="A159" s="1" t="s">
        <v>719</v>
      </c>
      <c r="H159" s="4" t="str">
        <f>CONCATENATE("drop table  if exists "&amp;A159&amp;";")</f>
        <v>drop table  if exists HuobiSwapCrossUsdtSettlementRecord;</v>
      </c>
    </row>
    <row r="160" customFormat="1" ht="18" spans="1:8">
      <c r="A160" s="5" t="s">
        <v>90</v>
      </c>
      <c r="B160" s="4"/>
      <c r="C160" t="s">
        <v>91</v>
      </c>
      <c r="D160" s="4" t="s">
        <v>92</v>
      </c>
      <c r="E160" s="4" t="s">
        <v>93</v>
      </c>
      <c r="F160" s="4"/>
      <c r="G160" t="s">
        <v>94</v>
      </c>
      <c r="H160" s="7" t="str">
        <f>_xlfn.CONCAT("create table ",A159,"(id bigint not null comment '主键' primary key,")</f>
        <v>create table HuobiSwapCrossUsdtSettlementRecord(id bigint not null comment '主键' primary key,</v>
      </c>
    </row>
    <row r="161" customFormat="1" spans="1:8">
      <c r="A161" s="5" t="s">
        <v>96</v>
      </c>
      <c r="B161" s="4"/>
      <c r="C161" t="s">
        <v>91</v>
      </c>
      <c r="D161" s="4" t="s">
        <v>97</v>
      </c>
      <c r="E161" s="4" t="s">
        <v>93</v>
      </c>
      <c r="F161" s="4"/>
      <c r="G161" t="s">
        <v>94</v>
      </c>
      <c r="H161" s="4" t="str">
        <f>CONCATENATE(""&amp;LEFT(A161,1)&amp;MID(SUBSTITUTE(PROPER(A161),"-",""),2,100)&amp;"  "&amp;E161&amp;" "&amp;F161&amp;" "&amp;G161&amp;" comment '"&amp;D161&amp;"',")</f>
        <v>accountId  bigInt(20)  not null comment '平台账户ID',</v>
      </c>
    </row>
    <row r="162" customFormat="1" spans="1:8">
      <c r="A162" s="5" t="s">
        <v>98</v>
      </c>
      <c r="B162" s="4" t="s">
        <v>99</v>
      </c>
      <c r="C162" s="4" t="s">
        <v>100</v>
      </c>
      <c r="D162" s="4" t="s">
        <v>101</v>
      </c>
      <c r="E162" s="4" t="s">
        <v>100</v>
      </c>
      <c r="F162" s="4"/>
      <c r="G162" t="s">
        <v>94</v>
      </c>
      <c r="H162" s="4" t="str">
        <f>CONCATENATE(""&amp;LEFT(A162,1)&amp;MID(SUBSTITUTE(PROPER(A162),"-",""),2,100)&amp;"  "&amp;E162&amp;" "&amp;F162&amp;" "&amp;G162&amp;" comment '"&amp;D162&amp;"',")</f>
        <v>apiKey  varchar(255)  not null comment '外部平台apikey',</v>
      </c>
    </row>
    <row r="163" customFormat="1" spans="1:8">
      <c r="A163" t="s">
        <v>683</v>
      </c>
      <c r="B163" t="b">
        <v>1</v>
      </c>
      <c r="C163" t="s">
        <v>3</v>
      </c>
      <c r="D163" t="s">
        <v>684</v>
      </c>
      <c r="E163" s="4" t="s">
        <v>21</v>
      </c>
      <c r="H163" s="4" t="str">
        <f>CONCATENATE(""&amp;LEFT(A163,1)&amp;MID(SUBSTITUTE(PROPER(A163),"_",""),2,100)&amp;"  "&amp;E163&amp;" "&amp;F163&amp;" "&amp;G163&amp;" comment '"&amp;D163&amp;"',")</f>
        <v>marginMode  varchar(30)   comment '保证金模式',</v>
      </c>
    </row>
    <row r="164" customFormat="1" spans="1:8">
      <c r="A164" t="s">
        <v>685</v>
      </c>
      <c r="B164" t="b">
        <v>1</v>
      </c>
      <c r="C164" t="s">
        <v>3</v>
      </c>
      <c r="D164" t="s">
        <v>686</v>
      </c>
      <c r="E164" s="4" t="s">
        <v>21</v>
      </c>
      <c r="H164" s="4" t="str">
        <f t="shared" ref="H164:H174" si="8">CONCATENATE(""&amp;LEFT(A164,1)&amp;MID(SUBSTITUTE(PROPER(A164),"_",""),2,100)&amp;"  "&amp;E164&amp;" "&amp;F164&amp;" "&amp;G164&amp;" comment '"&amp;D164&amp;"',")</f>
        <v>marginAccount  varchar(30)   comment '保证金账户',</v>
      </c>
    </row>
    <row r="165" customFormat="1" spans="1:8">
      <c r="A165" t="s">
        <v>495</v>
      </c>
      <c r="B165" t="b">
        <v>1</v>
      </c>
      <c r="C165" t="s">
        <v>404</v>
      </c>
      <c r="D165" t="s">
        <v>496</v>
      </c>
      <c r="E165" t="str">
        <f>IF(C165="decimal","decimal(24,12)",IF(C165="string","varchar(30)",IF(C165="long","bigInt(20)","")))</f>
        <v>decimal(24,12)</v>
      </c>
      <c r="H165" s="4" t="str">
        <f t="shared" si="8"/>
        <v>marginBalanceInit  decimal(24,12)   comment '本期初始账户权益',</v>
      </c>
    </row>
    <row r="166" customFormat="1" spans="1:8">
      <c r="A166" t="s">
        <v>430</v>
      </c>
      <c r="B166" t="b">
        <v>1</v>
      </c>
      <c r="C166" t="s">
        <v>404</v>
      </c>
      <c r="D166" t="s">
        <v>497</v>
      </c>
      <c r="E166" t="str">
        <f t="shared" ref="E166:E172" si="9">IF(C166="decimal","decimal(24,12)",IF(C166="string","varchar(30)",IF(C166="long","bigInt(20)","")))</f>
        <v>decimal(24,12)</v>
      </c>
      <c r="H166" s="4" t="str">
        <f t="shared" si="8"/>
        <v>marginBalance  decimal(24,12)   comment '本期结算后账户权益',</v>
      </c>
    </row>
    <row r="167" customFormat="1" spans="1:8">
      <c r="A167" t="s">
        <v>498</v>
      </c>
      <c r="B167" t="b">
        <v>1</v>
      </c>
      <c r="C167" t="s">
        <v>404</v>
      </c>
      <c r="D167" t="s">
        <v>499</v>
      </c>
      <c r="E167" t="str">
        <f t="shared" si="9"/>
        <v>decimal(24,12)</v>
      </c>
      <c r="H167" s="4" t="str">
        <f t="shared" si="8"/>
        <v>settlementProfitReal  decimal(24,12)   comment '本期结算已实现盈亏',</v>
      </c>
    </row>
    <row r="168" customFormat="1" spans="1:8">
      <c r="A168" t="s">
        <v>417</v>
      </c>
      <c r="B168" t="b">
        <v>1</v>
      </c>
      <c r="C168" t="s">
        <v>91</v>
      </c>
      <c r="D168" t="s">
        <v>714</v>
      </c>
      <c r="E168" t="str">
        <f t="shared" si="9"/>
        <v>bigInt(20)</v>
      </c>
      <c r="H168" s="4" t="str">
        <f t="shared" si="8"/>
        <v>settlementTime  bigInt(20)   comment '本期结算或交割时间',</v>
      </c>
    </row>
    <row r="169" customFormat="1" spans="1:8">
      <c r="A169" t="s">
        <v>502</v>
      </c>
      <c r="B169" t="b">
        <v>1</v>
      </c>
      <c r="C169" t="s">
        <v>404</v>
      </c>
      <c r="D169" t="s">
        <v>503</v>
      </c>
      <c r="E169" t="str">
        <f t="shared" si="9"/>
        <v>decimal(24,12)</v>
      </c>
      <c r="H169" s="4" t="str">
        <f t="shared" si="8"/>
        <v>clawback  decimal(24,12)   comment '本期分摊费用',</v>
      </c>
    </row>
    <row r="170" customFormat="1" spans="1:8">
      <c r="A170" t="s">
        <v>715</v>
      </c>
      <c r="B170" t="b">
        <v>1</v>
      </c>
      <c r="C170" t="s">
        <v>404</v>
      </c>
      <c r="D170" t="s">
        <v>720</v>
      </c>
      <c r="E170" t="str">
        <f t="shared" si="9"/>
        <v>decimal(24,12)</v>
      </c>
      <c r="H170" s="4" t="str">
        <f t="shared" si="8"/>
        <v>fundingFee  decimal(24,12)   comment '本期总资金费',</v>
      </c>
    </row>
    <row r="171" customFormat="1" spans="1:8">
      <c r="A171" t="s">
        <v>507</v>
      </c>
      <c r="B171" t="b">
        <v>1</v>
      </c>
      <c r="C171" t="s">
        <v>404</v>
      </c>
      <c r="D171" t="s">
        <v>721</v>
      </c>
      <c r="E171" t="str">
        <f t="shared" si="9"/>
        <v>decimal(24,12)</v>
      </c>
      <c r="H171" s="4" t="str">
        <f t="shared" si="8"/>
        <v>offsetProfitloss  decimal(24,12)   comment '本期总平仓盈亏',</v>
      </c>
    </row>
    <row r="172" customFormat="1" spans="1:8">
      <c r="A172" t="s">
        <v>197</v>
      </c>
      <c r="B172" t="b">
        <v>1</v>
      </c>
      <c r="C172" t="s">
        <v>404</v>
      </c>
      <c r="D172" t="s">
        <v>722</v>
      </c>
      <c r="E172" t="str">
        <f t="shared" si="9"/>
        <v>decimal(24,12)</v>
      </c>
      <c r="H172" s="4" t="str">
        <f t="shared" si="8"/>
        <v>fee  decimal(24,12)   comment '本期总交易手续费',</v>
      </c>
    </row>
    <row r="173" customFormat="1" spans="1:8">
      <c r="A173" t="s">
        <v>510</v>
      </c>
      <c r="B173" t="b">
        <v>1</v>
      </c>
      <c r="C173" t="s">
        <v>3</v>
      </c>
      <c r="D173" t="s">
        <v>511</v>
      </c>
      <c r="E173" s="4" t="s">
        <v>21</v>
      </c>
      <c r="H173" s="4" t="str">
        <f t="shared" si="8"/>
        <v>feeAsset  varchar(30)   comment '手续费币种',</v>
      </c>
    </row>
    <row r="174" customFormat="1" spans="1:8">
      <c r="A174" t="s">
        <v>723</v>
      </c>
      <c r="B174" t="b">
        <v>1</v>
      </c>
      <c r="C174" t="s">
        <v>724</v>
      </c>
      <c r="D174" t="s">
        <v>725</v>
      </c>
      <c r="E174" t="s">
        <v>726</v>
      </c>
      <c r="H174" s="4" t="str">
        <f t="shared" si="8"/>
        <v>contractDetail  varchar(2000)   comment '所有合约',</v>
      </c>
    </row>
    <row r="175" customFormat="1" spans="1:8">
      <c r="A175" t="s">
        <v>81</v>
      </c>
      <c r="B175" s="6" t="s">
        <v>515</v>
      </c>
      <c r="C175" s="6"/>
      <c r="D175" s="6"/>
      <c r="H175" s="4" t="str">
        <f>CONCATENATE("unique index ("&amp;B175&amp;")")</f>
        <v>unique index (accountId,apiKey,settlementTime)</v>
      </c>
    </row>
    <row r="176" customFormat="1" spans="8:8">
      <c r="H176" s="4" t="s">
        <v>727</v>
      </c>
    </row>
    <row r="177" customFormat="1" ht="26" spans="1:1">
      <c r="A177" s="1" t="s">
        <v>728</v>
      </c>
    </row>
    <row r="178" customFormat="1" ht="26" spans="1:8">
      <c r="A178" s="1" t="s">
        <v>729</v>
      </c>
      <c r="H178" s="4" t="str">
        <f>CONCATENATE("drop table  if exists "&amp;A178&amp;";")</f>
        <v>drop table  if exists HuobiSwapUsdtOrder;</v>
      </c>
    </row>
    <row r="179" customFormat="1" ht="18" spans="1:8">
      <c r="A179" s="5" t="s">
        <v>90</v>
      </c>
      <c r="B179" s="4"/>
      <c r="C179" t="s">
        <v>91</v>
      </c>
      <c r="D179" s="4" t="s">
        <v>92</v>
      </c>
      <c r="E179" s="4" t="s">
        <v>93</v>
      </c>
      <c r="F179" s="4"/>
      <c r="G179" t="s">
        <v>94</v>
      </c>
      <c r="H179" s="7" t="str">
        <f>_xlfn.CONCAT("create table ",A178,"(id bigint not null comment '主键' primary key,")</f>
        <v>create table HuobiSwapUsdtOrder(id bigint not null comment '主键' primary key,</v>
      </c>
    </row>
    <row r="180" customFormat="1" spans="1:8">
      <c r="A180" s="5" t="s">
        <v>96</v>
      </c>
      <c r="B180" s="4"/>
      <c r="C180" t="s">
        <v>91</v>
      </c>
      <c r="D180" s="4" t="s">
        <v>97</v>
      </c>
      <c r="E180" s="4" t="s">
        <v>93</v>
      </c>
      <c r="F180" s="4"/>
      <c r="G180" t="s">
        <v>94</v>
      </c>
      <c r="H180" s="4" t="str">
        <f>CONCATENATE(""&amp;LEFT(A180,1)&amp;MID(SUBSTITUTE(PROPER(A180),"-",""),2,100)&amp;"  "&amp;E180&amp;" "&amp;F180&amp;" "&amp;G180&amp;" comment '"&amp;D180&amp;"',")</f>
        <v>accountId  bigInt(20)  not null comment '平台账户ID',</v>
      </c>
    </row>
    <row r="181" customFormat="1" spans="1:8">
      <c r="A181" s="5" t="s">
        <v>98</v>
      </c>
      <c r="B181" s="4" t="s">
        <v>99</v>
      </c>
      <c r="C181" s="4" t="s">
        <v>100</v>
      </c>
      <c r="D181" s="4" t="s">
        <v>101</v>
      </c>
      <c r="E181" s="4" t="s">
        <v>100</v>
      </c>
      <c r="F181" s="4"/>
      <c r="G181" t="s">
        <v>94</v>
      </c>
      <c r="H181" s="4" t="str">
        <f>CONCATENATE(""&amp;LEFT(A181,1)&amp;MID(SUBSTITUTE(PROPER(A181),"-",""),2,100)&amp;"  "&amp;E181&amp;" "&amp;F181&amp;" "&amp;G181&amp;" comment '"&amp;D181&amp;"',")</f>
        <v>apiKey  varchar(255)  not null comment '外部平台apikey',</v>
      </c>
    </row>
    <row r="182" customFormat="1" spans="1:8">
      <c r="A182" t="s">
        <v>19</v>
      </c>
      <c r="B182" t="b">
        <v>1</v>
      </c>
      <c r="C182" t="s">
        <v>3</v>
      </c>
      <c r="D182" t="s">
        <v>395</v>
      </c>
      <c r="E182" t="str">
        <f>IF(C182="decimal","decimal(24,12)",IF(C182="string","varchar(30)",IF(C182="long","bigInt(20)",IF(C182="int","Int(4)",""))))</f>
        <v>varchar(30)</v>
      </c>
      <c r="H182" s="4" t="str">
        <f t="shared" ref="H182:H208" si="10">CONCATENATE(""&amp;LEFT(A182,1)&amp;MID(SUBSTITUTE(PROPER(A182),"_",""),2,100)&amp;"  "&amp;E182&amp;" "&amp;F182&amp;" "&amp;G182&amp;" comment '"&amp;D182&amp;"',")</f>
        <v>symbol  varchar(30)   comment '品种代码',</v>
      </c>
    </row>
    <row r="183" customFormat="1" spans="1:8">
      <c r="A183" t="s">
        <v>397</v>
      </c>
      <c r="B183" t="b">
        <v>1</v>
      </c>
      <c r="C183" t="s">
        <v>3</v>
      </c>
      <c r="D183" t="s">
        <v>398</v>
      </c>
      <c r="E183" t="str">
        <f>IF(C183="decimal","decimal(24,12)",IF(C183="string","varchar(30)",IF(C183="long","bigInt(20)",IF(C183="int","Int(4)",""))))</f>
        <v>varchar(30)</v>
      </c>
      <c r="H183" s="4" t="str">
        <f t="shared" si="10"/>
        <v>contractCode  varchar(30)   comment '合约代码',</v>
      </c>
    </row>
    <row r="184" customFormat="1" spans="1:8">
      <c r="A184" t="s">
        <v>460</v>
      </c>
      <c r="B184" t="b">
        <v>1</v>
      </c>
      <c r="C184" t="s">
        <v>404</v>
      </c>
      <c r="D184" t="s">
        <v>519</v>
      </c>
      <c r="E184" t="str">
        <f>IF(C184="decimal","decimal(24,12)",IF(C184="string","varchar(30)",IF(C184="long","bigInt(20)",IF(C184="int","Int(4)",""))))</f>
        <v>decimal(24,12)</v>
      </c>
      <c r="H184" s="4" t="str">
        <f t="shared" si="10"/>
        <v>volume  decimal(24,12)   comment '委托数量',</v>
      </c>
    </row>
    <row r="185" customFormat="1" spans="1:8">
      <c r="A185" t="s">
        <v>235</v>
      </c>
      <c r="B185" t="b">
        <v>1</v>
      </c>
      <c r="C185" t="s">
        <v>404</v>
      </c>
      <c r="D185" t="s">
        <v>520</v>
      </c>
      <c r="E185" t="str">
        <f t="shared" ref="E185:E210" si="11">IF(C185="decimal","decimal(24,12)",IF(C185="string","varchar(30)",IF(C185="long","bigInt(20)",IF(C185="int","Int(4)",""))))</f>
        <v>decimal(24,12)</v>
      </c>
      <c r="H185" s="4" t="str">
        <f t="shared" si="10"/>
        <v>price  decimal(24,12)   comment '委托价格',</v>
      </c>
    </row>
    <row r="186" customFormat="1" spans="1:8">
      <c r="A186" t="s">
        <v>521</v>
      </c>
      <c r="B186" t="b">
        <v>1</v>
      </c>
      <c r="C186" t="s">
        <v>3</v>
      </c>
      <c r="D186" t="s">
        <v>522</v>
      </c>
      <c r="E186" t="str">
        <f t="shared" si="11"/>
        <v>varchar(30)</v>
      </c>
      <c r="H186" s="4" t="str">
        <f t="shared" si="10"/>
        <v>orderPriceType  varchar(30)   comment '订单报价类型',</v>
      </c>
    </row>
    <row r="187" customFormat="1" spans="1:8">
      <c r="A187" t="s">
        <v>474</v>
      </c>
      <c r="B187" t="b">
        <v>1</v>
      </c>
      <c r="C187" t="s">
        <v>3</v>
      </c>
      <c r="D187" t="s">
        <v>475</v>
      </c>
      <c r="E187" t="str">
        <f t="shared" si="11"/>
        <v>varchar(30)</v>
      </c>
      <c r="H187" s="4" t="str">
        <f t="shared" si="10"/>
        <v>direction  varchar(30)   comment '买卖方向',</v>
      </c>
    </row>
    <row r="188" customFormat="1" spans="1:8">
      <c r="A188" t="s">
        <v>524</v>
      </c>
      <c r="B188" t="b">
        <v>1</v>
      </c>
      <c r="C188" t="s">
        <v>3</v>
      </c>
      <c r="D188" t="s">
        <v>525</v>
      </c>
      <c r="E188" t="str">
        <f t="shared" si="11"/>
        <v>varchar(30)</v>
      </c>
      <c r="H188" s="4" t="str">
        <f t="shared" si="10"/>
        <v>offset  varchar(30)   comment '开平方向',</v>
      </c>
    </row>
    <row r="189" customFormat="1" spans="1:8">
      <c r="A189" t="s">
        <v>448</v>
      </c>
      <c r="B189" t="b">
        <v>1</v>
      </c>
      <c r="C189" t="s">
        <v>424</v>
      </c>
      <c r="D189" t="s">
        <v>527</v>
      </c>
      <c r="E189" t="str">
        <f t="shared" si="11"/>
        <v>Int(4)</v>
      </c>
      <c r="H189" s="4" t="str">
        <f t="shared" si="10"/>
        <v>leverRate  Int(4)   comment '杠杆倍数',</v>
      </c>
    </row>
    <row r="190" customFormat="1" spans="1:8">
      <c r="A190" t="s">
        <v>529</v>
      </c>
      <c r="B190" t="b">
        <v>1</v>
      </c>
      <c r="C190" t="s">
        <v>91</v>
      </c>
      <c r="D190" t="s">
        <v>230</v>
      </c>
      <c r="E190" t="str">
        <f t="shared" si="11"/>
        <v>bigInt(20)</v>
      </c>
      <c r="H190" s="4" t="str">
        <f t="shared" si="10"/>
        <v>orderId  bigInt(20)   comment '订单ID',</v>
      </c>
    </row>
    <row r="191" customFormat="1" spans="1:8">
      <c r="A191" t="s">
        <v>530</v>
      </c>
      <c r="B191" t="b">
        <v>1</v>
      </c>
      <c r="C191" t="s">
        <v>3</v>
      </c>
      <c r="D191" t="s">
        <v>531</v>
      </c>
      <c r="E191" t="str">
        <f t="shared" si="11"/>
        <v>varchar(30)</v>
      </c>
      <c r="H191" s="4" t="str">
        <f t="shared" si="10"/>
        <v>orderIdStr  varchar(30)   comment 'String类型订单ID',</v>
      </c>
    </row>
    <row r="192" customFormat="1" spans="1:8">
      <c r="A192" t="s">
        <v>532</v>
      </c>
      <c r="B192" t="b">
        <v>1</v>
      </c>
      <c r="C192" t="s">
        <v>91</v>
      </c>
      <c r="D192" t="s">
        <v>533</v>
      </c>
      <c r="E192" t="str">
        <f t="shared" si="11"/>
        <v>bigInt(20)</v>
      </c>
      <c r="H192" s="4" t="str">
        <f t="shared" si="10"/>
        <v>clientOrderId  bigInt(20)   comment '客户订单ID',</v>
      </c>
    </row>
    <row r="193" customFormat="1" spans="1:8">
      <c r="A193" t="s">
        <v>534</v>
      </c>
      <c r="B193" t="b">
        <v>1</v>
      </c>
      <c r="C193" t="s">
        <v>91</v>
      </c>
      <c r="D193" t="s">
        <v>487</v>
      </c>
      <c r="E193" t="str">
        <f t="shared" si="11"/>
        <v>bigInt(20)</v>
      </c>
      <c r="H193" s="4" t="str">
        <f t="shared" si="10"/>
        <v>createdAt  bigInt(20)   comment '创建时间',</v>
      </c>
    </row>
    <row r="194" customFormat="1" spans="1:8">
      <c r="A194" t="s">
        <v>537</v>
      </c>
      <c r="B194" t="b">
        <v>1</v>
      </c>
      <c r="C194" t="s">
        <v>404</v>
      </c>
      <c r="D194" t="s">
        <v>257</v>
      </c>
      <c r="E194" t="str">
        <f t="shared" si="11"/>
        <v>decimal(24,12)</v>
      </c>
      <c r="H194" s="4" t="str">
        <f t="shared" si="10"/>
        <v>tradeVolume  decimal(24,12)   comment '成交数量',</v>
      </c>
    </row>
    <row r="195" customFormat="1" spans="1:8">
      <c r="A195" t="s">
        <v>538</v>
      </c>
      <c r="B195" t="b">
        <v>1</v>
      </c>
      <c r="C195" t="s">
        <v>404</v>
      </c>
      <c r="D195" t="s">
        <v>539</v>
      </c>
      <c r="E195" t="str">
        <f t="shared" si="11"/>
        <v>decimal(24,12)</v>
      </c>
      <c r="H195" s="4" t="str">
        <f t="shared" si="10"/>
        <v>tradeTurnover  decimal(24,12)   comment '成交总金额',</v>
      </c>
    </row>
    <row r="196" customFormat="1" spans="1:8">
      <c r="A196" t="s">
        <v>197</v>
      </c>
      <c r="B196" t="b">
        <v>1</v>
      </c>
      <c r="C196" t="s">
        <v>404</v>
      </c>
      <c r="D196" t="s">
        <v>198</v>
      </c>
      <c r="E196" t="str">
        <f t="shared" si="11"/>
        <v>decimal(24,12)</v>
      </c>
      <c r="H196" s="4" t="str">
        <f t="shared" si="10"/>
        <v>fee  decimal(24,12)   comment '手续费',</v>
      </c>
    </row>
    <row r="197" customFormat="1" spans="1:8">
      <c r="A197" t="s">
        <v>540</v>
      </c>
      <c r="B197" t="b">
        <v>1</v>
      </c>
      <c r="C197" t="s">
        <v>404</v>
      </c>
      <c r="D197" t="s">
        <v>541</v>
      </c>
      <c r="E197" t="str">
        <f t="shared" si="11"/>
        <v>decimal(24,12)</v>
      </c>
      <c r="H197" s="4" t="str">
        <f t="shared" si="10"/>
        <v>tradeAvgPrice  decimal(24,12)   comment '成交均价',</v>
      </c>
    </row>
    <row r="198" customFormat="1" spans="1:8">
      <c r="A198" t="s">
        <v>681</v>
      </c>
      <c r="B198" t="b">
        <v>1</v>
      </c>
      <c r="C198" t="s">
        <v>3</v>
      </c>
      <c r="D198" t="s">
        <v>682</v>
      </c>
      <c r="E198" t="str">
        <f t="shared" si="11"/>
        <v>varchar(30)</v>
      </c>
      <c r="H198" s="4" t="str">
        <f t="shared" si="10"/>
        <v>marginAsset  varchar(30)   comment '保证金币种',</v>
      </c>
    </row>
    <row r="199" customFormat="1" spans="1:8">
      <c r="A199" t="s">
        <v>434</v>
      </c>
      <c r="B199" t="b">
        <v>1</v>
      </c>
      <c r="C199" t="s">
        <v>404</v>
      </c>
      <c r="D199" t="s">
        <v>435</v>
      </c>
      <c r="E199" t="str">
        <f t="shared" si="11"/>
        <v>decimal(24,12)</v>
      </c>
      <c r="H199" s="4" t="str">
        <f t="shared" si="10"/>
        <v>marginFrozen  decimal(24,12)   comment '冻结保证金',</v>
      </c>
    </row>
    <row r="200" customFormat="1" spans="1:8">
      <c r="A200" t="s">
        <v>471</v>
      </c>
      <c r="B200" t="b">
        <v>1</v>
      </c>
      <c r="C200" t="s">
        <v>404</v>
      </c>
      <c r="D200" t="s">
        <v>542</v>
      </c>
      <c r="E200" t="str">
        <f t="shared" si="11"/>
        <v>decimal(24,12)</v>
      </c>
      <c r="H200" s="4" t="str">
        <f t="shared" si="10"/>
        <v>profit  decimal(24,12)   comment '平仓盈亏',</v>
      </c>
    </row>
    <row r="201" customFormat="1" spans="1:8">
      <c r="A201" t="s">
        <v>544</v>
      </c>
      <c r="B201" t="b">
        <v>1</v>
      </c>
      <c r="C201" t="s">
        <v>424</v>
      </c>
      <c r="D201" t="s">
        <v>240</v>
      </c>
      <c r="E201" t="str">
        <f t="shared" si="11"/>
        <v>Int(4)</v>
      </c>
      <c r="H201" s="4" t="str">
        <f t="shared" si="10"/>
        <v>status  Int(4)   comment '订单状态',</v>
      </c>
    </row>
    <row r="202" customFormat="1" spans="1:8">
      <c r="A202" t="s">
        <v>546</v>
      </c>
      <c r="B202" t="b">
        <v>1</v>
      </c>
      <c r="C202" t="s">
        <v>424</v>
      </c>
      <c r="D202" t="s">
        <v>243</v>
      </c>
      <c r="E202" t="str">
        <f t="shared" si="11"/>
        <v>Int(4)</v>
      </c>
      <c r="H202" s="4" t="str">
        <f t="shared" si="10"/>
        <v>orderType  Int(4)   comment '订单类型',</v>
      </c>
    </row>
    <row r="203" customFormat="1" spans="1:8">
      <c r="A203" t="s">
        <v>548</v>
      </c>
      <c r="B203" t="b">
        <v>1</v>
      </c>
      <c r="C203" t="s">
        <v>3</v>
      </c>
      <c r="D203" t="s">
        <v>238</v>
      </c>
      <c r="E203" t="str">
        <f t="shared" si="11"/>
        <v>varchar(30)</v>
      </c>
      <c r="H203" s="4" t="str">
        <f t="shared" si="10"/>
        <v>orderSource  varchar(30)   comment '订单来源',</v>
      </c>
    </row>
    <row r="204" customFormat="1" spans="1:8">
      <c r="A204" t="s">
        <v>510</v>
      </c>
      <c r="B204" t="b">
        <v>1</v>
      </c>
      <c r="C204" t="s">
        <v>3</v>
      </c>
      <c r="D204" t="s">
        <v>511</v>
      </c>
      <c r="E204" t="str">
        <f t="shared" si="11"/>
        <v>varchar(30)</v>
      </c>
      <c r="H204" s="4" t="str">
        <f t="shared" si="10"/>
        <v>feeAsset  varchar(30)   comment '手续费币种',</v>
      </c>
    </row>
    <row r="205" customFormat="1" spans="1:8">
      <c r="A205" t="s">
        <v>551</v>
      </c>
      <c r="B205" t="b">
        <v>1</v>
      </c>
      <c r="C205" t="s">
        <v>3</v>
      </c>
      <c r="D205" t="s">
        <v>730</v>
      </c>
      <c r="E205" t="str">
        <f t="shared" si="11"/>
        <v>varchar(30)</v>
      </c>
      <c r="H205" s="4" t="str">
        <f t="shared" si="10"/>
        <v>liquidationType  varchar(30)   comment '结算类型',</v>
      </c>
    </row>
    <row r="206" customFormat="1" spans="1:8">
      <c r="A206" t="s">
        <v>535</v>
      </c>
      <c r="B206" t="b">
        <v>1</v>
      </c>
      <c r="C206" t="s">
        <v>91</v>
      </c>
      <c r="D206" t="s">
        <v>536</v>
      </c>
      <c r="E206" t="str">
        <f t="shared" si="11"/>
        <v>bigInt(20)</v>
      </c>
      <c r="H206" s="4" t="str">
        <f t="shared" si="10"/>
        <v>canceledAt  bigInt(20)   comment '撤单时间',</v>
      </c>
    </row>
    <row r="207" customFormat="1" spans="1:8">
      <c r="A207" t="s">
        <v>685</v>
      </c>
      <c r="B207" t="b">
        <v>1</v>
      </c>
      <c r="C207" t="s">
        <v>3</v>
      </c>
      <c r="D207" t="s">
        <v>686</v>
      </c>
      <c r="E207" t="str">
        <f t="shared" si="11"/>
        <v>varchar(30)</v>
      </c>
      <c r="H207" s="4" t="str">
        <f t="shared" si="10"/>
        <v>marginAccount  varchar(30)   comment '保证金账户',</v>
      </c>
    </row>
    <row r="208" customFormat="1" spans="1:8">
      <c r="A208" t="s">
        <v>683</v>
      </c>
      <c r="B208" t="b">
        <v>1</v>
      </c>
      <c r="C208" t="s">
        <v>3</v>
      </c>
      <c r="D208" t="s">
        <v>684</v>
      </c>
      <c r="E208" t="str">
        <f t="shared" si="11"/>
        <v>varchar(30)</v>
      </c>
      <c r="H208" s="4"/>
    </row>
    <row r="209" customFormat="1" spans="1:8">
      <c r="A209" t="s">
        <v>554</v>
      </c>
      <c r="B209" t="b">
        <v>1</v>
      </c>
      <c r="C209" t="s">
        <v>424</v>
      </c>
      <c r="D209" t="s">
        <v>555</v>
      </c>
      <c r="E209" t="str">
        <f t="shared" si="11"/>
        <v>Int(4)</v>
      </c>
      <c r="H209" s="4"/>
    </row>
    <row r="210" customFormat="1" spans="1:8">
      <c r="A210" t="s">
        <v>558</v>
      </c>
      <c r="B210" t="b">
        <v>1</v>
      </c>
      <c r="C210" t="s">
        <v>404</v>
      </c>
      <c r="D210" t="s">
        <v>559</v>
      </c>
      <c r="E210" t="str">
        <f t="shared" si="11"/>
        <v>decimal(24,12)</v>
      </c>
      <c r="H210" s="4"/>
    </row>
    <row r="211" customFormat="1" spans="1:8">
      <c r="A211" t="s">
        <v>81</v>
      </c>
      <c r="B211" s="6" t="s">
        <v>250</v>
      </c>
      <c r="C211" s="6"/>
      <c r="D211" s="6"/>
      <c r="H211" s="4" t="str">
        <f>CONCATENATE("unique index ("&amp;B211&amp;")")</f>
        <v>unique index (accountId,apiKey,orderId)</v>
      </c>
    </row>
    <row r="212" customFormat="1" spans="8:8">
      <c r="H212" s="4" t="s">
        <v>731</v>
      </c>
    </row>
    <row r="213" customFormat="1" ht="26" spans="1:1">
      <c r="A213" s="1" t="s">
        <v>732</v>
      </c>
    </row>
    <row r="214" customFormat="1" ht="26" spans="1:8">
      <c r="A214" s="1" t="s">
        <v>733</v>
      </c>
      <c r="H214" s="4" t="str">
        <f>CONCATENATE("drop table  if exists "&amp;A214&amp;";")</f>
        <v>drop table  if exists HuobiSwapUsdtOrderDetail;</v>
      </c>
    </row>
    <row r="215" customFormat="1" ht="18" spans="1:8">
      <c r="A215" s="5" t="s">
        <v>90</v>
      </c>
      <c r="B215" s="4"/>
      <c r="C215" t="s">
        <v>91</v>
      </c>
      <c r="D215" s="4" t="s">
        <v>92</v>
      </c>
      <c r="E215" s="4" t="s">
        <v>93</v>
      </c>
      <c r="F215" s="4"/>
      <c r="G215" t="s">
        <v>94</v>
      </c>
      <c r="H215" s="7" t="str">
        <f>_xlfn.CONCAT("create table ",A214,"(id bigint not null comment '主键' primary key,")</f>
        <v>create table HuobiSwapUsdtOrderDetail(id bigint not null comment '主键' primary key,</v>
      </c>
    </row>
    <row r="216" customFormat="1" spans="1:8">
      <c r="A216" s="5" t="s">
        <v>96</v>
      </c>
      <c r="B216" s="4"/>
      <c r="C216" t="s">
        <v>91</v>
      </c>
      <c r="D216" s="4" t="s">
        <v>97</v>
      </c>
      <c r="E216" s="4" t="s">
        <v>93</v>
      </c>
      <c r="F216" s="4"/>
      <c r="G216" t="s">
        <v>94</v>
      </c>
      <c r="H216" s="4" t="str">
        <f>CONCATENATE(""&amp;LEFT(A216,1)&amp;MID(SUBSTITUTE(PROPER(A216),"-",""),2,100)&amp;"  "&amp;E216&amp;" "&amp;F216&amp;" "&amp;G216&amp;" comment '"&amp;D216&amp;"',")</f>
        <v>accountId  bigInt(20)  not null comment '平台账户ID',</v>
      </c>
    </row>
    <row r="217" customFormat="1" spans="1:8">
      <c r="A217" s="5" t="s">
        <v>98</v>
      </c>
      <c r="B217" s="4" t="s">
        <v>99</v>
      </c>
      <c r="C217" s="4" t="s">
        <v>100</v>
      </c>
      <c r="D217" s="4" t="s">
        <v>101</v>
      </c>
      <c r="E217" s="4" t="s">
        <v>100</v>
      </c>
      <c r="F217" s="4"/>
      <c r="G217" t="s">
        <v>94</v>
      </c>
      <c r="H217" s="4" t="str">
        <f>CONCATENATE(""&amp;LEFT(A217,1)&amp;MID(SUBSTITUTE(PROPER(A217),"-",""),2,100)&amp;"  "&amp;E217&amp;" "&amp;F217&amp;" "&amp;G217&amp;" comment '"&amp;D217&amp;"',")</f>
        <v>apiKey  varchar(255)  not null comment '外部平台apikey',</v>
      </c>
    </row>
    <row r="218" customFormat="1" spans="1:8">
      <c r="A218" t="s">
        <v>564</v>
      </c>
      <c r="B218" t="b">
        <v>1</v>
      </c>
      <c r="C218" t="s">
        <v>3</v>
      </c>
      <c r="D218" t="s">
        <v>565</v>
      </c>
      <c r="E218" t="str">
        <f>IF(C218="decimal","decimal(24,12)",IF(C218="string","varchar(30)",IF(C218="long","bigInt(20)",IF(C218="int","Int(4)",""))))</f>
        <v>varchar(30)</v>
      </c>
      <c r="H218" s="4" t="str">
        <f t="shared" ref="H218:H236" si="12">CONCATENATE(""&amp;LEFT(A218,1)&amp;MID(SUBSTITUTE(PROPER(A218),"_",""),2,100)&amp;"  "&amp;E218&amp;" "&amp;F218&amp;" "&amp;G218&amp;" comment '"&amp;D218&amp;"',")</f>
        <v>detailId  varchar(30)   comment '全局唯一的交易标识',</v>
      </c>
    </row>
    <row r="219" customFormat="1" spans="1:8">
      <c r="A219" t="s">
        <v>566</v>
      </c>
      <c r="B219" t="b">
        <v>1</v>
      </c>
      <c r="C219" t="s">
        <v>91</v>
      </c>
      <c r="D219" t="s">
        <v>567</v>
      </c>
      <c r="E219" t="str">
        <f>IF(C219="decimal","decimal(24,12)",IF(C219="string","varchar(30)",IF(C219="long","bigInt(20)",IF(C219="int","Int(4)",""))))</f>
        <v>bigInt(20)</v>
      </c>
      <c r="H219" s="4" t="str">
        <f t="shared" si="12"/>
        <v>matchId  bigInt(20)   comment '撮合结果id',</v>
      </c>
    </row>
    <row r="220" customFormat="1" spans="1:8">
      <c r="A220" t="s">
        <v>529</v>
      </c>
      <c r="B220" t="b">
        <v>1</v>
      </c>
      <c r="C220" t="s">
        <v>91</v>
      </c>
      <c r="D220" t="s">
        <v>230</v>
      </c>
      <c r="E220" t="str">
        <f t="shared" ref="E220:E237" si="13">IF(C220="decimal","decimal(24,12)",IF(C220="string","varchar(30)",IF(C220="long","bigInt(20)",IF(C220="int","Int(4)",""))))</f>
        <v>bigInt(20)</v>
      </c>
      <c r="H220" s="4" t="str">
        <f t="shared" si="12"/>
        <v>orderId  bigInt(20)   comment '订单ID',</v>
      </c>
    </row>
    <row r="221" customFormat="1" spans="1:8">
      <c r="A221" t="s">
        <v>530</v>
      </c>
      <c r="B221" t="b">
        <v>1</v>
      </c>
      <c r="C221" t="s">
        <v>3</v>
      </c>
      <c r="D221" t="s">
        <v>230</v>
      </c>
      <c r="E221" t="str">
        <f t="shared" si="13"/>
        <v>varchar(30)</v>
      </c>
      <c r="H221" s="4" t="str">
        <f t="shared" si="12"/>
        <v>orderIdStr  varchar(30)   comment '订单ID',</v>
      </c>
    </row>
    <row r="222" customFormat="1" spans="1:8">
      <c r="A222" t="s">
        <v>19</v>
      </c>
      <c r="B222" t="b">
        <v>1</v>
      </c>
      <c r="C222" t="s">
        <v>3</v>
      </c>
      <c r="D222" t="s">
        <v>395</v>
      </c>
      <c r="E222" t="str">
        <f t="shared" si="13"/>
        <v>varchar(30)</v>
      </c>
      <c r="H222" s="4" t="str">
        <f t="shared" si="12"/>
        <v>symbol  varchar(30)   comment '品种代码',</v>
      </c>
    </row>
    <row r="223" customFormat="1" spans="1:8">
      <c r="A223" t="s">
        <v>548</v>
      </c>
      <c r="B223" t="b">
        <v>1</v>
      </c>
      <c r="C223" t="s">
        <v>3</v>
      </c>
      <c r="D223" t="s">
        <v>238</v>
      </c>
      <c r="E223" t="str">
        <f t="shared" si="13"/>
        <v>varchar(30)</v>
      </c>
      <c r="H223" s="4" t="str">
        <f t="shared" si="12"/>
        <v>orderSource  varchar(30)   comment '订单来源',</v>
      </c>
    </row>
    <row r="224" customFormat="1" spans="1:8">
      <c r="A224" t="s">
        <v>397</v>
      </c>
      <c r="B224" t="b">
        <v>1</v>
      </c>
      <c r="C224" t="s">
        <v>3</v>
      </c>
      <c r="D224" t="s">
        <v>398</v>
      </c>
      <c r="E224" t="str">
        <f t="shared" si="13"/>
        <v>varchar(30)</v>
      </c>
      <c r="H224" s="4" t="str">
        <f t="shared" si="12"/>
        <v>contractCode  varchar(30)   comment '合约代码',</v>
      </c>
    </row>
    <row r="225" customFormat="1" spans="1:8">
      <c r="A225" t="s">
        <v>474</v>
      </c>
      <c r="B225" t="b">
        <v>1</v>
      </c>
      <c r="C225" t="s">
        <v>3</v>
      </c>
      <c r="D225" t="s">
        <v>475</v>
      </c>
      <c r="E225" t="str">
        <f t="shared" si="13"/>
        <v>varchar(30)</v>
      </c>
      <c r="H225" s="4" t="str">
        <f t="shared" si="12"/>
        <v>direction  varchar(30)   comment '买卖方向',</v>
      </c>
    </row>
    <row r="226" customFormat="1" spans="1:8">
      <c r="A226" t="s">
        <v>524</v>
      </c>
      <c r="B226" t="b">
        <v>1</v>
      </c>
      <c r="C226" t="s">
        <v>3</v>
      </c>
      <c r="D226" t="s">
        <v>525</v>
      </c>
      <c r="E226" t="str">
        <f t="shared" si="13"/>
        <v>varchar(30)</v>
      </c>
      <c r="H226" s="4" t="str">
        <f t="shared" si="12"/>
        <v>offset  varchar(30)   comment '开平方向',</v>
      </c>
    </row>
    <row r="227" customFormat="1" spans="1:8">
      <c r="A227" t="s">
        <v>537</v>
      </c>
      <c r="B227" t="b">
        <v>1</v>
      </c>
      <c r="C227" t="s">
        <v>404</v>
      </c>
      <c r="D227" t="s">
        <v>257</v>
      </c>
      <c r="E227" t="str">
        <f t="shared" si="13"/>
        <v>decimal(24,12)</v>
      </c>
      <c r="H227" s="4" t="str">
        <f t="shared" si="12"/>
        <v>tradeVolume  decimal(24,12)   comment '成交数量',</v>
      </c>
    </row>
    <row r="228" customFormat="1" spans="1:8">
      <c r="A228" t="s">
        <v>573</v>
      </c>
      <c r="B228" t="b">
        <v>1</v>
      </c>
      <c r="C228" t="s">
        <v>404</v>
      </c>
      <c r="D228" t="s">
        <v>274</v>
      </c>
      <c r="E228" t="str">
        <f t="shared" si="13"/>
        <v>decimal(24,12)</v>
      </c>
      <c r="H228" s="4" t="str">
        <f t="shared" si="12"/>
        <v>tradePrice  decimal(24,12)   comment '成交价格',</v>
      </c>
    </row>
    <row r="229" customFormat="1" spans="1:8">
      <c r="A229" t="s">
        <v>538</v>
      </c>
      <c r="B229" t="b">
        <v>1</v>
      </c>
      <c r="C229" t="s">
        <v>404</v>
      </c>
      <c r="D229" t="s">
        <v>734</v>
      </c>
      <c r="E229" t="str">
        <f t="shared" si="13"/>
        <v>decimal(24,12)</v>
      </c>
      <c r="H229" s="4" t="str">
        <f t="shared" si="12"/>
        <v>tradeTurnover  decimal(24,12)   comment '成交金额',</v>
      </c>
    </row>
    <row r="230" customFormat="1" spans="1:8">
      <c r="A230" t="s">
        <v>414</v>
      </c>
      <c r="B230" t="b">
        <v>1</v>
      </c>
      <c r="C230" t="s">
        <v>91</v>
      </c>
      <c r="D230" t="s">
        <v>575</v>
      </c>
      <c r="E230" t="str">
        <f t="shared" si="13"/>
        <v>bigInt(20)</v>
      </c>
      <c r="H230" s="4" t="str">
        <f t="shared" si="12"/>
        <v>createDate  bigInt(20)   comment '成交时间',</v>
      </c>
    </row>
    <row r="231" customFormat="1" spans="1:8">
      <c r="A231" t="s">
        <v>507</v>
      </c>
      <c r="B231" t="b">
        <v>1</v>
      </c>
      <c r="C231" t="s">
        <v>404</v>
      </c>
      <c r="D231" t="s">
        <v>542</v>
      </c>
      <c r="E231" t="str">
        <f t="shared" si="13"/>
        <v>decimal(24,12)</v>
      </c>
      <c r="H231" s="4" t="str">
        <f t="shared" si="12"/>
        <v>offsetProfitloss  decimal(24,12)   comment '平仓盈亏',</v>
      </c>
    </row>
    <row r="232" customFormat="1" spans="1:8">
      <c r="A232" t="s">
        <v>576</v>
      </c>
      <c r="B232" t="b">
        <v>1</v>
      </c>
      <c r="C232" t="s">
        <v>404</v>
      </c>
      <c r="D232" t="s">
        <v>577</v>
      </c>
      <c r="E232" t="str">
        <f t="shared" si="13"/>
        <v>decimal(24,12)</v>
      </c>
      <c r="H232" s="4" t="str">
        <f t="shared" si="12"/>
        <v>tradeFee  decimal(24,12)   comment '成交手续费',</v>
      </c>
    </row>
    <row r="233" customFormat="1" spans="1:8">
      <c r="A233" t="s">
        <v>275</v>
      </c>
      <c r="B233" t="b">
        <v>1</v>
      </c>
      <c r="C233" t="s">
        <v>3</v>
      </c>
      <c r="D233" t="s">
        <v>578</v>
      </c>
      <c r="E233" t="str">
        <f t="shared" si="13"/>
        <v>varchar(30)</v>
      </c>
      <c r="H233" s="4" t="str">
        <f t="shared" si="12"/>
        <v>role  varchar(30)   comment 'taker或maker',</v>
      </c>
    </row>
    <row r="234" customFormat="1" spans="1:8">
      <c r="A234" t="s">
        <v>510</v>
      </c>
      <c r="B234" t="b">
        <v>1</v>
      </c>
      <c r="C234" t="s">
        <v>3</v>
      </c>
      <c r="D234" t="s">
        <v>511</v>
      </c>
      <c r="E234" t="str">
        <f t="shared" si="13"/>
        <v>varchar(30)</v>
      </c>
      <c r="H234" s="4" t="str">
        <f t="shared" si="12"/>
        <v>feeAsset  varchar(30)   comment '手续费币种',</v>
      </c>
    </row>
    <row r="235" customFormat="1" spans="1:8">
      <c r="A235" t="s">
        <v>683</v>
      </c>
      <c r="B235" t="b">
        <v>1</v>
      </c>
      <c r="C235" t="s">
        <v>3</v>
      </c>
      <c r="D235" t="s">
        <v>684</v>
      </c>
      <c r="E235" t="str">
        <f t="shared" si="13"/>
        <v>varchar(30)</v>
      </c>
      <c r="H235" s="4" t="str">
        <f t="shared" si="12"/>
        <v>marginMode  varchar(30)   comment '保证金模式',</v>
      </c>
    </row>
    <row r="236" customFormat="1" spans="1:8">
      <c r="A236" t="s">
        <v>685</v>
      </c>
      <c r="B236" t="b">
        <v>1</v>
      </c>
      <c r="C236" t="s">
        <v>3</v>
      </c>
      <c r="D236" t="s">
        <v>686</v>
      </c>
      <c r="E236" t="str">
        <f t="shared" si="13"/>
        <v>varchar(30)</v>
      </c>
      <c r="H236" s="4" t="str">
        <f>CONCATENATE(""&amp;LEFT(A236,1)&amp;MID(SUBSTITUTE(PROPER(A236),"_",""),2,100)&amp;"  "&amp;E236&amp;" "&amp;F236&amp;" "&amp;G236&amp;" comment '"&amp;D236&amp;"',")</f>
        <v>marginAccount  varchar(30)   comment '保证金账户',</v>
      </c>
    </row>
    <row r="237" customFormat="1" spans="1:8">
      <c r="A237" t="s">
        <v>558</v>
      </c>
      <c r="B237" t="b">
        <v>1</v>
      </c>
      <c r="C237" t="s">
        <v>404</v>
      </c>
      <c r="D237" t="s">
        <v>559</v>
      </c>
      <c r="E237" t="str">
        <f t="shared" si="13"/>
        <v>decimal(24,12)</v>
      </c>
      <c r="H237" s="4" t="str">
        <f>CONCATENATE(""&amp;LEFT(A237,1)&amp;MID(SUBSTITUTE(PROPER(A237),"_",""),2,100)&amp;"  "&amp;E237&amp;" "&amp;F237&amp;" "&amp;G237&amp;" comment '"&amp;D237&amp;"',")</f>
        <v>realProfit  decimal(24,12)   comment '真实收益',</v>
      </c>
    </row>
    <row r="238" customFormat="1" spans="1:8">
      <c r="A238" t="s">
        <v>81</v>
      </c>
      <c r="B238" s="6" t="s">
        <v>287</v>
      </c>
      <c r="C238" s="6"/>
      <c r="D238" s="6"/>
      <c r="H238" s="4" t="str">
        <f>CONCATENATE("unique index ("&amp;B238&amp;")")</f>
        <v>unique index (accountId,apiKey,detailId)</v>
      </c>
    </row>
    <row r="239" customFormat="1" spans="8:8">
      <c r="H239" s="4" t="s">
        <v>735</v>
      </c>
    </row>
    <row r="240" customFormat="1" ht="26" spans="1:1">
      <c r="A240" s="1" t="s">
        <v>736</v>
      </c>
    </row>
    <row r="241" customFormat="1" ht="26" spans="1:8">
      <c r="A241" s="1" t="s">
        <v>737</v>
      </c>
      <c r="H241" s="4" t="str">
        <f>CONCATENATE("drop table  if exists "&amp;A241&amp;";")</f>
        <v>drop table  if exists HuobiSwapUsdtOrderPlan;</v>
      </c>
    </row>
    <row r="242" customFormat="1" ht="18" spans="1:8">
      <c r="A242" s="5" t="s">
        <v>90</v>
      </c>
      <c r="B242" s="4"/>
      <c r="C242" t="s">
        <v>91</v>
      </c>
      <c r="D242" s="4" t="s">
        <v>92</v>
      </c>
      <c r="E242" s="4" t="s">
        <v>93</v>
      </c>
      <c r="F242" s="4"/>
      <c r="G242" t="s">
        <v>94</v>
      </c>
      <c r="H242" s="7" t="str">
        <f>_xlfn.CONCAT("create table ",A241,"(id bigint not null comment '主键' primary key,")</f>
        <v>create table HuobiSwapUsdtOrderPlan(id bigint not null comment '主键' primary key,</v>
      </c>
    </row>
    <row r="243" customFormat="1" spans="1:8">
      <c r="A243" s="5" t="s">
        <v>96</v>
      </c>
      <c r="B243" s="4"/>
      <c r="C243" t="s">
        <v>91</v>
      </c>
      <c r="D243" s="4" t="s">
        <v>97</v>
      </c>
      <c r="E243" s="4" t="s">
        <v>93</v>
      </c>
      <c r="F243" s="4"/>
      <c r="G243" t="s">
        <v>94</v>
      </c>
      <c r="H243" s="4" t="str">
        <f>CONCATENATE(""&amp;LEFT(A243,1)&amp;MID(SUBSTITUTE(PROPER(A243),"-",""),2,100)&amp;"  "&amp;E243&amp;" "&amp;F243&amp;" "&amp;G243&amp;" comment '"&amp;D243&amp;"',")</f>
        <v>accountId  bigInt(20)  not null comment '平台账户ID',</v>
      </c>
    </row>
    <row r="244" customFormat="1" spans="1:8">
      <c r="A244" s="5" t="s">
        <v>98</v>
      </c>
      <c r="B244" s="4" t="s">
        <v>99</v>
      </c>
      <c r="C244" s="4" t="s">
        <v>100</v>
      </c>
      <c r="D244" s="4" t="s">
        <v>101</v>
      </c>
      <c r="E244" s="4" t="s">
        <v>100</v>
      </c>
      <c r="F244" s="4"/>
      <c r="G244" t="s">
        <v>94</v>
      </c>
      <c r="H244" s="4" t="str">
        <f>CONCATENATE(""&amp;LEFT(A244,1)&amp;MID(SUBSTITUTE(PROPER(A244),"-",""),2,100)&amp;"  "&amp;E244&amp;" "&amp;F244&amp;" "&amp;G244&amp;" comment '"&amp;D244&amp;"',")</f>
        <v>apiKey  varchar(255)  not null comment '外部平台apikey',</v>
      </c>
    </row>
    <row r="245" customFormat="1" spans="1:8">
      <c r="A245" t="s">
        <v>19</v>
      </c>
      <c r="B245" t="b">
        <v>1</v>
      </c>
      <c r="C245" t="s">
        <v>3</v>
      </c>
      <c r="D245" t="s">
        <v>582</v>
      </c>
      <c r="E245" t="str">
        <f>IF(C245="decimal","decimal(24,12)",IF(C245="string","varchar(30)",IF(C245="long","bigInt(20)",IF(C245="int","Int(4)",""))))</f>
        <v>varchar(30)</v>
      </c>
      <c r="H245" s="4" t="str">
        <f t="shared" ref="H245:H269" si="14">CONCATENATE(""&amp;LEFT(A245,1)&amp;MID(SUBSTITUTE(PROPER(A245),"_",""),2,100)&amp;"  "&amp;E245&amp;" "&amp;F245&amp;" "&amp;G245&amp;" comment '"&amp;D245&amp;"',")</f>
        <v>symbol  varchar(30)   comment '合约品种',</v>
      </c>
    </row>
    <row r="246" customFormat="1" spans="1:8">
      <c r="A246" t="s">
        <v>397</v>
      </c>
      <c r="B246" t="b">
        <v>1</v>
      </c>
      <c r="C246" t="s">
        <v>3</v>
      </c>
      <c r="D246" t="s">
        <v>398</v>
      </c>
      <c r="E246" t="str">
        <f>IF(C246="decimal","decimal(24,12)",IF(C246="string","varchar(30)",IF(C246="long","bigInt(20)",IF(C246="int","Int(4)",""))))</f>
        <v>varchar(30)</v>
      </c>
      <c r="H246" s="4" t="str">
        <f t="shared" si="14"/>
        <v>contractCode  varchar(30)   comment '合约代码',</v>
      </c>
    </row>
    <row r="247" customFormat="1" spans="1:8">
      <c r="A247" t="s">
        <v>683</v>
      </c>
      <c r="B247" t="b">
        <v>1</v>
      </c>
      <c r="C247" t="s">
        <v>3</v>
      </c>
      <c r="D247" t="s">
        <v>684</v>
      </c>
      <c r="E247" t="str">
        <f>IF(C247="decimal","decimal(24,12)",IF(C247="string","varchar(30)",IF(C247="long","bigInt(20)",IF(C247="int","Int(4)",""))))</f>
        <v>varchar(30)</v>
      </c>
      <c r="H247" s="4" t="str">
        <f t="shared" si="14"/>
        <v>marginMode  varchar(30)   comment '保证金模式',</v>
      </c>
    </row>
    <row r="248" customFormat="1" spans="1:8">
      <c r="A248" t="s">
        <v>685</v>
      </c>
      <c r="B248" t="b">
        <v>1</v>
      </c>
      <c r="C248" t="s">
        <v>3</v>
      </c>
      <c r="D248" t="s">
        <v>686</v>
      </c>
      <c r="E248" t="str">
        <f>IF(C248="decimal","decimal(24,12)",IF(C248="string","varchar(30)",IF(C248="long","bigInt(20)",IF(C248="int","Int(4)",""))))</f>
        <v>varchar(30)</v>
      </c>
      <c r="H248" s="4" t="str">
        <f t="shared" si="14"/>
        <v>marginAccount  varchar(30)   comment '保证金账户',</v>
      </c>
    </row>
    <row r="249" customFormat="1" spans="1:8">
      <c r="A249" t="s">
        <v>583</v>
      </c>
      <c r="B249" t="b">
        <v>1</v>
      </c>
      <c r="C249" t="s">
        <v>3</v>
      </c>
      <c r="D249" t="s">
        <v>584</v>
      </c>
      <c r="E249" t="str">
        <f t="shared" ref="E249:E269" si="15">IF(C249="decimal","decimal(24,12)",IF(C249="string","varchar(30)",IF(C249="long","bigInt(20)",IF(C249="int","Int(4)",""))))</f>
        <v>varchar(30)</v>
      </c>
      <c r="H249" s="4" t="str">
        <f t="shared" si="14"/>
        <v>triggerType  varchar(30)   comment '触发类型',</v>
      </c>
    </row>
    <row r="250" customFormat="1" spans="1:8">
      <c r="A250" t="s">
        <v>460</v>
      </c>
      <c r="B250" t="b">
        <v>1</v>
      </c>
      <c r="C250" t="s">
        <v>404</v>
      </c>
      <c r="D250" t="s">
        <v>519</v>
      </c>
      <c r="E250" t="str">
        <f t="shared" si="15"/>
        <v>decimal(24,12)</v>
      </c>
      <c r="H250" s="4" t="str">
        <f t="shared" si="14"/>
        <v>volume  decimal(24,12)   comment '委托数量',</v>
      </c>
    </row>
    <row r="251" customFormat="1" spans="1:8">
      <c r="A251" t="s">
        <v>546</v>
      </c>
      <c r="B251" t="b">
        <v>1</v>
      </c>
      <c r="C251" t="s">
        <v>424</v>
      </c>
      <c r="D251" t="s">
        <v>243</v>
      </c>
      <c r="E251" t="str">
        <f t="shared" si="15"/>
        <v>Int(4)</v>
      </c>
      <c r="H251" s="4" t="str">
        <f t="shared" si="14"/>
        <v>orderType  Int(4)   comment '订单类型',</v>
      </c>
    </row>
    <row r="252" customFormat="1" spans="1:8">
      <c r="A252" t="s">
        <v>474</v>
      </c>
      <c r="B252" t="b">
        <v>1</v>
      </c>
      <c r="C252" t="s">
        <v>3</v>
      </c>
      <c r="D252" t="s">
        <v>303</v>
      </c>
      <c r="E252" t="str">
        <f t="shared" si="15"/>
        <v>varchar(30)</v>
      </c>
      <c r="H252" s="4" t="str">
        <f t="shared" si="14"/>
        <v>direction  varchar(30)   comment '订单方向',</v>
      </c>
    </row>
    <row r="253" customFormat="1" spans="1:8">
      <c r="A253" t="s">
        <v>524</v>
      </c>
      <c r="B253" t="b">
        <v>1</v>
      </c>
      <c r="C253" t="s">
        <v>3</v>
      </c>
      <c r="D253" t="s">
        <v>588</v>
      </c>
      <c r="E253" t="str">
        <f t="shared" si="15"/>
        <v>varchar(30)</v>
      </c>
      <c r="H253" s="4" t="str">
        <f t="shared" si="14"/>
        <v>offset  varchar(30)   comment '开平标志',</v>
      </c>
    </row>
    <row r="254" customFormat="1" spans="1:8">
      <c r="A254" t="s">
        <v>448</v>
      </c>
      <c r="B254" t="b">
        <v>1</v>
      </c>
      <c r="C254" t="s">
        <v>424</v>
      </c>
      <c r="D254" t="s">
        <v>527</v>
      </c>
      <c r="E254" t="str">
        <f t="shared" si="15"/>
        <v>Int(4)</v>
      </c>
      <c r="H254" s="4" t="str">
        <f t="shared" si="14"/>
        <v>leverRate  Int(4)   comment '杠杆倍数',</v>
      </c>
    </row>
    <row r="255" customFormat="1" spans="1:8">
      <c r="A255" t="s">
        <v>529</v>
      </c>
      <c r="B255" t="b">
        <v>1</v>
      </c>
      <c r="C255" t="s">
        <v>91</v>
      </c>
      <c r="D255" t="s">
        <v>591</v>
      </c>
      <c r="E255" t="str">
        <f t="shared" si="15"/>
        <v>bigInt(20)</v>
      </c>
      <c r="H255" s="4" t="str">
        <f t="shared" si="14"/>
        <v>orderId  bigInt(20)   comment '计划委托单订单ID',</v>
      </c>
    </row>
    <row r="256" customFormat="1" spans="1:8">
      <c r="A256" t="s">
        <v>530</v>
      </c>
      <c r="B256" t="b">
        <v>1</v>
      </c>
      <c r="C256" t="s">
        <v>3</v>
      </c>
      <c r="D256" t="s">
        <v>592</v>
      </c>
      <c r="E256" t="str">
        <f t="shared" si="15"/>
        <v>varchar(30)</v>
      </c>
      <c r="H256" s="4" t="str">
        <f t="shared" si="14"/>
        <v>orderIdStr  varchar(30)   comment '字符串类型的订单ID',</v>
      </c>
    </row>
    <row r="257" customFormat="1" spans="1:8">
      <c r="A257" t="s">
        <v>593</v>
      </c>
      <c r="B257" t="b">
        <v>1</v>
      </c>
      <c r="C257" t="s">
        <v>3</v>
      </c>
      <c r="D257" t="s">
        <v>738</v>
      </c>
      <c r="E257" t="str">
        <f t="shared" si="15"/>
        <v>varchar(30)</v>
      </c>
      <c r="H257" s="4" t="str">
        <f t="shared" si="14"/>
        <v>relationOrderId  varchar(30)   comment '该字段为关联限价单的关联字段，未触发前数值为-1',</v>
      </c>
    </row>
    <row r="258" customFormat="1" spans="1:8">
      <c r="A258" t="s">
        <v>521</v>
      </c>
      <c r="B258" t="b">
        <v>1</v>
      </c>
      <c r="C258" t="s">
        <v>3</v>
      </c>
      <c r="D258" t="s">
        <v>522</v>
      </c>
      <c r="E258" t="str">
        <f t="shared" si="15"/>
        <v>varchar(30)</v>
      </c>
      <c r="H258" s="4" t="str">
        <f t="shared" si="14"/>
        <v>orderPriceType  varchar(30)   comment '订单报价类型',</v>
      </c>
    </row>
    <row r="259" customFormat="1" spans="1:8">
      <c r="A259" t="s">
        <v>544</v>
      </c>
      <c r="B259" t="b">
        <v>1</v>
      </c>
      <c r="C259" t="s">
        <v>424</v>
      </c>
      <c r="D259" t="s">
        <v>240</v>
      </c>
      <c r="E259" t="str">
        <f t="shared" si="15"/>
        <v>Int(4)</v>
      </c>
      <c r="H259" s="4" t="str">
        <f t="shared" si="14"/>
        <v>status  Int(4)   comment '订单状态',</v>
      </c>
    </row>
    <row r="260" customFormat="1" spans="1:8">
      <c r="A260" t="s">
        <v>548</v>
      </c>
      <c r="B260" t="b">
        <v>1</v>
      </c>
      <c r="C260" t="s">
        <v>3</v>
      </c>
      <c r="D260" t="s">
        <v>598</v>
      </c>
      <c r="E260" t="str">
        <f t="shared" si="15"/>
        <v>varchar(30)</v>
      </c>
      <c r="H260" s="4" t="str">
        <f t="shared" si="14"/>
        <v>orderSource  varchar(30)   comment '来源',</v>
      </c>
    </row>
    <row r="261" customFormat="1" spans="1:8">
      <c r="A261" t="s">
        <v>599</v>
      </c>
      <c r="B261" t="b">
        <v>1</v>
      </c>
      <c r="C261" t="s">
        <v>404</v>
      </c>
      <c r="D261" t="s">
        <v>308</v>
      </c>
      <c r="E261" t="str">
        <f t="shared" si="15"/>
        <v>decimal(24,12)</v>
      </c>
      <c r="H261" s="4" t="str">
        <f t="shared" si="14"/>
        <v>triggerPrice  decimal(24,12)   comment '触发价',</v>
      </c>
    </row>
    <row r="262" customFormat="1" spans="1:8">
      <c r="A262" t="s">
        <v>600</v>
      </c>
      <c r="B262" t="b">
        <v>1</v>
      </c>
      <c r="C262" t="s">
        <v>404</v>
      </c>
      <c r="D262" t="s">
        <v>601</v>
      </c>
      <c r="E262" t="str">
        <f t="shared" si="15"/>
        <v>decimal(24,12)</v>
      </c>
      <c r="H262" s="4" t="str">
        <f t="shared" si="14"/>
        <v>triggeredPrice  decimal(24,12)   comment '被触发时的价格',</v>
      </c>
    </row>
    <row r="263" customFormat="1" spans="1:8">
      <c r="A263" t="s">
        <v>602</v>
      </c>
      <c r="B263" t="b">
        <v>1</v>
      </c>
      <c r="C263" t="s">
        <v>404</v>
      </c>
      <c r="D263" t="s">
        <v>603</v>
      </c>
      <c r="E263" t="str">
        <f t="shared" si="15"/>
        <v>decimal(24,12)</v>
      </c>
      <c r="H263" s="4" t="str">
        <f t="shared" si="14"/>
        <v>orderPrice  decimal(24,12)   comment '委托价',</v>
      </c>
    </row>
    <row r="264" customFormat="1" spans="1:8">
      <c r="A264" t="s">
        <v>534</v>
      </c>
      <c r="B264" t="b">
        <v>1</v>
      </c>
      <c r="C264" t="s">
        <v>91</v>
      </c>
      <c r="D264" t="s">
        <v>218</v>
      </c>
      <c r="E264" t="str">
        <f t="shared" si="15"/>
        <v>bigInt(20)</v>
      </c>
      <c r="H264" s="4" t="str">
        <f t="shared" si="14"/>
        <v>createdAt  bigInt(20)   comment '订单创建时间',</v>
      </c>
    </row>
    <row r="265" customFormat="1" spans="1:8">
      <c r="A265" t="s">
        <v>608</v>
      </c>
      <c r="B265" t="b">
        <v>1</v>
      </c>
      <c r="C265" t="s">
        <v>91</v>
      </c>
      <c r="D265" t="s">
        <v>610</v>
      </c>
      <c r="E265" t="str">
        <f t="shared" si="15"/>
        <v>bigInt(20)</v>
      </c>
      <c r="H265" s="4" t="str">
        <f t="shared" si="14"/>
        <v>updateTime  bigInt(20)   comment '订单更新时间，单位：毫秒',</v>
      </c>
    </row>
    <row r="266" customFormat="1" spans="1:8">
      <c r="A266" t="s">
        <v>604</v>
      </c>
      <c r="B266" t="b">
        <v>1</v>
      </c>
      <c r="C266" t="s">
        <v>91</v>
      </c>
      <c r="D266" t="s">
        <v>605</v>
      </c>
      <c r="E266" t="str">
        <f t="shared" si="15"/>
        <v>bigInt(20)</v>
      </c>
      <c r="H266" s="4" t="str">
        <f t="shared" si="14"/>
        <v>triggeredAt  bigInt(20)   comment '触发时间',</v>
      </c>
    </row>
    <row r="267" customFormat="1" spans="1:8">
      <c r="A267" t="s">
        <v>606</v>
      </c>
      <c r="B267" t="b">
        <v>1</v>
      </c>
      <c r="C267" t="s">
        <v>91</v>
      </c>
      <c r="D267" t="s">
        <v>607</v>
      </c>
      <c r="E267" t="str">
        <f t="shared" si="15"/>
        <v>bigInt(20)</v>
      </c>
      <c r="H267" s="4" t="str">
        <f>CONCATENATE(""&amp;LEFT(A267,1)&amp;MID(SUBSTITUTE(PROPER(A267),"_",""),2,100)&amp;"  "&amp;E267&amp;" "&amp;F267&amp;" "&amp;G267&amp;" comment '"&amp;D267&amp;"',")</f>
        <v>orderInsertAt  bigInt(20)   comment '下order单时间',</v>
      </c>
    </row>
    <row r="268" customFormat="1" spans="1:8">
      <c r="A268" t="s">
        <v>535</v>
      </c>
      <c r="B268" t="b">
        <v>1</v>
      </c>
      <c r="C268" t="s">
        <v>91</v>
      </c>
      <c r="D268" t="s">
        <v>536</v>
      </c>
      <c r="E268" t="str">
        <f t="shared" si="15"/>
        <v>bigInt(20)</v>
      </c>
      <c r="H268" s="4" t="str">
        <f>CONCATENATE(""&amp;LEFT(A268,1)&amp;MID(SUBSTITUTE(PROPER(A268),"_",""),2,100)&amp;"  "&amp;E268&amp;" "&amp;F268&amp;" "&amp;G268&amp;" comment '"&amp;D268&amp;"',")</f>
        <v>canceledAt  bigInt(20)   comment '撤单时间',</v>
      </c>
    </row>
    <row r="269" customFormat="1" spans="1:8">
      <c r="A269" t="s">
        <v>611</v>
      </c>
      <c r="B269" t="b">
        <v>1</v>
      </c>
      <c r="C269" t="s">
        <v>424</v>
      </c>
      <c r="D269" t="s">
        <v>612</v>
      </c>
      <c r="E269" t="str">
        <f t="shared" si="15"/>
        <v>Int(4)</v>
      </c>
      <c r="H269" s="4" t="str">
        <f>CONCATENATE(""&amp;LEFT(A269,1)&amp;MID(SUBSTITUTE(PROPER(A269),"_",""),2,100)&amp;"  "&amp;E269&amp;" "&amp;F269&amp;" "&amp;G269&amp;" comment '"&amp;D269&amp;"',")</f>
        <v>failCode  Int(4)   comment '被触发时下order单失败错误码',</v>
      </c>
    </row>
    <row r="270" customFormat="1" spans="1:8">
      <c r="A270" t="s">
        <v>614</v>
      </c>
      <c r="B270" t="b">
        <v>1</v>
      </c>
      <c r="C270" t="s">
        <v>3</v>
      </c>
      <c r="D270" t="s">
        <v>615</v>
      </c>
      <c r="E270" s="4" t="s">
        <v>100</v>
      </c>
      <c r="H270" s="4" t="str">
        <f>CONCATENATE(""&amp;LEFT(A270,1)&amp;MID(SUBSTITUTE(PROPER(A270),"_",""),2,100)&amp;"  "&amp;E270&amp;" "&amp;F270&amp;" "&amp;G270&amp;" comment '"&amp;D270&amp;"',")</f>
        <v>failReason  varchar(255)   comment '被触发时下order单失败原因',</v>
      </c>
    </row>
    <row r="271" customFormat="1" spans="1:8">
      <c r="A271" t="s">
        <v>81</v>
      </c>
      <c r="B271" s="6" t="s">
        <v>250</v>
      </c>
      <c r="C271" s="6"/>
      <c r="D271" s="6"/>
      <c r="H271" s="4" t="str">
        <f>CONCATENATE("unique index ("&amp;B271&amp;")")</f>
        <v>unique index (accountId,apiKey,orderId)</v>
      </c>
    </row>
    <row r="272" customFormat="1" spans="8:8">
      <c r="H272" s="4" t="s">
        <v>739</v>
      </c>
    </row>
    <row r="273" customFormat="1" ht="26" spans="1:1">
      <c r="A273" s="1" t="s">
        <v>740</v>
      </c>
    </row>
    <row r="274" customFormat="1" ht="26" spans="1:8">
      <c r="A274" s="1" t="s">
        <v>741</v>
      </c>
      <c r="H274" s="4" t="str">
        <f>CONCATENATE("drop table  if exists "&amp;A274&amp;";")</f>
        <v>drop table  if exists HuobiSwapUsdtOrderTpsl;</v>
      </c>
    </row>
    <row r="275" customFormat="1" ht="18" spans="1:8">
      <c r="A275" s="5" t="s">
        <v>90</v>
      </c>
      <c r="B275" s="4"/>
      <c r="C275" t="s">
        <v>91</v>
      </c>
      <c r="D275" s="4" t="s">
        <v>92</v>
      </c>
      <c r="E275" s="4" t="s">
        <v>93</v>
      </c>
      <c r="F275" s="4"/>
      <c r="G275" t="s">
        <v>94</v>
      </c>
      <c r="H275" s="7" t="str">
        <f>_xlfn.CONCAT("create table ",A274,"(id bigint not null comment '主键' primary key,")</f>
        <v>create table HuobiSwapUsdtOrderTpsl(id bigint not null comment '主键' primary key,</v>
      </c>
    </row>
    <row r="276" customFormat="1" spans="1:8">
      <c r="A276" s="5" t="s">
        <v>96</v>
      </c>
      <c r="B276" s="4"/>
      <c r="C276" t="s">
        <v>91</v>
      </c>
      <c r="D276" s="4" t="s">
        <v>97</v>
      </c>
      <c r="E276" s="4" t="s">
        <v>93</v>
      </c>
      <c r="F276" s="4"/>
      <c r="G276" t="s">
        <v>94</v>
      </c>
      <c r="H276" s="4" t="str">
        <f>CONCATENATE(""&amp;LEFT(A276,1)&amp;MID(SUBSTITUTE(PROPER(A276),"-",""),2,100)&amp;"  "&amp;E276&amp;" "&amp;F276&amp;" "&amp;G276&amp;" comment '"&amp;D276&amp;"',")</f>
        <v>accountId  bigInt(20)  not null comment '平台账户ID',</v>
      </c>
    </row>
    <row r="277" customFormat="1" spans="1:8">
      <c r="A277" s="5" t="s">
        <v>98</v>
      </c>
      <c r="B277" s="4" t="s">
        <v>99</v>
      </c>
      <c r="C277" s="4" t="s">
        <v>100</v>
      </c>
      <c r="D277" s="4" t="s">
        <v>101</v>
      </c>
      <c r="E277" s="4" t="s">
        <v>100</v>
      </c>
      <c r="F277" s="4"/>
      <c r="G277" t="s">
        <v>94</v>
      </c>
      <c r="H277" s="4" t="str">
        <f>CONCATENATE(""&amp;LEFT(A277,1)&amp;MID(SUBSTITUTE(PROPER(A277),"-",""),2,100)&amp;"  "&amp;E277&amp;" "&amp;F277&amp;" "&amp;G277&amp;" comment '"&amp;D277&amp;"',")</f>
        <v>apiKey  varchar(255)  not null comment '外部平台apikey',</v>
      </c>
    </row>
    <row r="278" customFormat="1" spans="1:8">
      <c r="A278" t="s">
        <v>19</v>
      </c>
      <c r="B278" t="b">
        <v>1</v>
      </c>
      <c r="C278" t="s">
        <v>3</v>
      </c>
      <c r="D278" t="s">
        <v>395</v>
      </c>
      <c r="E278" t="str">
        <f>IF(C278="decimal","decimal(24,12)",IF(C278="string","varchar(30)",IF(C278="long","bigInt(20)",IF(C278="int","Int(4)",""))))</f>
        <v>varchar(30)</v>
      </c>
      <c r="H278" s="4" t="str">
        <f t="shared" ref="H278:H295" si="16">CONCATENATE(""&amp;LEFT(A278,1)&amp;MID(SUBSTITUTE(PROPER(A278),"_",""),2,100)&amp;"  "&amp;E278&amp;" "&amp;F278&amp;" "&amp;G278&amp;" comment '"&amp;D278&amp;"',")</f>
        <v>symbol  varchar(30)   comment '品种代码',</v>
      </c>
    </row>
    <row r="279" customFormat="1" spans="1:8">
      <c r="A279" t="s">
        <v>397</v>
      </c>
      <c r="B279" t="b">
        <v>1</v>
      </c>
      <c r="C279" t="s">
        <v>3</v>
      </c>
      <c r="D279" t="s">
        <v>398</v>
      </c>
      <c r="E279" t="str">
        <f t="shared" ref="E279:E302" si="17">IF(C279="decimal","decimal(24,12)",IF(C279="string","varchar(30)",IF(C279="long","bigInt(20)",IF(C279="int","Int(4)",""))))</f>
        <v>varchar(30)</v>
      </c>
      <c r="H279" s="4" t="str">
        <f t="shared" si="16"/>
        <v>contractCode  varchar(30)   comment '合约代码',</v>
      </c>
    </row>
    <row r="280" customFormat="1" spans="1:8">
      <c r="A280" t="s">
        <v>683</v>
      </c>
      <c r="B280" t="b">
        <v>1</v>
      </c>
      <c r="C280" t="s">
        <v>3</v>
      </c>
      <c r="D280" t="s">
        <v>684</v>
      </c>
      <c r="E280" t="str">
        <f t="shared" si="17"/>
        <v>varchar(30)</v>
      </c>
      <c r="H280" s="4" t="str">
        <f t="shared" si="16"/>
        <v>marginMode  varchar(30)   comment '保证金模式',</v>
      </c>
    </row>
    <row r="281" customFormat="1" spans="1:8">
      <c r="A281" t="s">
        <v>685</v>
      </c>
      <c r="B281" t="b">
        <v>1</v>
      </c>
      <c r="C281" t="s">
        <v>3</v>
      </c>
      <c r="D281" t="s">
        <v>686</v>
      </c>
      <c r="E281" t="str">
        <f t="shared" si="17"/>
        <v>varchar(30)</v>
      </c>
      <c r="H281" s="4" t="str">
        <f t="shared" si="16"/>
        <v>marginAccount  varchar(30)   comment '保证金账户',</v>
      </c>
    </row>
    <row r="282" customFormat="1" spans="1:8">
      <c r="A282" t="s">
        <v>460</v>
      </c>
      <c r="B282" t="b">
        <v>1</v>
      </c>
      <c r="C282" t="s">
        <v>404</v>
      </c>
      <c r="D282" t="s">
        <v>519</v>
      </c>
      <c r="E282" t="str">
        <f t="shared" si="17"/>
        <v>decimal(24,12)</v>
      </c>
      <c r="H282" s="4" t="str">
        <f t="shared" si="16"/>
        <v>volume  decimal(24,12)   comment '委托数量',</v>
      </c>
    </row>
    <row r="283" customFormat="1" spans="1:8">
      <c r="A283" t="s">
        <v>546</v>
      </c>
      <c r="B283" t="b">
        <v>1</v>
      </c>
      <c r="C283" t="s">
        <v>424</v>
      </c>
      <c r="D283" t="s">
        <v>243</v>
      </c>
      <c r="E283" t="str">
        <f t="shared" si="17"/>
        <v>Int(4)</v>
      </c>
      <c r="H283" s="4" t="str">
        <f t="shared" si="16"/>
        <v>orderType  Int(4)   comment '订单类型',</v>
      </c>
    </row>
    <row r="284" customFormat="1" spans="1:8">
      <c r="A284" t="s">
        <v>620</v>
      </c>
      <c r="B284" t="b">
        <v>1</v>
      </c>
      <c r="C284" t="s">
        <v>3</v>
      </c>
      <c r="D284" t="s">
        <v>621</v>
      </c>
      <c r="E284" t="str">
        <f t="shared" si="17"/>
        <v>varchar(30)</v>
      </c>
      <c r="H284" s="4" t="str">
        <f t="shared" si="16"/>
        <v>tpslOrderType  varchar(30)   comment '止盈止损类型',</v>
      </c>
    </row>
    <row r="285" customFormat="1" spans="1:8">
      <c r="A285" t="s">
        <v>474</v>
      </c>
      <c r="B285" t="b">
        <v>1</v>
      </c>
      <c r="C285" t="s">
        <v>3</v>
      </c>
      <c r="D285" t="s">
        <v>475</v>
      </c>
      <c r="E285" t="str">
        <f t="shared" si="17"/>
        <v>varchar(30)</v>
      </c>
      <c r="H285" s="4" t="str">
        <f t="shared" si="16"/>
        <v>direction  varchar(30)   comment '买卖方向',</v>
      </c>
    </row>
    <row r="286" customFormat="1" spans="1:8">
      <c r="A286" t="s">
        <v>529</v>
      </c>
      <c r="B286" t="b">
        <v>1</v>
      </c>
      <c r="C286" t="s">
        <v>91</v>
      </c>
      <c r="D286" t="s">
        <v>624</v>
      </c>
      <c r="E286" t="str">
        <f t="shared" si="17"/>
        <v>bigInt(20)</v>
      </c>
      <c r="H286" s="4" t="str">
        <f t="shared" si="16"/>
        <v>orderId  bigInt(20)   comment '止盈止损订单ID',</v>
      </c>
    </row>
    <row r="287" customFormat="1" spans="1:8">
      <c r="A287" t="s">
        <v>530</v>
      </c>
      <c r="B287" t="b">
        <v>1</v>
      </c>
      <c r="C287" t="s">
        <v>3</v>
      </c>
      <c r="D287" t="s">
        <v>625</v>
      </c>
      <c r="E287" t="str">
        <f t="shared" si="17"/>
        <v>varchar(30)</v>
      </c>
      <c r="H287" s="4" t="str">
        <f t="shared" si="16"/>
        <v>orderIdStr  varchar(30)   comment '字符串类型的止盈止损订单ID',</v>
      </c>
    </row>
    <row r="288" customFormat="1" spans="1:8">
      <c r="A288" t="s">
        <v>548</v>
      </c>
      <c r="B288" t="b">
        <v>1</v>
      </c>
      <c r="C288" t="s">
        <v>3</v>
      </c>
      <c r="D288" t="s">
        <v>598</v>
      </c>
      <c r="E288" t="str">
        <f t="shared" si="17"/>
        <v>varchar(30)</v>
      </c>
      <c r="H288" s="4" t="str">
        <f t="shared" si="16"/>
        <v>orderSource  varchar(30)   comment '来源',</v>
      </c>
    </row>
    <row r="289" customFormat="1" spans="1:8">
      <c r="A289" t="s">
        <v>583</v>
      </c>
      <c r="B289" t="b">
        <v>1</v>
      </c>
      <c r="C289" t="s">
        <v>3</v>
      </c>
      <c r="D289" t="s">
        <v>584</v>
      </c>
      <c r="E289" t="str">
        <f t="shared" si="17"/>
        <v>varchar(30)</v>
      </c>
      <c r="H289" s="4" t="str">
        <f t="shared" si="16"/>
        <v>triggerType  varchar(30)   comment '触发类型',</v>
      </c>
    </row>
    <row r="290" customFormat="1" spans="1:8">
      <c r="A290" t="s">
        <v>599</v>
      </c>
      <c r="B290" t="b">
        <v>1</v>
      </c>
      <c r="C290" t="s">
        <v>404</v>
      </c>
      <c r="D290" t="s">
        <v>308</v>
      </c>
      <c r="E290" t="str">
        <f t="shared" si="17"/>
        <v>decimal(24,12)</v>
      </c>
      <c r="H290" s="4" t="str">
        <f t="shared" si="16"/>
        <v>triggerPrice  decimal(24,12)   comment '触发价',</v>
      </c>
    </row>
    <row r="291" customFormat="1" spans="1:8">
      <c r="A291" t="s">
        <v>534</v>
      </c>
      <c r="B291" t="b">
        <v>1</v>
      </c>
      <c r="C291" t="s">
        <v>91</v>
      </c>
      <c r="D291" t="s">
        <v>218</v>
      </c>
      <c r="E291" t="str">
        <f t="shared" si="17"/>
        <v>bigInt(20)</v>
      </c>
      <c r="H291" s="4" t="str">
        <f t="shared" si="16"/>
        <v>createdAt  bigInt(20)   comment '订单创建时间',</v>
      </c>
    </row>
    <row r="292" customFormat="1" spans="1:8">
      <c r="A292" t="s">
        <v>521</v>
      </c>
      <c r="B292" t="b">
        <v>1</v>
      </c>
      <c r="C292" t="s">
        <v>3</v>
      </c>
      <c r="D292" t="s">
        <v>522</v>
      </c>
      <c r="E292" t="str">
        <f t="shared" si="17"/>
        <v>varchar(30)</v>
      </c>
      <c r="H292" s="4" t="str">
        <f t="shared" si="16"/>
        <v>orderPriceType  varchar(30)   comment '订单报价类型',</v>
      </c>
    </row>
    <row r="293" customFormat="1" spans="1:8">
      <c r="A293" t="s">
        <v>602</v>
      </c>
      <c r="B293" t="b">
        <v>1</v>
      </c>
      <c r="C293" t="s">
        <v>404</v>
      </c>
      <c r="D293" t="s">
        <v>603</v>
      </c>
      <c r="E293" t="str">
        <f t="shared" si="17"/>
        <v>decimal(24,12)</v>
      </c>
      <c r="H293" s="4" t="str">
        <f t="shared" si="16"/>
        <v>orderPrice  decimal(24,12)   comment '委托价',</v>
      </c>
    </row>
    <row r="294" customFormat="1" spans="1:8">
      <c r="A294" t="s">
        <v>544</v>
      </c>
      <c r="B294" t="b">
        <v>1</v>
      </c>
      <c r="C294" t="s">
        <v>424</v>
      </c>
      <c r="D294" t="s">
        <v>627</v>
      </c>
      <c r="E294" t="str">
        <f t="shared" si="17"/>
        <v>Int(4)</v>
      </c>
      <c r="H294" s="4" t="str">
        <f t="shared" si="16"/>
        <v>status  Int(4)   comment '订单状态：',</v>
      </c>
    </row>
    <row r="295" customFormat="1" spans="1:8">
      <c r="A295" t="s">
        <v>629</v>
      </c>
      <c r="B295" t="b">
        <v>1</v>
      </c>
      <c r="C295" t="s">
        <v>3</v>
      </c>
      <c r="D295" t="s">
        <v>630</v>
      </c>
      <c r="E295" t="str">
        <f t="shared" si="17"/>
        <v>varchar(30)</v>
      </c>
      <c r="H295" s="4" t="str">
        <f t="shared" si="16"/>
        <v>sourceOrderId  varchar(30)   comment '源限价单的订单id',</v>
      </c>
    </row>
    <row r="296" customFormat="1" spans="1:8">
      <c r="A296" t="s">
        <v>632</v>
      </c>
      <c r="B296" t="b">
        <v>1</v>
      </c>
      <c r="C296" t="s">
        <v>3</v>
      </c>
      <c r="D296" t="s">
        <v>633</v>
      </c>
      <c r="E296" t="str">
        <f t="shared" si="17"/>
        <v>varchar(30)</v>
      </c>
      <c r="H296" s="4" t="str">
        <f t="shared" ref="H296:H302" si="18">CONCATENATE(""&amp;LEFT(A296,1)&amp;MID(SUBSTITUTE(PROPER(A296),"_",""),2,100)&amp;"  "&amp;E296&amp;" "&amp;F296&amp;" "&amp;G296&amp;" comment '"&amp;D296&amp;"',")</f>
        <v>relationTpslOrderId  varchar(30)   comment '关联的止盈止损单id',</v>
      </c>
    </row>
    <row r="297" customFormat="1" spans="1:8">
      <c r="A297" t="s">
        <v>535</v>
      </c>
      <c r="B297" t="b">
        <v>1</v>
      </c>
      <c r="C297" t="s">
        <v>91</v>
      </c>
      <c r="D297" t="s">
        <v>536</v>
      </c>
      <c r="E297" t="str">
        <f t="shared" si="17"/>
        <v>bigInt(20)</v>
      </c>
      <c r="H297" s="4" t="str">
        <f t="shared" si="18"/>
        <v>canceledAt  bigInt(20)   comment '撤单时间',</v>
      </c>
    </row>
    <row r="298" customFormat="1" spans="1:8">
      <c r="A298" t="s">
        <v>611</v>
      </c>
      <c r="B298" t="b">
        <v>1</v>
      </c>
      <c r="C298" t="s">
        <v>424</v>
      </c>
      <c r="D298" t="s">
        <v>742</v>
      </c>
      <c r="E298" t="str">
        <f t="shared" si="17"/>
        <v>Int(4)</v>
      </c>
      <c r="H298" s="4" t="str">
        <f t="shared" si="18"/>
        <v>failCode  Int(4)   comment '失败错误码',</v>
      </c>
    </row>
    <row r="299" customFormat="1" spans="1:8">
      <c r="A299" t="s">
        <v>614</v>
      </c>
      <c r="B299" t="b">
        <v>1</v>
      </c>
      <c r="C299" t="s">
        <v>3</v>
      </c>
      <c r="D299" t="s">
        <v>743</v>
      </c>
      <c r="E299" t="s">
        <v>100</v>
      </c>
      <c r="H299" s="4" t="str">
        <f t="shared" si="18"/>
        <v>failReason  varchar(255)   comment '失败原因',</v>
      </c>
    </row>
    <row r="300" customFormat="1" spans="1:8">
      <c r="A300" t="s">
        <v>600</v>
      </c>
      <c r="B300" t="b">
        <v>1</v>
      </c>
      <c r="C300" t="s">
        <v>404</v>
      </c>
      <c r="D300" t="s">
        <v>601</v>
      </c>
      <c r="E300" t="str">
        <f t="shared" si="17"/>
        <v>decimal(24,12)</v>
      </c>
      <c r="H300" s="4" t="str">
        <f t="shared" si="18"/>
        <v>triggeredPrice  decimal(24,12)   comment '被触发时的价格',</v>
      </c>
    </row>
    <row r="301" customFormat="1" spans="1:8">
      <c r="A301" t="s">
        <v>593</v>
      </c>
      <c r="B301" t="b">
        <v>1</v>
      </c>
      <c r="C301" t="s">
        <v>3</v>
      </c>
      <c r="D301" t="s">
        <v>744</v>
      </c>
      <c r="E301" t="str">
        <f t="shared" si="17"/>
        <v>varchar(30)</v>
      </c>
      <c r="H301" s="4" t="str">
        <f t="shared" si="18"/>
        <v>relationOrderId  varchar(30)   comment '关联限价单',</v>
      </c>
    </row>
    <row r="302" customFormat="1" spans="1:8">
      <c r="A302" t="s">
        <v>608</v>
      </c>
      <c r="B302" t="b">
        <v>1</v>
      </c>
      <c r="C302" t="s">
        <v>91</v>
      </c>
      <c r="D302" t="s">
        <v>609</v>
      </c>
      <c r="E302" t="str">
        <f t="shared" si="17"/>
        <v>bigInt(20)</v>
      </c>
      <c r="H302" s="4" t="str">
        <f t="shared" si="18"/>
        <v>updateTime  bigInt(20)   comment '订单更新时间',</v>
      </c>
    </row>
    <row r="303" customFormat="1" spans="1:8">
      <c r="A303" t="s">
        <v>81</v>
      </c>
      <c r="B303" s="6" t="s">
        <v>250</v>
      </c>
      <c r="C303" s="6"/>
      <c r="D303" s="6"/>
      <c r="H303" s="4" t="str">
        <f>CONCATENATE("unique index ("&amp;B303&amp;")")</f>
        <v>unique index (accountId,apiKey,orderId)</v>
      </c>
    </row>
    <row r="304" customFormat="1" spans="8:8">
      <c r="H304" s="4" t="s">
        <v>745</v>
      </c>
    </row>
  </sheetData>
  <mergeCells count="13">
    <mergeCell ref="B15:D15"/>
    <mergeCell ref="B39:D39"/>
    <mergeCell ref="B57:D57"/>
    <mergeCell ref="B73:D73"/>
    <mergeCell ref="B97:D97"/>
    <mergeCell ref="B121:D121"/>
    <mergeCell ref="B136:D136"/>
    <mergeCell ref="B156:D156"/>
    <mergeCell ref="B175:D175"/>
    <mergeCell ref="B211:D211"/>
    <mergeCell ref="B238:D238"/>
    <mergeCell ref="B271:D271"/>
    <mergeCell ref="B303:D303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7"/>
  <sheetViews>
    <sheetView workbookViewId="0">
      <selection activeCell="B11" sqref="B11"/>
    </sheetView>
  </sheetViews>
  <sheetFormatPr defaultColWidth="9.14285714285714" defaultRowHeight="17.6" outlineLevelRow="6"/>
  <cols>
    <col min="1" max="1" width="15.9107142857143" customWidth="1"/>
    <col min="2" max="2" width="170.375" customWidth="1"/>
  </cols>
  <sheetData>
    <row r="1" spans="1:2">
      <c r="A1" t="s">
        <v>746</v>
      </c>
      <c r="B1" s="10" t="s">
        <v>747</v>
      </c>
    </row>
    <row r="2" spans="1:2">
      <c r="A2" t="s">
        <v>748</v>
      </c>
      <c r="B2" s="10" t="s">
        <v>749</v>
      </c>
    </row>
    <row r="3" spans="1:2">
      <c r="A3" t="s">
        <v>750</v>
      </c>
      <c r="B3" s="10" t="s">
        <v>751</v>
      </c>
    </row>
    <row r="4" spans="1:2">
      <c r="A4" t="s">
        <v>752</v>
      </c>
      <c r="B4" s="10" t="s">
        <v>753</v>
      </c>
    </row>
    <row r="5" spans="1:17">
      <c r="A5" t="s">
        <v>754</v>
      </c>
      <c r="B5" s="10" t="s">
        <v>755</v>
      </c>
      <c r="Q5" t="s">
        <v>756</v>
      </c>
    </row>
    <row r="6" spans="1:2">
      <c r="A6" t="s">
        <v>757</v>
      </c>
      <c r="B6" s="10" t="s">
        <v>758</v>
      </c>
    </row>
    <row r="7" spans="1:2">
      <c r="A7" t="s">
        <v>759</v>
      </c>
      <c r="B7" s="4" t="s">
        <v>760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7"/>
  <sheetViews>
    <sheetView workbookViewId="0">
      <selection activeCell="O13" sqref="O13"/>
    </sheetView>
  </sheetViews>
  <sheetFormatPr defaultColWidth="9.14285714285714" defaultRowHeight="17.6"/>
  <cols>
    <col min="14" max="14" width="14.2767857142857" customWidth="1"/>
    <col min="15" max="15" width="12.6428571428571" customWidth="1"/>
  </cols>
  <sheetData>
    <row r="1" spans="14:15">
      <c r="N1" t="s">
        <v>761</v>
      </c>
      <c r="O1" t="s">
        <v>762</v>
      </c>
    </row>
    <row r="2" ht="18.35" spans="1:15">
      <c r="A2" s="2" t="s">
        <v>19</v>
      </c>
      <c r="B2" s="2" t="b">
        <v>1</v>
      </c>
      <c r="C2" s="2" t="s">
        <v>3</v>
      </c>
      <c r="D2" s="2" t="s">
        <v>395</v>
      </c>
      <c r="E2" s="2"/>
      <c r="H2" s="2" t="s">
        <v>19</v>
      </c>
      <c r="I2" s="2" t="b">
        <v>1</v>
      </c>
      <c r="J2" s="2" t="s">
        <v>3</v>
      </c>
      <c r="K2" s="2" t="s">
        <v>395</v>
      </c>
      <c r="L2" s="2"/>
      <c r="N2" t="str">
        <f>IF(COUNTIF(A:A,H2)&gt;0,"有","无")</f>
        <v>有</v>
      </c>
      <c r="O2" t="str">
        <f>IF(COUNTIF(H:H,A2)&gt;0,"有","无")</f>
        <v>有</v>
      </c>
    </row>
    <row r="3" ht="28.75" spans="1:15">
      <c r="A3" s="2" t="s">
        <v>397</v>
      </c>
      <c r="B3" s="2" t="b">
        <v>1</v>
      </c>
      <c r="C3" s="2" t="s">
        <v>3</v>
      </c>
      <c r="D3" s="2" t="s">
        <v>398</v>
      </c>
      <c r="E3" s="2" t="s">
        <v>763</v>
      </c>
      <c r="H3" s="2" t="s">
        <v>397</v>
      </c>
      <c r="I3" s="2" t="b">
        <v>1</v>
      </c>
      <c r="J3" s="2" t="s">
        <v>3</v>
      </c>
      <c r="K3" s="2" t="s">
        <v>398</v>
      </c>
      <c r="L3" s="2" t="s">
        <v>763</v>
      </c>
      <c r="N3" t="str">
        <f t="shared" ref="N3:N27" si="0">IF(COUNTIF(A:A,H3)&gt;0,"有","无")</f>
        <v>有</v>
      </c>
      <c r="O3" t="str">
        <f t="shared" ref="O3:O27" si="1">IF(COUNTIF(H:H,A3)&gt;0,"有","无")</f>
        <v>有</v>
      </c>
    </row>
    <row r="4" ht="55.75" spans="1:15">
      <c r="A4" s="2" t="s">
        <v>683</v>
      </c>
      <c r="B4" s="2" t="b">
        <v>1</v>
      </c>
      <c r="C4" s="2" t="s">
        <v>3</v>
      </c>
      <c r="D4" s="2" t="s">
        <v>684</v>
      </c>
      <c r="E4" s="2" t="s">
        <v>764</v>
      </c>
      <c r="H4" s="2" t="s">
        <v>683</v>
      </c>
      <c r="I4" s="2" t="b">
        <v>1</v>
      </c>
      <c r="J4" s="2" t="s">
        <v>3</v>
      </c>
      <c r="K4" s="2" t="s">
        <v>684</v>
      </c>
      <c r="L4" s="2" t="s">
        <v>764</v>
      </c>
      <c r="N4" t="str">
        <f t="shared" si="0"/>
        <v>有</v>
      </c>
      <c r="O4" t="str">
        <f t="shared" si="1"/>
        <v>有</v>
      </c>
    </row>
    <row r="5" ht="55.75" spans="1:15">
      <c r="A5" s="2" t="s">
        <v>685</v>
      </c>
      <c r="B5" s="2" t="b">
        <v>1</v>
      </c>
      <c r="C5" s="2" t="s">
        <v>3</v>
      </c>
      <c r="D5" s="2" t="s">
        <v>686</v>
      </c>
      <c r="E5" s="2" t="s">
        <v>765</v>
      </c>
      <c r="H5" s="2" t="s">
        <v>685</v>
      </c>
      <c r="I5" s="2" t="b">
        <v>1</v>
      </c>
      <c r="J5" s="2" t="s">
        <v>3</v>
      </c>
      <c r="K5" s="2" t="s">
        <v>686</v>
      </c>
      <c r="L5" s="2" t="s">
        <v>765</v>
      </c>
      <c r="N5" t="str">
        <f t="shared" si="0"/>
        <v>有</v>
      </c>
      <c r="O5" t="str">
        <f t="shared" si="1"/>
        <v>有</v>
      </c>
    </row>
    <row r="6" ht="18.35" spans="1:15">
      <c r="A6" s="2" t="s">
        <v>460</v>
      </c>
      <c r="B6" s="2" t="b">
        <v>1</v>
      </c>
      <c r="C6" s="2" t="s">
        <v>404</v>
      </c>
      <c r="D6" s="2" t="s">
        <v>519</v>
      </c>
      <c r="E6" s="2"/>
      <c r="H6" s="2" t="s">
        <v>460</v>
      </c>
      <c r="I6" s="2" t="b">
        <v>1</v>
      </c>
      <c r="J6" s="2" t="s">
        <v>404</v>
      </c>
      <c r="K6" s="2" t="s">
        <v>519</v>
      </c>
      <c r="L6" s="2"/>
      <c r="N6" t="str">
        <f t="shared" si="0"/>
        <v>有</v>
      </c>
      <c r="O6" t="str">
        <f t="shared" si="1"/>
        <v>有</v>
      </c>
    </row>
    <row r="7" ht="41.75" spans="1:15">
      <c r="A7" s="2" t="s">
        <v>546</v>
      </c>
      <c r="B7" s="2" t="b">
        <v>1</v>
      </c>
      <c r="C7" s="2" t="s">
        <v>424</v>
      </c>
      <c r="D7" s="2" t="s">
        <v>766</v>
      </c>
      <c r="E7" s="2"/>
      <c r="H7" s="2" t="s">
        <v>546</v>
      </c>
      <c r="I7" s="2" t="b">
        <v>1</v>
      </c>
      <c r="J7" s="2" t="s">
        <v>424</v>
      </c>
      <c r="K7" s="2" t="s">
        <v>766</v>
      </c>
      <c r="L7" s="2"/>
      <c r="N7" t="str">
        <f t="shared" si="0"/>
        <v>有</v>
      </c>
      <c r="O7" t="str">
        <f t="shared" si="1"/>
        <v>有</v>
      </c>
    </row>
    <row r="8" ht="41.75" spans="1:15">
      <c r="A8" s="2" t="s">
        <v>620</v>
      </c>
      <c r="B8" s="2" t="b">
        <v>1</v>
      </c>
      <c r="C8" s="2" t="s">
        <v>3</v>
      </c>
      <c r="D8" s="2" t="s">
        <v>621</v>
      </c>
      <c r="E8" s="2" t="s">
        <v>622</v>
      </c>
      <c r="H8" s="2" t="s">
        <v>620</v>
      </c>
      <c r="I8" s="2" t="b">
        <v>1</v>
      </c>
      <c r="J8" s="2" t="s">
        <v>3</v>
      </c>
      <c r="K8" s="2" t="s">
        <v>621</v>
      </c>
      <c r="L8" s="2" t="s">
        <v>622</v>
      </c>
      <c r="N8" t="str">
        <f t="shared" si="0"/>
        <v>有</v>
      </c>
      <c r="O8" t="str">
        <f t="shared" si="1"/>
        <v>有</v>
      </c>
    </row>
    <row r="9" ht="41.75" spans="1:15">
      <c r="A9" s="2" t="s">
        <v>474</v>
      </c>
      <c r="B9" s="2" t="b">
        <v>1</v>
      </c>
      <c r="C9" s="2" t="s">
        <v>3</v>
      </c>
      <c r="D9" s="2" t="s">
        <v>475</v>
      </c>
      <c r="E9" s="2" t="s">
        <v>623</v>
      </c>
      <c r="H9" s="2" t="s">
        <v>474</v>
      </c>
      <c r="I9" s="2" t="b">
        <v>1</v>
      </c>
      <c r="J9" s="2" t="s">
        <v>3</v>
      </c>
      <c r="K9" s="2" t="s">
        <v>475</v>
      </c>
      <c r="L9" s="2" t="s">
        <v>623</v>
      </c>
      <c r="N9" t="str">
        <f t="shared" si="0"/>
        <v>有</v>
      </c>
      <c r="O9" t="str">
        <f t="shared" si="1"/>
        <v>有</v>
      </c>
    </row>
    <row r="10" ht="28.75" spans="1:15">
      <c r="A10" s="2" t="s">
        <v>529</v>
      </c>
      <c r="B10" s="2" t="b">
        <v>1</v>
      </c>
      <c r="C10" s="2" t="s">
        <v>91</v>
      </c>
      <c r="D10" s="2" t="s">
        <v>624</v>
      </c>
      <c r="E10" s="2"/>
      <c r="H10" s="2" t="s">
        <v>529</v>
      </c>
      <c r="I10" s="2" t="b">
        <v>1</v>
      </c>
      <c r="J10" s="2" t="s">
        <v>91</v>
      </c>
      <c r="K10" s="2" t="s">
        <v>624</v>
      </c>
      <c r="L10" s="2"/>
      <c r="N10" t="str">
        <f t="shared" si="0"/>
        <v>有</v>
      </c>
      <c r="O10" t="str">
        <f t="shared" si="1"/>
        <v>有</v>
      </c>
    </row>
    <row r="11" ht="41.75" spans="1:15">
      <c r="A11" s="2" t="s">
        <v>530</v>
      </c>
      <c r="B11" s="2" t="b">
        <v>1</v>
      </c>
      <c r="C11" s="2" t="s">
        <v>3</v>
      </c>
      <c r="D11" s="2" t="s">
        <v>625</v>
      </c>
      <c r="E11" s="2"/>
      <c r="H11" s="2" t="s">
        <v>530</v>
      </c>
      <c r="I11" s="2" t="b">
        <v>1</v>
      </c>
      <c r="J11" s="2" t="s">
        <v>3</v>
      </c>
      <c r="K11" s="2" t="s">
        <v>625</v>
      </c>
      <c r="L11" s="2"/>
      <c r="N11" t="str">
        <f t="shared" si="0"/>
        <v>有</v>
      </c>
      <c r="O11" t="str">
        <f t="shared" si="1"/>
        <v>有</v>
      </c>
    </row>
    <row r="12" ht="28.75" spans="1:15">
      <c r="A12" s="2" t="s">
        <v>548</v>
      </c>
      <c r="B12" s="2" t="b">
        <v>1</v>
      </c>
      <c r="C12" s="2" t="s">
        <v>3</v>
      </c>
      <c r="D12" s="2" t="s">
        <v>598</v>
      </c>
      <c r="E12" s="2"/>
      <c r="H12" s="2" t="s">
        <v>548</v>
      </c>
      <c r="I12" s="2" t="b">
        <v>1</v>
      </c>
      <c r="J12" s="2" t="s">
        <v>3</v>
      </c>
      <c r="K12" s="2" t="s">
        <v>598</v>
      </c>
      <c r="L12" s="2"/>
      <c r="N12" t="str">
        <f t="shared" si="0"/>
        <v>有</v>
      </c>
      <c r="O12" t="str">
        <f t="shared" si="1"/>
        <v>有</v>
      </c>
    </row>
    <row r="13" ht="55.75" spans="1:15">
      <c r="A13" s="2" t="s">
        <v>583</v>
      </c>
      <c r="B13" s="2" t="b">
        <v>1</v>
      </c>
      <c r="C13" s="2" t="s">
        <v>3</v>
      </c>
      <c r="D13" s="2" t="s">
        <v>767</v>
      </c>
      <c r="E13" s="2"/>
      <c r="H13" s="2" t="s">
        <v>583</v>
      </c>
      <c r="I13" s="2" t="b">
        <v>1</v>
      </c>
      <c r="J13" s="2" t="s">
        <v>3</v>
      </c>
      <c r="K13" s="2" t="s">
        <v>767</v>
      </c>
      <c r="L13" s="2"/>
      <c r="N13" t="str">
        <f t="shared" si="0"/>
        <v>有</v>
      </c>
      <c r="O13" t="str">
        <f t="shared" si="1"/>
        <v>有</v>
      </c>
    </row>
    <row r="14" ht="18.35" spans="1:15">
      <c r="A14" s="2" t="s">
        <v>599</v>
      </c>
      <c r="B14" s="2" t="b">
        <v>1</v>
      </c>
      <c r="C14" s="2" t="s">
        <v>404</v>
      </c>
      <c r="D14" s="2" t="s">
        <v>308</v>
      </c>
      <c r="E14" s="2"/>
      <c r="H14" s="2" t="s">
        <v>599</v>
      </c>
      <c r="I14" s="2" t="b">
        <v>1</v>
      </c>
      <c r="J14" s="2" t="s">
        <v>404</v>
      </c>
      <c r="K14" s="2" t="s">
        <v>308</v>
      </c>
      <c r="L14" s="2"/>
      <c r="N14" t="str">
        <f t="shared" si="0"/>
        <v>有</v>
      </c>
      <c r="O14" t="str">
        <f t="shared" si="1"/>
        <v>有</v>
      </c>
    </row>
    <row r="15" ht="28.75" spans="1:15">
      <c r="A15" s="2" t="s">
        <v>534</v>
      </c>
      <c r="B15" s="2" t="b">
        <v>1</v>
      </c>
      <c r="C15" s="2" t="s">
        <v>91</v>
      </c>
      <c r="D15" s="2" t="s">
        <v>218</v>
      </c>
      <c r="E15" s="2"/>
      <c r="H15" s="2" t="s">
        <v>534</v>
      </c>
      <c r="I15" s="2" t="b">
        <v>1</v>
      </c>
      <c r="J15" s="2" t="s">
        <v>91</v>
      </c>
      <c r="K15" s="2" t="s">
        <v>218</v>
      </c>
      <c r="L15" s="2"/>
      <c r="N15" t="str">
        <f t="shared" si="0"/>
        <v>有</v>
      </c>
      <c r="O15" t="str">
        <f t="shared" si="1"/>
        <v>有</v>
      </c>
    </row>
    <row r="16" ht="123.75" spans="1:15">
      <c r="A16" s="2" t="s">
        <v>521</v>
      </c>
      <c r="B16" s="2" t="b">
        <v>1</v>
      </c>
      <c r="C16" s="2" t="s">
        <v>3</v>
      </c>
      <c r="D16" s="2" t="s">
        <v>522</v>
      </c>
      <c r="E16" s="2" t="s">
        <v>626</v>
      </c>
      <c r="H16" s="2" t="s">
        <v>521</v>
      </c>
      <c r="I16" s="2" t="b">
        <v>1</v>
      </c>
      <c r="J16" s="2" t="s">
        <v>3</v>
      </c>
      <c r="K16" s="2" t="s">
        <v>522</v>
      </c>
      <c r="L16" s="2" t="s">
        <v>626</v>
      </c>
      <c r="N16" t="str">
        <f t="shared" si="0"/>
        <v>有</v>
      </c>
      <c r="O16" t="str">
        <f t="shared" si="1"/>
        <v>有</v>
      </c>
    </row>
    <row r="17" ht="18.35" spans="1:15">
      <c r="A17" s="2" t="s">
        <v>602</v>
      </c>
      <c r="B17" s="2" t="b">
        <v>1</v>
      </c>
      <c r="C17" s="2" t="s">
        <v>404</v>
      </c>
      <c r="D17" s="2" t="s">
        <v>603</v>
      </c>
      <c r="E17" s="2"/>
      <c r="H17" s="2" t="s">
        <v>602</v>
      </c>
      <c r="I17" s="2" t="b">
        <v>1</v>
      </c>
      <c r="J17" s="2" t="s">
        <v>404</v>
      </c>
      <c r="K17" s="2" t="s">
        <v>603</v>
      </c>
      <c r="L17" s="2"/>
      <c r="N17" t="str">
        <f t="shared" si="0"/>
        <v>有</v>
      </c>
      <c r="O17" t="str">
        <f t="shared" si="1"/>
        <v>有</v>
      </c>
    </row>
    <row r="18" ht="164.75" spans="1:15">
      <c r="A18" s="2" t="s">
        <v>544</v>
      </c>
      <c r="B18" s="2" t="b">
        <v>1</v>
      </c>
      <c r="C18" s="2" t="s">
        <v>424</v>
      </c>
      <c r="D18" s="2" t="s">
        <v>627</v>
      </c>
      <c r="E18" s="2" t="s">
        <v>628</v>
      </c>
      <c r="H18" s="2" t="s">
        <v>544</v>
      </c>
      <c r="I18" s="2" t="b">
        <v>1</v>
      </c>
      <c r="J18" s="2" t="s">
        <v>424</v>
      </c>
      <c r="K18" s="2" t="s">
        <v>627</v>
      </c>
      <c r="L18" s="2" t="s">
        <v>628</v>
      </c>
      <c r="N18" t="str">
        <f t="shared" si="0"/>
        <v>有</v>
      </c>
      <c r="O18" t="str">
        <f t="shared" si="1"/>
        <v>有</v>
      </c>
    </row>
    <row r="19" ht="136.75" spans="1:15">
      <c r="A19" s="2" t="s">
        <v>629</v>
      </c>
      <c r="B19" s="2" t="b">
        <v>1</v>
      </c>
      <c r="C19" s="2" t="s">
        <v>3</v>
      </c>
      <c r="D19" s="2" t="s">
        <v>631</v>
      </c>
      <c r="E19" s="2"/>
      <c r="H19" s="2" t="s">
        <v>629</v>
      </c>
      <c r="I19" s="2" t="b">
        <v>1</v>
      </c>
      <c r="J19" s="2" t="s">
        <v>3</v>
      </c>
      <c r="K19" s="2" t="s">
        <v>631</v>
      </c>
      <c r="L19" s="2"/>
      <c r="N19" t="str">
        <f t="shared" si="0"/>
        <v>有</v>
      </c>
      <c r="O19" t="str">
        <f t="shared" si="1"/>
        <v>有</v>
      </c>
    </row>
    <row r="20" ht="109.75" spans="1:15">
      <c r="A20" s="2" t="s">
        <v>632</v>
      </c>
      <c r="B20" s="2" t="b">
        <v>1</v>
      </c>
      <c r="C20" s="2" t="s">
        <v>3</v>
      </c>
      <c r="D20" s="2" t="s">
        <v>634</v>
      </c>
      <c r="E20" s="2"/>
      <c r="H20" s="2" t="s">
        <v>632</v>
      </c>
      <c r="I20" s="2" t="b">
        <v>1</v>
      </c>
      <c r="J20" s="2" t="s">
        <v>3</v>
      </c>
      <c r="K20" s="2" t="s">
        <v>634</v>
      </c>
      <c r="L20" s="2"/>
      <c r="N20" t="str">
        <f t="shared" si="0"/>
        <v>有</v>
      </c>
      <c r="O20" t="str">
        <f t="shared" si="1"/>
        <v>有</v>
      </c>
    </row>
    <row r="21" ht="18.35" spans="1:15">
      <c r="A21" s="2" t="s">
        <v>535</v>
      </c>
      <c r="B21" s="2" t="b">
        <v>1</v>
      </c>
      <c r="C21" s="2" t="s">
        <v>91</v>
      </c>
      <c r="D21" s="2" t="s">
        <v>536</v>
      </c>
      <c r="E21" s="2"/>
      <c r="H21" s="2" t="s">
        <v>535</v>
      </c>
      <c r="I21" s="2" t="b">
        <v>1</v>
      </c>
      <c r="J21" s="2" t="s">
        <v>91</v>
      </c>
      <c r="K21" s="2" t="s">
        <v>536</v>
      </c>
      <c r="L21" s="2"/>
      <c r="N21" t="str">
        <f t="shared" si="0"/>
        <v>有</v>
      </c>
      <c r="O21" t="str">
        <f t="shared" si="1"/>
        <v>有</v>
      </c>
    </row>
    <row r="22" ht="41.75" spans="1:15">
      <c r="A22" s="2" t="s">
        <v>611</v>
      </c>
      <c r="B22" s="2" t="b">
        <v>1</v>
      </c>
      <c r="C22" s="2" t="s">
        <v>424</v>
      </c>
      <c r="D22" s="2" t="s">
        <v>612</v>
      </c>
      <c r="E22" s="2"/>
      <c r="H22" s="2" t="s">
        <v>611</v>
      </c>
      <c r="I22" s="2" t="b">
        <v>1</v>
      </c>
      <c r="J22" s="2" t="s">
        <v>424</v>
      </c>
      <c r="K22" s="2" t="s">
        <v>612</v>
      </c>
      <c r="L22" s="2"/>
      <c r="N22" t="str">
        <f t="shared" si="0"/>
        <v>有</v>
      </c>
      <c r="O22" t="str">
        <f t="shared" si="1"/>
        <v>有</v>
      </c>
    </row>
    <row r="23" ht="41.75" spans="1:15">
      <c r="A23" s="2" t="s">
        <v>614</v>
      </c>
      <c r="B23" s="2" t="b">
        <v>1</v>
      </c>
      <c r="C23" s="2" t="s">
        <v>3</v>
      </c>
      <c r="D23" s="2" t="s">
        <v>615</v>
      </c>
      <c r="E23" s="2"/>
      <c r="H23" s="2" t="s">
        <v>614</v>
      </c>
      <c r="I23" s="2" t="b">
        <v>1</v>
      </c>
      <c r="J23" s="2" t="s">
        <v>3</v>
      </c>
      <c r="K23" s="2" t="s">
        <v>615</v>
      </c>
      <c r="L23" s="2"/>
      <c r="N23" t="str">
        <f t="shared" si="0"/>
        <v>有</v>
      </c>
      <c r="O23" t="str">
        <f t="shared" si="1"/>
        <v>有</v>
      </c>
    </row>
    <row r="24" ht="28.75" spans="1:15">
      <c r="A24" s="2" t="s">
        <v>600</v>
      </c>
      <c r="B24" s="2" t="b">
        <v>1</v>
      </c>
      <c r="C24" s="2" t="s">
        <v>404</v>
      </c>
      <c r="D24" s="2" t="s">
        <v>601</v>
      </c>
      <c r="E24" s="2"/>
      <c r="H24" s="2" t="s">
        <v>600</v>
      </c>
      <c r="I24" s="2" t="b">
        <v>1</v>
      </c>
      <c r="J24" s="2" t="s">
        <v>404</v>
      </c>
      <c r="K24" s="2" t="s">
        <v>601</v>
      </c>
      <c r="L24" s="2"/>
      <c r="N24" t="str">
        <f t="shared" si="0"/>
        <v>有</v>
      </c>
      <c r="O24" t="str">
        <f t="shared" si="1"/>
        <v>有</v>
      </c>
    </row>
    <row r="25" ht="68.75" spans="1:15">
      <c r="A25" s="2" t="s">
        <v>593</v>
      </c>
      <c r="B25" s="2" t="b">
        <v>1</v>
      </c>
      <c r="C25" s="2" t="s">
        <v>3</v>
      </c>
      <c r="D25" s="2" t="s">
        <v>738</v>
      </c>
      <c r="E25" s="2"/>
      <c r="H25" s="2" t="s">
        <v>593</v>
      </c>
      <c r="I25" s="2" t="b">
        <v>1</v>
      </c>
      <c r="J25" s="2" t="s">
        <v>3</v>
      </c>
      <c r="K25" s="2" t="s">
        <v>738</v>
      </c>
      <c r="L25" s="2"/>
      <c r="N25" t="str">
        <f t="shared" si="0"/>
        <v>有</v>
      </c>
      <c r="O25" t="str">
        <f t="shared" si="1"/>
        <v>有</v>
      </c>
    </row>
    <row r="26" ht="41.75" spans="1:15">
      <c r="A26" s="2" t="s">
        <v>608</v>
      </c>
      <c r="B26" s="2" t="b">
        <v>1</v>
      </c>
      <c r="C26" s="2" t="s">
        <v>91</v>
      </c>
      <c r="D26" s="2" t="s">
        <v>610</v>
      </c>
      <c r="E26" s="3"/>
      <c r="H26" s="2" t="s">
        <v>608</v>
      </c>
      <c r="I26" s="2" t="b">
        <v>1</v>
      </c>
      <c r="J26" s="2" t="s">
        <v>91</v>
      </c>
      <c r="K26" s="2" t="s">
        <v>610</v>
      </c>
      <c r="L26" s="3"/>
      <c r="N26" t="str">
        <f t="shared" si="0"/>
        <v>有</v>
      </c>
      <c r="O26" t="str">
        <f t="shared" si="1"/>
        <v>有</v>
      </c>
    </row>
    <row r="27" ht="41.75" spans="1:15">
      <c r="A27" s="2" t="s">
        <v>685</v>
      </c>
      <c r="B27" s="2" t="b">
        <v>1</v>
      </c>
      <c r="C27" s="2" t="s">
        <v>3</v>
      </c>
      <c r="D27" s="2" t="s">
        <v>686</v>
      </c>
      <c r="E27" s="2" t="s">
        <v>768</v>
      </c>
      <c r="H27" s="2" t="s">
        <v>614</v>
      </c>
      <c r="I27" s="2" t="b">
        <v>1</v>
      </c>
      <c r="J27" s="2" t="s">
        <v>3</v>
      </c>
      <c r="K27" s="2" t="s">
        <v>615</v>
      </c>
      <c r="L27" s="3"/>
      <c r="N27" t="str">
        <f t="shared" si="0"/>
        <v>有</v>
      </c>
      <c r="O27" t="str">
        <f t="shared" si="1"/>
        <v>有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9"/>
  <sheetViews>
    <sheetView topLeftCell="A3" workbookViewId="0">
      <selection activeCell="G26" sqref="G26"/>
    </sheetView>
  </sheetViews>
  <sheetFormatPr defaultColWidth="9.14285714285714" defaultRowHeight="17.6" outlineLevelCol="2"/>
  <cols>
    <col min="1" max="1" width="20.0803571428571" customWidth="1"/>
    <col min="2" max="2" width="12.3392857142857" customWidth="1"/>
    <col min="3" max="3" width="12.4910714285714" customWidth="1"/>
  </cols>
  <sheetData>
    <row r="1" ht="26" spans="1:1">
      <c r="A1" s="1" t="s">
        <v>769</v>
      </c>
    </row>
    <row r="2" spans="1:2">
      <c r="A2" t="s">
        <v>16</v>
      </c>
      <c r="B2" t="s">
        <v>17</v>
      </c>
    </row>
    <row r="3" spans="2:3">
      <c r="B3" t="s">
        <v>770</v>
      </c>
      <c r="C3" t="s">
        <v>770</v>
      </c>
    </row>
    <row r="4" spans="2:3">
      <c r="B4" t="s">
        <v>771</v>
      </c>
      <c r="C4" t="s">
        <v>771</v>
      </c>
    </row>
    <row r="5" spans="1:2">
      <c r="A5" t="s">
        <v>22</v>
      </c>
      <c r="B5" t="s">
        <v>23</v>
      </c>
    </row>
    <row r="6" spans="2:3">
      <c r="B6" t="s">
        <v>772</v>
      </c>
      <c r="C6" t="s">
        <v>773</v>
      </c>
    </row>
    <row r="7" spans="2:3">
      <c r="B7" t="s">
        <v>774</v>
      </c>
      <c r="C7" t="s">
        <v>775</v>
      </c>
    </row>
    <row r="8" spans="2:3">
      <c r="B8" t="s">
        <v>776</v>
      </c>
      <c r="C8" t="s">
        <v>777</v>
      </c>
    </row>
    <row r="9" spans="2:3">
      <c r="B9" t="s">
        <v>778</v>
      </c>
      <c r="C9" t="s">
        <v>779</v>
      </c>
    </row>
    <row r="10" spans="1:2">
      <c r="A10" t="s">
        <v>78</v>
      </c>
      <c r="B10" t="s">
        <v>79</v>
      </c>
    </row>
    <row r="11" spans="2:3">
      <c r="B11" t="s">
        <v>780</v>
      </c>
      <c r="C11" t="s">
        <v>780</v>
      </c>
    </row>
    <row r="12" spans="2:3">
      <c r="B12" t="s">
        <v>781</v>
      </c>
      <c r="C12" t="s">
        <v>781</v>
      </c>
    </row>
    <row r="13" ht="26" spans="1:1">
      <c r="A13" s="1" t="s">
        <v>88</v>
      </c>
    </row>
    <row r="14" spans="1:2">
      <c r="A14" t="s">
        <v>22</v>
      </c>
      <c r="B14" t="s">
        <v>103</v>
      </c>
    </row>
    <row r="15" spans="2:3">
      <c r="B15" t="s">
        <v>782</v>
      </c>
      <c r="C15" t="s">
        <v>783</v>
      </c>
    </row>
    <row r="16" spans="2:3">
      <c r="B16" t="s">
        <v>784</v>
      </c>
      <c r="C16" t="s">
        <v>785</v>
      </c>
    </row>
    <row r="17" spans="1:2">
      <c r="A17" t="s">
        <v>105</v>
      </c>
      <c r="B17" t="s">
        <v>106</v>
      </c>
    </row>
    <row r="18" spans="2:3">
      <c r="B18" t="s">
        <v>786</v>
      </c>
      <c r="C18" t="s">
        <v>787</v>
      </c>
    </row>
    <row r="19" spans="2:3">
      <c r="B19" t="s">
        <v>788</v>
      </c>
      <c r="C19" t="s">
        <v>789</v>
      </c>
    </row>
    <row r="20" spans="2:3">
      <c r="B20" t="s">
        <v>790</v>
      </c>
      <c r="C20" t="s">
        <v>791</v>
      </c>
    </row>
    <row r="21" spans="2:3">
      <c r="B21" t="s">
        <v>792</v>
      </c>
      <c r="C21" t="s">
        <v>793</v>
      </c>
    </row>
    <row r="22" spans="2:3">
      <c r="B22" t="s">
        <v>794</v>
      </c>
      <c r="C22" t="s">
        <v>795</v>
      </c>
    </row>
    <row r="23" spans="2:3">
      <c r="B23" t="s">
        <v>796</v>
      </c>
      <c r="C23" t="s">
        <v>797</v>
      </c>
    </row>
    <row r="24" spans="2:3">
      <c r="B24" t="s">
        <v>798</v>
      </c>
      <c r="C24" t="s">
        <v>799</v>
      </c>
    </row>
    <row r="25" spans="2:3">
      <c r="B25" t="s">
        <v>800</v>
      </c>
      <c r="C25" t="s">
        <v>801</v>
      </c>
    </row>
    <row r="26" spans="2:3">
      <c r="B26" t="s">
        <v>802</v>
      </c>
      <c r="C26" t="s">
        <v>803</v>
      </c>
    </row>
    <row r="27" spans="2:3">
      <c r="B27" t="s">
        <v>804</v>
      </c>
      <c r="C27" t="s">
        <v>805</v>
      </c>
    </row>
    <row r="28" ht="26" spans="1:1">
      <c r="A28" s="1" t="s">
        <v>113</v>
      </c>
    </row>
    <row r="29" spans="1:2">
      <c r="A29" t="s">
        <v>105</v>
      </c>
      <c r="B29" t="s">
        <v>187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现货</vt:lpstr>
      <vt:lpstr>交割合约（币本位）</vt:lpstr>
      <vt:lpstr>永续合约（币本位）</vt:lpstr>
      <vt:lpstr>永续合约(U本位)</vt:lpstr>
      <vt:lpstr>公式</vt:lpstr>
      <vt:lpstr>验证字段一致</vt:lpstr>
      <vt:lpstr>现货字典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zhangchunxi</dc:creator>
  <dcterms:created xsi:type="dcterms:W3CDTF">2021-03-16T08:31:26Z</dcterms:created>
  <dcterms:modified xsi:type="dcterms:W3CDTF">2021-03-17T09:42:13Z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2052-2.8.1.4649</vt:lpwstr>
  </property>
</Properties>
</file>