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8035" windowHeight="12105" activeTab="5"/>
  </bookViews>
  <sheets>
    <sheet name="升级经验" sheetId="6" r:id="rId1"/>
    <sheet name="任务经验计算" sheetId="1" r:id="rId2"/>
    <sheet name="怪物经验计算" sheetId="3" r:id="rId3"/>
    <sheet name="Sheet2" sheetId="2" r:id="rId4"/>
    <sheet name="经验编辑" sheetId="4" r:id="rId5"/>
    <sheet name="规划1" sheetId="5" r:id="rId6"/>
    <sheet name="金币产出" sheetId="7" r:id="rId7"/>
    <sheet name="Sheet1" sheetId="8" r:id="rId8"/>
  </sheets>
  <calcPr calcId="144525"/>
</workbook>
</file>

<file path=xl/calcChain.xml><?xml version="1.0" encoding="utf-8"?>
<calcChain xmlns="http://schemas.openxmlformats.org/spreadsheetml/2006/main">
  <c r="O17" i="8" l="1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16" i="8"/>
  <c r="L15" i="8"/>
  <c r="L3" i="8"/>
  <c r="L4" i="8"/>
  <c r="L5" i="8"/>
  <c r="L6" i="8"/>
  <c r="L7" i="8"/>
  <c r="L8" i="8"/>
  <c r="L9" i="8"/>
  <c r="L10" i="8"/>
  <c r="L11" i="8"/>
  <c r="L12" i="8"/>
  <c r="L13" i="8"/>
  <c r="L14" i="8"/>
  <c r="L2" i="8"/>
  <c r="C19" i="8" l="1"/>
  <c r="D19" i="8" s="1"/>
  <c r="C20" i="8"/>
  <c r="D20" i="8" s="1"/>
  <c r="C23" i="8"/>
  <c r="D23" i="8" s="1"/>
  <c r="C24" i="8"/>
  <c r="D24" i="8" s="1"/>
  <c r="C27" i="8"/>
  <c r="D27" i="8" s="1"/>
  <c r="C28" i="8"/>
  <c r="D28" i="8" s="1"/>
  <c r="C31" i="8"/>
  <c r="C32" i="8"/>
  <c r="D32" i="8" s="1"/>
  <c r="C35" i="8"/>
  <c r="C36" i="8"/>
  <c r="D36" i="8" s="1"/>
  <c r="C39" i="8"/>
  <c r="C40" i="8"/>
  <c r="D40" i="8" s="1"/>
  <c r="C43" i="8"/>
  <c r="C44" i="8"/>
  <c r="D44" i="8" s="1"/>
  <c r="C47" i="8"/>
  <c r="C48" i="8"/>
  <c r="D48" i="8" s="1"/>
  <c r="C51" i="8"/>
  <c r="C52" i="8"/>
  <c r="D52" i="8" s="1"/>
  <c r="C55" i="8"/>
  <c r="C56" i="8"/>
  <c r="D56" i="8" s="1"/>
  <c r="C59" i="8"/>
  <c r="C60" i="8"/>
  <c r="D60" i="8" s="1"/>
  <c r="U3" i="8"/>
  <c r="C17" i="8" s="1"/>
  <c r="D17" i="8" s="1"/>
  <c r="U4" i="8"/>
  <c r="C18" i="8" s="1"/>
  <c r="D18" i="8" s="1"/>
  <c r="U5" i="8"/>
  <c r="U6" i="8"/>
  <c r="U7" i="8"/>
  <c r="C21" i="8" s="1"/>
  <c r="D21" i="8" s="1"/>
  <c r="U8" i="8"/>
  <c r="C22" i="8" s="1"/>
  <c r="D22" i="8" s="1"/>
  <c r="U9" i="8"/>
  <c r="U10" i="8"/>
  <c r="U11" i="8"/>
  <c r="C25" i="8" s="1"/>
  <c r="D25" i="8" s="1"/>
  <c r="U12" i="8"/>
  <c r="C26" i="8" s="1"/>
  <c r="D26" i="8" s="1"/>
  <c r="U13" i="8"/>
  <c r="U14" i="8"/>
  <c r="U15" i="8"/>
  <c r="C29" i="8" s="1"/>
  <c r="D29" i="8" s="1"/>
  <c r="U16" i="8"/>
  <c r="C30" i="8" s="1"/>
  <c r="D30" i="8" s="1"/>
  <c r="U17" i="8"/>
  <c r="U18" i="8"/>
  <c r="U19" i="8"/>
  <c r="C33" i="8" s="1"/>
  <c r="D33" i="8" s="1"/>
  <c r="U20" i="8"/>
  <c r="C34" i="8" s="1"/>
  <c r="D34" i="8" s="1"/>
  <c r="U21" i="8"/>
  <c r="U22" i="8"/>
  <c r="U23" i="8"/>
  <c r="C37" i="8" s="1"/>
  <c r="D37" i="8" s="1"/>
  <c r="U24" i="8"/>
  <c r="C38" i="8" s="1"/>
  <c r="D38" i="8" s="1"/>
  <c r="U25" i="8"/>
  <c r="U26" i="8"/>
  <c r="U27" i="8"/>
  <c r="C41" i="8" s="1"/>
  <c r="D41" i="8" s="1"/>
  <c r="U28" i="8"/>
  <c r="C42" i="8" s="1"/>
  <c r="D42" i="8" s="1"/>
  <c r="U29" i="8"/>
  <c r="U30" i="8"/>
  <c r="U31" i="8"/>
  <c r="C45" i="8" s="1"/>
  <c r="D45" i="8" s="1"/>
  <c r="U32" i="8"/>
  <c r="C46" i="8" s="1"/>
  <c r="D46" i="8" s="1"/>
  <c r="U33" i="8"/>
  <c r="U34" i="8"/>
  <c r="U35" i="8"/>
  <c r="C49" i="8" s="1"/>
  <c r="D49" i="8" s="1"/>
  <c r="U36" i="8"/>
  <c r="C50" i="8" s="1"/>
  <c r="D50" i="8" s="1"/>
  <c r="U37" i="8"/>
  <c r="U38" i="8"/>
  <c r="U39" i="8"/>
  <c r="C53" i="8" s="1"/>
  <c r="D53" i="8" s="1"/>
  <c r="U40" i="8"/>
  <c r="C54" i="8" s="1"/>
  <c r="D54" i="8" s="1"/>
  <c r="U41" i="8"/>
  <c r="U42" i="8"/>
  <c r="U43" i="8"/>
  <c r="C57" i="8" s="1"/>
  <c r="D57" i="8" s="1"/>
  <c r="U44" i="8"/>
  <c r="C58" i="8" s="1"/>
  <c r="D58" i="8" s="1"/>
  <c r="U45" i="8"/>
  <c r="U46" i="8"/>
  <c r="U47" i="8"/>
  <c r="C61" i="8" s="1"/>
  <c r="D61" i="8" s="1"/>
  <c r="U48" i="8"/>
  <c r="U49" i="8"/>
  <c r="U50" i="8"/>
  <c r="U51" i="8"/>
  <c r="U2" i="8"/>
  <c r="C16" i="8" s="1"/>
  <c r="D16" i="8" s="1"/>
  <c r="AE102" i="8"/>
  <c r="AE101" i="8"/>
  <c r="AE100" i="8"/>
  <c r="AE99" i="8"/>
  <c r="AE98" i="8"/>
  <c r="AE97" i="8"/>
  <c r="AE96" i="8"/>
  <c r="AE95" i="8"/>
  <c r="AE94" i="8"/>
  <c r="AE93" i="8"/>
  <c r="AE92" i="8"/>
  <c r="AE91" i="8"/>
  <c r="AE90" i="8"/>
  <c r="AE89" i="8"/>
  <c r="AE88" i="8"/>
  <c r="AE87" i="8"/>
  <c r="AE86" i="8"/>
  <c r="AE85" i="8"/>
  <c r="AE84" i="8"/>
  <c r="AE83" i="8"/>
  <c r="AE82" i="8"/>
  <c r="AE81" i="8"/>
  <c r="AE80" i="8"/>
  <c r="AE79" i="8"/>
  <c r="AE78" i="8"/>
  <c r="AE77" i="8"/>
  <c r="AE76" i="8"/>
  <c r="AE75" i="8"/>
  <c r="AE74" i="8"/>
  <c r="AE73" i="8"/>
  <c r="AE72" i="8"/>
  <c r="AE71" i="8"/>
  <c r="AE70" i="8"/>
  <c r="AE69" i="8"/>
  <c r="AE68" i="8"/>
  <c r="AE67" i="8"/>
  <c r="AE66" i="8"/>
  <c r="AE65" i="8"/>
  <c r="AE64" i="8"/>
  <c r="AE63" i="8"/>
  <c r="AE62" i="8"/>
  <c r="AB47" i="8" s="1"/>
  <c r="AE61" i="8"/>
  <c r="AB46" i="8" s="1"/>
  <c r="V46" i="8" s="1"/>
  <c r="AE60" i="8"/>
  <c r="AB45" i="8" s="1"/>
  <c r="AE59" i="8"/>
  <c r="AB44" i="8" s="1"/>
  <c r="Z44" i="8" s="1"/>
  <c r="E58" i="8" s="1"/>
  <c r="F58" i="8" s="1"/>
  <c r="G58" i="8" s="1"/>
  <c r="AE58" i="8"/>
  <c r="AB43" i="8" s="1"/>
  <c r="AE57" i="8"/>
  <c r="AB42" i="8" s="1"/>
  <c r="V42" i="8" s="1"/>
  <c r="AE56" i="8"/>
  <c r="AB41" i="8" s="1"/>
  <c r="AE55" i="8"/>
  <c r="AB40" i="8" s="1"/>
  <c r="Z40" i="8" s="1"/>
  <c r="E54" i="8" s="1"/>
  <c r="F54" i="8" s="1"/>
  <c r="G54" i="8" s="1"/>
  <c r="AE54" i="8"/>
  <c r="AB39" i="8" s="1"/>
  <c r="AE53" i="8"/>
  <c r="AB38" i="8" s="1"/>
  <c r="V38" i="8" s="1"/>
  <c r="AE52" i="8"/>
  <c r="AB37" i="8" s="1"/>
  <c r="AE51" i="8"/>
  <c r="AB36" i="8" s="1"/>
  <c r="AE50" i="8"/>
  <c r="AB35" i="8" s="1"/>
  <c r="AE49" i="8"/>
  <c r="AB34" i="8" s="1"/>
  <c r="V34" i="8" s="1"/>
  <c r="AE48" i="8"/>
  <c r="AB33" i="8" s="1"/>
  <c r="AE47" i="8"/>
  <c r="AB32" i="8" s="1"/>
  <c r="Z32" i="8" s="1"/>
  <c r="E46" i="8" s="1"/>
  <c r="F46" i="8" s="1"/>
  <c r="G46" i="8" s="1"/>
  <c r="AE46" i="8"/>
  <c r="AB31" i="8" s="1"/>
  <c r="AE45" i="8"/>
  <c r="AB30" i="8" s="1"/>
  <c r="V30" i="8" s="1"/>
  <c r="AE44" i="8"/>
  <c r="AB29" i="8" s="1"/>
  <c r="AE43" i="8"/>
  <c r="AB28" i="8" s="1"/>
  <c r="AE42" i="8"/>
  <c r="AB27" i="8" s="1"/>
  <c r="AE41" i="8"/>
  <c r="AB26" i="8" s="1"/>
  <c r="V26" i="8" s="1"/>
  <c r="AE40" i="8"/>
  <c r="AB25" i="8" s="1"/>
  <c r="AE39" i="8"/>
  <c r="AB24" i="8" s="1"/>
  <c r="V24" i="8" s="1"/>
  <c r="AE38" i="8"/>
  <c r="AB23" i="8" s="1"/>
  <c r="AE37" i="8"/>
  <c r="AB22" i="8" s="1"/>
  <c r="V22" i="8" s="1"/>
  <c r="AE36" i="8"/>
  <c r="AB21" i="8" s="1"/>
  <c r="AE35" i="8"/>
  <c r="AB20" i="8" s="1"/>
  <c r="Z20" i="8" s="1"/>
  <c r="E34" i="8" s="1"/>
  <c r="F34" i="8" s="1"/>
  <c r="G34" i="8" s="1"/>
  <c r="AE34" i="8"/>
  <c r="AB19" i="8" s="1"/>
  <c r="AE33" i="8"/>
  <c r="AB18" i="8" s="1"/>
  <c r="V18" i="8" s="1"/>
  <c r="AE32" i="8"/>
  <c r="AB17" i="8" s="1"/>
  <c r="AE31" i="8"/>
  <c r="AB16" i="8" s="1"/>
  <c r="AE30" i="8"/>
  <c r="AB15" i="8" s="1"/>
  <c r="AE29" i="8"/>
  <c r="AB14" i="8" s="1"/>
  <c r="V14" i="8" s="1"/>
  <c r="AE28" i="8"/>
  <c r="AB13" i="8" s="1"/>
  <c r="AE27" i="8"/>
  <c r="AB12" i="8" s="1"/>
  <c r="Z12" i="8" s="1"/>
  <c r="E26" i="8" s="1"/>
  <c r="F26" i="8" s="1"/>
  <c r="G26" i="8" s="1"/>
  <c r="AE26" i="8"/>
  <c r="AB11" i="8" s="1"/>
  <c r="AE25" i="8"/>
  <c r="AB10" i="8" s="1"/>
  <c r="V10" i="8" s="1"/>
  <c r="AE24" i="8"/>
  <c r="AB9" i="8" s="1"/>
  <c r="AE23" i="8"/>
  <c r="AB8" i="8" s="1"/>
  <c r="Z8" i="8" s="1"/>
  <c r="E22" i="8" s="1"/>
  <c r="F22" i="8" s="1"/>
  <c r="G22" i="8" s="1"/>
  <c r="AE22" i="8"/>
  <c r="AB7" i="8" s="1"/>
  <c r="AE21" i="8"/>
  <c r="AB6" i="8" s="1"/>
  <c r="V6" i="8" s="1"/>
  <c r="AE20" i="8"/>
  <c r="AB5" i="8" s="1"/>
  <c r="AE19" i="8"/>
  <c r="AB4" i="8" s="1"/>
  <c r="V4" i="8" s="1"/>
  <c r="AE18" i="8"/>
  <c r="AB3" i="8" s="1"/>
  <c r="AE17" i="8"/>
  <c r="AB2" i="8" s="1"/>
  <c r="V2" i="8" s="1"/>
  <c r="AE16" i="8"/>
  <c r="AE15" i="8"/>
  <c r="AE14" i="8"/>
  <c r="AE13" i="8"/>
  <c r="AE12" i="8"/>
  <c r="AE11" i="8"/>
  <c r="AE10" i="8"/>
  <c r="AE9" i="8"/>
  <c r="AE8" i="8"/>
  <c r="AE7" i="8"/>
  <c r="AE6" i="8"/>
  <c r="AE5" i="8"/>
  <c r="AE4" i="8"/>
  <c r="AE3" i="8"/>
  <c r="D35" i="8"/>
  <c r="D39" i="8"/>
  <c r="D43" i="8"/>
  <c r="D47" i="8"/>
  <c r="D51" i="8"/>
  <c r="D55" i="8"/>
  <c r="D59" i="8"/>
  <c r="V11" i="8" l="1"/>
  <c r="Z11" i="8"/>
  <c r="E25" i="8" s="1"/>
  <c r="F25" i="8" s="1"/>
  <c r="G25" i="8" s="1"/>
  <c r="Z31" i="8"/>
  <c r="E45" i="8" s="1"/>
  <c r="F45" i="8" s="1"/>
  <c r="G45" i="8" s="1"/>
  <c r="V31" i="8"/>
  <c r="V3" i="8"/>
  <c r="Z3" i="8"/>
  <c r="E17" i="8" s="1"/>
  <c r="F17" i="8" s="1"/>
  <c r="G17" i="8" s="1"/>
  <c r="Z15" i="8"/>
  <c r="E29" i="8" s="1"/>
  <c r="F29" i="8" s="1"/>
  <c r="G29" i="8" s="1"/>
  <c r="V15" i="8"/>
  <c r="V27" i="8"/>
  <c r="Z27" i="8"/>
  <c r="E41" i="8" s="1"/>
  <c r="F41" i="8" s="1"/>
  <c r="G41" i="8" s="1"/>
  <c r="V39" i="8"/>
  <c r="Z39" i="8"/>
  <c r="E53" i="8" s="1"/>
  <c r="F53" i="8" s="1"/>
  <c r="G53" i="8" s="1"/>
  <c r="Z47" i="8"/>
  <c r="E61" i="8" s="1"/>
  <c r="F61" i="8" s="1"/>
  <c r="G61" i="8" s="1"/>
  <c r="V47" i="8"/>
  <c r="V28" i="8"/>
  <c r="Z28" i="8"/>
  <c r="E42" i="8" s="1"/>
  <c r="F42" i="8" s="1"/>
  <c r="G42" i="8" s="1"/>
  <c r="V36" i="8"/>
  <c r="Z36" i="8"/>
  <c r="E50" i="8" s="1"/>
  <c r="F50" i="8" s="1"/>
  <c r="G50" i="8" s="1"/>
  <c r="Z5" i="8"/>
  <c r="E19" i="8" s="1"/>
  <c r="F19" i="8" s="1"/>
  <c r="G19" i="8" s="1"/>
  <c r="V5" i="8"/>
  <c r="Z13" i="8"/>
  <c r="E27" i="8" s="1"/>
  <c r="F27" i="8" s="1"/>
  <c r="G27" i="8" s="1"/>
  <c r="V13" i="8"/>
  <c r="Z21" i="8"/>
  <c r="E35" i="8" s="1"/>
  <c r="F35" i="8" s="1"/>
  <c r="G35" i="8" s="1"/>
  <c r="V21" i="8"/>
  <c r="Z29" i="8"/>
  <c r="E43" i="8" s="1"/>
  <c r="F43" i="8" s="1"/>
  <c r="G43" i="8" s="1"/>
  <c r="V29" i="8"/>
  <c r="V41" i="8"/>
  <c r="Z41" i="8"/>
  <c r="E55" i="8" s="1"/>
  <c r="F55" i="8" s="1"/>
  <c r="G55" i="8" s="1"/>
  <c r="V7" i="8"/>
  <c r="Z7" i="8"/>
  <c r="E21" i="8" s="1"/>
  <c r="F21" i="8" s="1"/>
  <c r="G21" i="8" s="1"/>
  <c r="V19" i="8"/>
  <c r="Z19" i="8"/>
  <c r="E33" i="8" s="1"/>
  <c r="F33" i="8" s="1"/>
  <c r="G33" i="8" s="1"/>
  <c r="V23" i="8"/>
  <c r="Z23" i="8"/>
  <c r="E37" i="8" s="1"/>
  <c r="F37" i="8" s="1"/>
  <c r="G37" i="8" s="1"/>
  <c r="V35" i="8"/>
  <c r="Z35" i="8"/>
  <c r="E49" i="8" s="1"/>
  <c r="F49" i="8" s="1"/>
  <c r="G49" i="8" s="1"/>
  <c r="V43" i="8"/>
  <c r="Z43" i="8"/>
  <c r="E57" i="8" s="1"/>
  <c r="F57" i="8" s="1"/>
  <c r="G57" i="8" s="1"/>
  <c r="V16" i="8"/>
  <c r="Z16" i="8"/>
  <c r="E30" i="8" s="1"/>
  <c r="F30" i="8" s="1"/>
  <c r="G30" i="8" s="1"/>
  <c r="V9" i="8"/>
  <c r="Z9" i="8"/>
  <c r="E23" i="8" s="1"/>
  <c r="F23" i="8" s="1"/>
  <c r="G23" i="8" s="1"/>
  <c r="V17" i="8"/>
  <c r="Z17" i="8"/>
  <c r="E31" i="8" s="1"/>
  <c r="F31" i="8" s="1"/>
  <c r="G31" i="8" s="1"/>
  <c r="V25" i="8"/>
  <c r="Z25" i="8"/>
  <c r="E39" i="8" s="1"/>
  <c r="F39" i="8" s="1"/>
  <c r="G39" i="8" s="1"/>
  <c r="V33" i="8"/>
  <c r="Z33" i="8"/>
  <c r="E47" i="8" s="1"/>
  <c r="F47" i="8" s="1"/>
  <c r="G47" i="8" s="1"/>
  <c r="Z37" i="8"/>
  <c r="E51" i="8" s="1"/>
  <c r="F51" i="8" s="1"/>
  <c r="G51" i="8" s="1"/>
  <c r="V37" i="8"/>
  <c r="V45" i="8"/>
  <c r="Z45" i="8"/>
  <c r="E59" i="8" s="1"/>
  <c r="F59" i="8" s="1"/>
  <c r="G59" i="8" s="1"/>
  <c r="Z24" i="8"/>
  <c r="E38" i="8" s="1"/>
  <c r="F38" i="8" s="1"/>
  <c r="G38" i="8" s="1"/>
  <c r="Z4" i="8"/>
  <c r="E18" i="8" s="1"/>
  <c r="F18" i="8" s="1"/>
  <c r="G18" i="8" s="1"/>
  <c r="V44" i="8"/>
  <c r="V40" i="8"/>
  <c r="V32" i="8"/>
  <c r="V20" i="8"/>
  <c r="V12" i="8"/>
  <c r="V8" i="8"/>
  <c r="Z2" i="8"/>
  <c r="E16" i="8" s="1"/>
  <c r="F16" i="8" s="1"/>
  <c r="G16" i="8" s="1"/>
  <c r="H31" i="8"/>
  <c r="I31" i="8" s="1"/>
  <c r="Z46" i="8"/>
  <c r="E60" i="8" s="1"/>
  <c r="F60" i="8" s="1"/>
  <c r="G60" i="8" s="1"/>
  <c r="Z42" i="8"/>
  <c r="E56" i="8" s="1"/>
  <c r="F56" i="8" s="1"/>
  <c r="G56" i="8" s="1"/>
  <c r="Z38" i="8"/>
  <c r="E52" i="8" s="1"/>
  <c r="F52" i="8" s="1"/>
  <c r="G52" i="8" s="1"/>
  <c r="Z34" i="8"/>
  <c r="E48" i="8" s="1"/>
  <c r="F48" i="8" s="1"/>
  <c r="G48" i="8" s="1"/>
  <c r="Z30" i="8"/>
  <c r="E44" i="8" s="1"/>
  <c r="F44" i="8" s="1"/>
  <c r="G44" i="8" s="1"/>
  <c r="Z26" i="8"/>
  <c r="E40" i="8" s="1"/>
  <c r="F40" i="8" s="1"/>
  <c r="G40" i="8" s="1"/>
  <c r="Z22" i="8"/>
  <c r="E36" i="8" s="1"/>
  <c r="F36" i="8" s="1"/>
  <c r="G36" i="8" s="1"/>
  <c r="Z18" i="8"/>
  <c r="E32" i="8" s="1"/>
  <c r="F32" i="8" s="1"/>
  <c r="G32" i="8" s="1"/>
  <c r="Z14" i="8"/>
  <c r="E28" i="8" s="1"/>
  <c r="F28" i="8" s="1"/>
  <c r="G28" i="8" s="1"/>
  <c r="Z10" i="8"/>
  <c r="E24" i="8" s="1"/>
  <c r="F24" i="8" s="1"/>
  <c r="G24" i="8" s="1"/>
  <c r="Z6" i="8"/>
  <c r="E20" i="8" s="1"/>
  <c r="F20" i="8" s="1"/>
  <c r="G20" i="8" s="1"/>
  <c r="D31" i="8"/>
  <c r="H60" i="8"/>
  <c r="I60" i="8" s="1"/>
  <c r="H56" i="8"/>
  <c r="I56" i="8" s="1"/>
  <c r="H52" i="8"/>
  <c r="I52" i="8" s="1"/>
  <c r="H48" i="8"/>
  <c r="I48" i="8" s="1"/>
  <c r="H44" i="8"/>
  <c r="I44" i="8" s="1"/>
  <c r="H40" i="8"/>
  <c r="I40" i="8" s="1"/>
  <c r="H36" i="8"/>
  <c r="I36" i="8" s="1"/>
  <c r="H59" i="8"/>
  <c r="I59" i="8" s="1"/>
  <c r="H55" i="8"/>
  <c r="I55" i="8" s="1"/>
  <c r="H47" i="8"/>
  <c r="I47" i="8" s="1"/>
  <c r="H43" i="8"/>
  <c r="I43" i="8" s="1"/>
  <c r="H39" i="8"/>
  <c r="I39" i="8" s="1"/>
  <c r="H19" i="8"/>
  <c r="I19" i="8" s="1"/>
  <c r="H58" i="8"/>
  <c r="I58" i="8" s="1"/>
  <c r="H54" i="8"/>
  <c r="I54" i="8" s="1"/>
  <c r="H46" i="8"/>
  <c r="I46" i="8" s="1"/>
  <c r="H42" i="8"/>
  <c r="I42" i="8" s="1"/>
  <c r="H34" i="8"/>
  <c r="I34" i="8" s="1"/>
  <c r="H30" i="8"/>
  <c r="I30" i="8" s="1"/>
  <c r="H26" i="8"/>
  <c r="I26" i="8" s="1"/>
  <c r="H22" i="8"/>
  <c r="I22" i="8" s="1"/>
  <c r="H61" i="8"/>
  <c r="I61" i="8" s="1"/>
  <c r="H53" i="8"/>
  <c r="I53" i="8" s="1"/>
  <c r="H49" i="8"/>
  <c r="I49" i="8" s="1"/>
  <c r="H45" i="8"/>
  <c r="I45" i="8" s="1"/>
  <c r="H33" i="8"/>
  <c r="I33" i="8" s="1"/>
  <c r="H29" i="8"/>
  <c r="I29" i="8" s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3" i="7"/>
  <c r="H18" i="8" l="1"/>
  <c r="I18" i="8" s="1"/>
  <c r="H50" i="8"/>
  <c r="I50" i="8" s="1"/>
  <c r="H23" i="8"/>
  <c r="I23" i="8" s="1"/>
  <c r="H17" i="8"/>
  <c r="I17" i="8" s="1"/>
  <c r="H38" i="8"/>
  <c r="I38" i="8" s="1"/>
  <c r="H27" i="8"/>
  <c r="I27" i="8" s="1"/>
  <c r="H21" i="8"/>
  <c r="I21" i="8" s="1"/>
  <c r="H37" i="8"/>
  <c r="I37" i="8" s="1"/>
  <c r="H25" i="8"/>
  <c r="I25" i="8" s="1"/>
  <c r="H41" i="8"/>
  <c r="I41" i="8" s="1"/>
  <c r="H57" i="8"/>
  <c r="I57" i="8" s="1"/>
  <c r="H35" i="8"/>
  <c r="I35" i="8" s="1"/>
  <c r="H51" i="8"/>
  <c r="I51" i="8" s="1"/>
  <c r="H20" i="8"/>
  <c r="I20" i="8" s="1"/>
  <c r="H16" i="8"/>
  <c r="I16" i="8" s="1"/>
  <c r="H28" i="8"/>
  <c r="I28" i="8" s="1"/>
  <c r="H24" i="8"/>
  <c r="I24" i="8" s="1"/>
  <c r="H32" i="8"/>
  <c r="I32" i="8" s="1"/>
  <c r="F4" i="7"/>
  <c r="F5" i="7"/>
  <c r="F6" i="7"/>
  <c r="F7" i="7"/>
  <c r="F8" i="7"/>
  <c r="F3" i="7"/>
  <c r="E4" i="7"/>
  <c r="E5" i="7"/>
  <c r="E6" i="7"/>
  <c r="E7" i="7"/>
  <c r="E8" i="7"/>
  <c r="E3" i="7"/>
  <c r="J19" i="8" l="1"/>
  <c r="J23" i="8"/>
  <c r="J27" i="8"/>
  <c r="J31" i="8"/>
  <c r="J35" i="8"/>
  <c r="J39" i="8"/>
  <c r="J43" i="8"/>
  <c r="J47" i="8"/>
  <c r="J51" i="8"/>
  <c r="J55" i="8"/>
  <c r="J59" i="8"/>
  <c r="J56" i="8"/>
  <c r="J17" i="8"/>
  <c r="J25" i="8"/>
  <c r="J33" i="8"/>
  <c r="J41" i="8"/>
  <c r="J49" i="8"/>
  <c r="J57" i="8"/>
  <c r="J22" i="8"/>
  <c r="J34" i="8"/>
  <c r="J46" i="8"/>
  <c r="J54" i="8"/>
  <c r="J20" i="8"/>
  <c r="J24" i="8"/>
  <c r="J28" i="8"/>
  <c r="J32" i="8"/>
  <c r="J36" i="8"/>
  <c r="J40" i="8"/>
  <c r="J44" i="8"/>
  <c r="J48" i="8"/>
  <c r="J52" i="8"/>
  <c r="J60" i="8"/>
  <c r="J21" i="8"/>
  <c r="J29" i="8"/>
  <c r="J37" i="8"/>
  <c r="J45" i="8"/>
  <c r="J53" i="8"/>
  <c r="J61" i="8"/>
  <c r="J18" i="8"/>
  <c r="J26" i="8"/>
  <c r="J30" i="8"/>
  <c r="J38" i="8"/>
  <c r="J42" i="8"/>
  <c r="J50" i="8"/>
  <c r="J58" i="8"/>
  <c r="J16" i="8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  <c r="Q3" i="1" l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4" i="3"/>
  <c r="E3" i="3"/>
  <c r="I3" i="1" l="1"/>
  <c r="J63" i="5" l="1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H4" i="5"/>
  <c r="I4" i="5" s="1"/>
  <c r="J4" i="5" s="1"/>
  <c r="H5" i="5"/>
  <c r="I5" i="5" s="1"/>
  <c r="J5" i="5" s="1"/>
  <c r="H6" i="5"/>
  <c r="I6" i="5" s="1"/>
  <c r="J6" i="5" s="1"/>
  <c r="H7" i="5"/>
  <c r="I7" i="5" s="1"/>
  <c r="J7" i="5" s="1"/>
  <c r="H8" i="5"/>
  <c r="I8" i="5" s="1"/>
  <c r="J8" i="5" s="1"/>
  <c r="H9" i="5"/>
  <c r="I9" i="5" s="1"/>
  <c r="J9" i="5" s="1"/>
  <c r="H10" i="5"/>
  <c r="I10" i="5" s="1"/>
  <c r="J10" i="5" s="1"/>
  <c r="H11" i="5"/>
  <c r="I11" i="5" s="1"/>
  <c r="J11" i="5" s="1"/>
  <c r="H12" i="5"/>
  <c r="I12" i="5" s="1"/>
  <c r="J12" i="5" s="1"/>
  <c r="H13" i="5"/>
  <c r="I13" i="5" s="1"/>
  <c r="J13" i="5" s="1"/>
  <c r="H14" i="5"/>
  <c r="I14" i="5" s="1"/>
  <c r="J14" i="5" s="1"/>
  <c r="H15" i="5"/>
  <c r="I15" i="5" s="1"/>
  <c r="J15" i="5" s="1"/>
  <c r="H16" i="5"/>
  <c r="I16" i="5" s="1"/>
  <c r="J16" i="5" s="1"/>
  <c r="H17" i="5"/>
  <c r="I17" i="5" s="1"/>
  <c r="J17" i="5" s="1"/>
  <c r="H18" i="5"/>
  <c r="I18" i="5" s="1"/>
  <c r="J18" i="5" s="1"/>
  <c r="H19" i="5"/>
  <c r="I19" i="5" s="1"/>
  <c r="J19" i="5" s="1"/>
  <c r="H20" i="5"/>
  <c r="I20" i="5" s="1"/>
  <c r="J20" i="5" s="1"/>
  <c r="H21" i="5"/>
  <c r="I21" i="5" s="1"/>
  <c r="J21" i="5" s="1"/>
  <c r="H22" i="5"/>
  <c r="I22" i="5" s="1"/>
  <c r="J22" i="5" s="1"/>
  <c r="H23" i="5"/>
  <c r="I23" i="5" s="1"/>
  <c r="J23" i="5" s="1"/>
  <c r="H24" i="5"/>
  <c r="I24" i="5" s="1"/>
  <c r="J24" i="5" s="1"/>
  <c r="H25" i="5"/>
  <c r="I25" i="5" s="1"/>
  <c r="J25" i="5" s="1"/>
  <c r="H26" i="5"/>
  <c r="I26" i="5" s="1"/>
  <c r="J26" i="5" s="1"/>
  <c r="H27" i="5"/>
  <c r="I27" i="5" s="1"/>
  <c r="J27" i="5" s="1"/>
  <c r="H28" i="5"/>
  <c r="I28" i="5" s="1"/>
  <c r="J28" i="5" s="1"/>
  <c r="H29" i="5"/>
  <c r="I29" i="5" s="1"/>
  <c r="J29" i="5" s="1"/>
  <c r="H30" i="5"/>
  <c r="I30" i="5" s="1"/>
  <c r="J30" i="5" s="1"/>
  <c r="H31" i="5"/>
  <c r="I31" i="5" s="1"/>
  <c r="J31" i="5" s="1"/>
  <c r="H32" i="5"/>
  <c r="I32" i="5" s="1"/>
  <c r="J32" i="5" s="1"/>
  <c r="H33" i="5"/>
  <c r="I33" i="5" s="1"/>
  <c r="J33" i="5" s="1"/>
  <c r="H34" i="5"/>
  <c r="I34" i="5" s="1"/>
  <c r="J34" i="5" s="1"/>
  <c r="H35" i="5"/>
  <c r="I35" i="5" s="1"/>
  <c r="J35" i="5" s="1"/>
  <c r="H36" i="5"/>
  <c r="I36" i="5" s="1"/>
  <c r="J36" i="5" s="1"/>
  <c r="H37" i="5"/>
  <c r="I37" i="5" s="1"/>
  <c r="J37" i="5" s="1"/>
  <c r="H38" i="5"/>
  <c r="I38" i="5" s="1"/>
  <c r="J38" i="5" s="1"/>
  <c r="H39" i="5"/>
  <c r="I39" i="5" s="1"/>
  <c r="J39" i="5" s="1"/>
  <c r="H40" i="5"/>
  <c r="I40" i="5" s="1"/>
  <c r="J40" i="5" s="1"/>
  <c r="H41" i="5"/>
  <c r="I41" i="5" s="1"/>
  <c r="J41" i="5" s="1"/>
  <c r="H42" i="5"/>
  <c r="I42" i="5" s="1"/>
  <c r="J42" i="5" s="1"/>
  <c r="H43" i="5"/>
  <c r="I43" i="5" s="1"/>
  <c r="J43" i="5" s="1"/>
  <c r="H44" i="5"/>
  <c r="I44" i="5" s="1"/>
  <c r="J44" i="5" s="1"/>
  <c r="H45" i="5"/>
  <c r="I45" i="5" s="1"/>
  <c r="J45" i="5" s="1"/>
  <c r="H46" i="5"/>
  <c r="I46" i="5" s="1"/>
  <c r="J46" i="5" s="1"/>
  <c r="H47" i="5"/>
  <c r="I47" i="5" s="1"/>
  <c r="J47" i="5" s="1"/>
  <c r="H48" i="5"/>
  <c r="I48" i="5" s="1"/>
  <c r="J48" i="5" s="1"/>
  <c r="H49" i="5"/>
  <c r="I49" i="5" s="1"/>
  <c r="J49" i="5" s="1"/>
  <c r="H50" i="5"/>
  <c r="I50" i="5" s="1"/>
  <c r="J50" i="5" s="1"/>
  <c r="H51" i="5"/>
  <c r="I51" i="5" s="1"/>
  <c r="J51" i="5" s="1"/>
  <c r="H52" i="5"/>
  <c r="I52" i="5" s="1"/>
  <c r="J52" i="5" s="1"/>
  <c r="H53" i="5"/>
  <c r="I53" i="5" s="1"/>
  <c r="J53" i="5" s="1"/>
  <c r="H54" i="5"/>
  <c r="I54" i="5" s="1"/>
  <c r="J54" i="5" s="1"/>
  <c r="H55" i="5"/>
  <c r="I55" i="5" s="1"/>
  <c r="J55" i="5" s="1"/>
  <c r="H56" i="5"/>
  <c r="I56" i="5" s="1"/>
  <c r="J56" i="5" s="1"/>
  <c r="H57" i="5"/>
  <c r="I57" i="5" s="1"/>
  <c r="J57" i="5" s="1"/>
  <c r="H58" i="5"/>
  <c r="I58" i="5" s="1"/>
  <c r="J58" i="5" s="1"/>
  <c r="H59" i="5"/>
  <c r="I59" i="5" s="1"/>
  <c r="J59" i="5" s="1"/>
  <c r="H60" i="5"/>
  <c r="I60" i="5" s="1"/>
  <c r="J60" i="5" s="1"/>
  <c r="H61" i="5"/>
  <c r="I61" i="5" s="1"/>
  <c r="J61" i="5" s="1"/>
  <c r="H62" i="5"/>
  <c r="I62" i="5" s="1"/>
  <c r="J62" i="5" s="1"/>
  <c r="H3" i="5"/>
  <c r="I3" i="5" s="1"/>
  <c r="J3" i="5" s="1"/>
  <c r="K3" i="5" s="1"/>
  <c r="L3" i="5" s="1"/>
  <c r="D102" i="1" l="1"/>
  <c r="D98" i="1"/>
  <c r="D99" i="1"/>
  <c r="D100" i="1"/>
  <c r="D101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63" i="1"/>
  <c r="D64" i="1"/>
  <c r="D65" i="1"/>
  <c r="D66" i="1"/>
  <c r="D67" i="1"/>
  <c r="D68" i="1"/>
  <c r="D69" i="1"/>
  <c r="D70" i="1"/>
  <c r="D71" i="1"/>
  <c r="D72" i="1"/>
  <c r="D7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3" i="1"/>
  <c r="F5" i="3" l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4" i="3"/>
  <c r="F3" i="3"/>
  <c r="Q4" i="3" l="1"/>
  <c r="Q5" i="3"/>
  <c r="Q6" i="3"/>
  <c r="Q43" i="3"/>
  <c r="Q44" i="3"/>
  <c r="Q45" i="3"/>
  <c r="Q46" i="3"/>
  <c r="Q47" i="3"/>
  <c r="Q48" i="3"/>
  <c r="Q49" i="3"/>
  <c r="Q50" i="3"/>
  <c r="Q51" i="3"/>
  <c r="Q3" i="3"/>
  <c r="I20" i="3"/>
  <c r="I21" i="3"/>
  <c r="I22" i="3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19" i="3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2" i="4"/>
  <c r="P4" i="3" l="1"/>
  <c r="P6" i="3"/>
  <c r="P7" i="3"/>
  <c r="P9" i="3"/>
  <c r="P15" i="3"/>
  <c r="P16" i="3"/>
  <c r="P17" i="3"/>
  <c r="P22" i="3"/>
  <c r="P29" i="3"/>
  <c r="P31" i="3"/>
  <c r="P33" i="3"/>
  <c r="P34" i="3"/>
  <c r="P36" i="3"/>
  <c r="P38" i="3"/>
  <c r="P40" i="3"/>
  <c r="P43" i="3"/>
  <c r="P45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3" i="3"/>
  <c r="O4" i="3"/>
  <c r="O5" i="3"/>
  <c r="P5" i="3" s="1"/>
  <c r="O6" i="3"/>
  <c r="O3" i="3"/>
  <c r="J18" i="3"/>
  <c r="J19" i="3" l="1"/>
  <c r="N4" i="3"/>
  <c r="N5" i="3"/>
  <c r="N6" i="3"/>
  <c r="N7" i="3"/>
  <c r="Q7" i="3" s="1"/>
  <c r="O7" i="3" s="1"/>
  <c r="N8" i="3"/>
  <c r="Q8" i="3" s="1"/>
  <c r="O8" i="3" s="1"/>
  <c r="P8" i="3" s="1"/>
  <c r="N9" i="3"/>
  <c r="Q9" i="3" s="1"/>
  <c r="O9" i="3" s="1"/>
  <c r="N10" i="3"/>
  <c r="Q10" i="3" s="1"/>
  <c r="O10" i="3" s="1"/>
  <c r="P10" i="3" s="1"/>
  <c r="N11" i="3"/>
  <c r="Q11" i="3" s="1"/>
  <c r="O11" i="3" s="1"/>
  <c r="P11" i="3" s="1"/>
  <c r="N12" i="3"/>
  <c r="Q12" i="3" s="1"/>
  <c r="O12" i="3" s="1"/>
  <c r="P12" i="3" s="1"/>
  <c r="N13" i="3"/>
  <c r="Q13" i="3" s="1"/>
  <c r="O13" i="3" s="1"/>
  <c r="P13" i="3" s="1"/>
  <c r="N14" i="3"/>
  <c r="Q14" i="3" s="1"/>
  <c r="O14" i="3" s="1"/>
  <c r="P14" i="3" s="1"/>
  <c r="N15" i="3"/>
  <c r="Q15" i="3" s="1"/>
  <c r="O15" i="3" s="1"/>
  <c r="N16" i="3"/>
  <c r="Q16" i="3" s="1"/>
  <c r="O16" i="3" s="1"/>
  <c r="N17" i="3"/>
  <c r="Q17" i="3" s="1"/>
  <c r="O17" i="3" s="1"/>
  <c r="N18" i="3"/>
  <c r="Q18" i="3" s="1"/>
  <c r="O18" i="3" s="1"/>
  <c r="P18" i="3" s="1"/>
  <c r="N19" i="3"/>
  <c r="Q19" i="3" s="1"/>
  <c r="N20" i="3"/>
  <c r="Q20" i="3" s="1"/>
  <c r="N21" i="3"/>
  <c r="Q21" i="3" s="1"/>
  <c r="N22" i="3"/>
  <c r="Q22" i="3" s="1"/>
  <c r="N23" i="3"/>
  <c r="Q23" i="3" s="1"/>
  <c r="N24" i="3"/>
  <c r="Q24" i="3" s="1"/>
  <c r="N25" i="3"/>
  <c r="Q25" i="3" s="1"/>
  <c r="N26" i="3"/>
  <c r="Q26" i="3" s="1"/>
  <c r="N27" i="3"/>
  <c r="Q27" i="3" s="1"/>
  <c r="N28" i="3"/>
  <c r="Q28" i="3" s="1"/>
  <c r="N29" i="3"/>
  <c r="Q29" i="3" s="1"/>
  <c r="N30" i="3"/>
  <c r="Q30" i="3" s="1"/>
  <c r="N31" i="3"/>
  <c r="Q31" i="3" s="1"/>
  <c r="N32" i="3"/>
  <c r="Q32" i="3" s="1"/>
  <c r="N33" i="3"/>
  <c r="Q33" i="3" s="1"/>
  <c r="N34" i="3"/>
  <c r="Q34" i="3" s="1"/>
  <c r="N35" i="3"/>
  <c r="Q35" i="3" s="1"/>
  <c r="N36" i="3"/>
  <c r="Q36" i="3" s="1"/>
  <c r="N37" i="3"/>
  <c r="Q37" i="3" s="1"/>
  <c r="N38" i="3"/>
  <c r="Q38" i="3" s="1"/>
  <c r="N39" i="3"/>
  <c r="Q39" i="3" s="1"/>
  <c r="N40" i="3"/>
  <c r="Q40" i="3" s="1"/>
  <c r="N41" i="3"/>
  <c r="Q41" i="3" s="1"/>
  <c r="N42" i="3"/>
  <c r="Q42" i="3" s="1"/>
  <c r="N43" i="3"/>
  <c r="N44" i="3"/>
  <c r="N45" i="3"/>
  <c r="N46" i="3"/>
  <c r="N47" i="3"/>
  <c r="N48" i="3"/>
  <c r="N49" i="3"/>
  <c r="N50" i="3"/>
  <c r="N51" i="3"/>
  <c r="N52" i="3"/>
  <c r="Q52" i="3" s="1"/>
  <c r="N53" i="3"/>
  <c r="Q53" i="3" s="1"/>
  <c r="N54" i="3"/>
  <c r="Q54" i="3" s="1"/>
  <c r="N55" i="3"/>
  <c r="Q55" i="3" s="1"/>
  <c r="N56" i="3"/>
  <c r="Q56" i="3" s="1"/>
  <c r="N57" i="3"/>
  <c r="Q57" i="3" s="1"/>
  <c r="N58" i="3"/>
  <c r="Q58" i="3" s="1"/>
  <c r="N59" i="3"/>
  <c r="Q59" i="3" s="1"/>
  <c r="N60" i="3"/>
  <c r="Q60" i="3" s="1"/>
  <c r="N61" i="3"/>
  <c r="Q61" i="3" s="1"/>
  <c r="N62" i="3"/>
  <c r="Q62" i="3" s="1"/>
  <c r="N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3" i="3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F18" i="1"/>
  <c r="F19" i="1" l="1"/>
  <c r="J20" i="3"/>
  <c r="O19" i="3"/>
  <c r="P19" i="3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40" i="2"/>
  <c r="C2" i="2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F20" i="1" l="1"/>
  <c r="J21" i="3"/>
  <c r="O20" i="3"/>
  <c r="P20" i="3" s="1"/>
  <c r="D50" i="1"/>
  <c r="D34" i="1"/>
  <c r="D18" i="1"/>
  <c r="J61" i="1"/>
  <c r="D61" i="1" s="1"/>
  <c r="E61" i="1" s="1"/>
  <c r="J57" i="1"/>
  <c r="D57" i="1" s="1"/>
  <c r="E57" i="1" s="1"/>
  <c r="J53" i="1"/>
  <c r="D53" i="1" s="1"/>
  <c r="J49" i="1"/>
  <c r="D49" i="1" s="1"/>
  <c r="J45" i="1"/>
  <c r="D45" i="1" s="1"/>
  <c r="J41" i="1"/>
  <c r="D41" i="1" s="1"/>
  <c r="J37" i="1"/>
  <c r="D37" i="1" s="1"/>
  <c r="J33" i="1"/>
  <c r="D33" i="1" s="1"/>
  <c r="J29" i="1"/>
  <c r="D29" i="1" s="1"/>
  <c r="J25" i="1"/>
  <c r="D25" i="1" s="1"/>
  <c r="J21" i="1"/>
  <c r="D21" i="1" s="1"/>
  <c r="J17" i="1"/>
  <c r="D17" i="1" s="1"/>
  <c r="J13" i="1"/>
  <c r="D13" i="1" s="1"/>
  <c r="J9" i="1"/>
  <c r="D9" i="1" s="1"/>
  <c r="J5" i="1"/>
  <c r="D5" i="1" s="1"/>
  <c r="D62" i="1"/>
  <c r="E62" i="1" s="1"/>
  <c r="D46" i="1"/>
  <c r="D30" i="1"/>
  <c r="D14" i="1"/>
  <c r="J60" i="1"/>
  <c r="D60" i="1" s="1"/>
  <c r="E60" i="1" s="1"/>
  <c r="J56" i="1"/>
  <c r="D56" i="1" s="1"/>
  <c r="J52" i="1"/>
  <c r="D52" i="1" s="1"/>
  <c r="J48" i="1"/>
  <c r="D48" i="1" s="1"/>
  <c r="J44" i="1"/>
  <c r="D44" i="1" s="1"/>
  <c r="J40" i="1"/>
  <c r="D40" i="1" s="1"/>
  <c r="J36" i="1"/>
  <c r="D36" i="1" s="1"/>
  <c r="J32" i="1"/>
  <c r="D32" i="1" s="1"/>
  <c r="J28" i="1"/>
  <c r="D28" i="1" s="1"/>
  <c r="J24" i="1"/>
  <c r="D24" i="1" s="1"/>
  <c r="J20" i="1"/>
  <c r="D20" i="1" s="1"/>
  <c r="J16" i="1"/>
  <c r="D16" i="1" s="1"/>
  <c r="J12" i="1"/>
  <c r="D12" i="1" s="1"/>
  <c r="J8" i="1"/>
  <c r="D8" i="1" s="1"/>
  <c r="J4" i="1"/>
  <c r="D4" i="1" s="1"/>
  <c r="D58" i="1"/>
  <c r="E58" i="1" s="1"/>
  <c r="D42" i="1"/>
  <c r="D26" i="1"/>
  <c r="D10" i="1"/>
  <c r="D3" i="1"/>
  <c r="J3" i="1"/>
  <c r="J59" i="1"/>
  <c r="D59" i="1" s="1"/>
  <c r="E59" i="1" s="1"/>
  <c r="J55" i="1"/>
  <c r="D55" i="1" s="1"/>
  <c r="J51" i="1"/>
  <c r="D51" i="1" s="1"/>
  <c r="J47" i="1"/>
  <c r="D47" i="1" s="1"/>
  <c r="J43" i="1"/>
  <c r="D43" i="1" s="1"/>
  <c r="J39" i="1"/>
  <c r="D39" i="1" s="1"/>
  <c r="J35" i="1"/>
  <c r="D35" i="1" s="1"/>
  <c r="J31" i="1"/>
  <c r="D31" i="1" s="1"/>
  <c r="J27" i="1"/>
  <c r="D27" i="1" s="1"/>
  <c r="J23" i="1"/>
  <c r="D23" i="1" s="1"/>
  <c r="J19" i="1"/>
  <c r="D19" i="1" s="1"/>
  <c r="J15" i="1"/>
  <c r="D15" i="1" s="1"/>
  <c r="J11" i="1"/>
  <c r="D11" i="1" s="1"/>
  <c r="J7" i="1"/>
  <c r="D7" i="1" s="1"/>
  <c r="D54" i="1"/>
  <c r="D38" i="1"/>
  <c r="D22" i="1"/>
  <c r="D6" i="1"/>
  <c r="E11" i="1" l="1"/>
  <c r="S11" i="1" s="1"/>
  <c r="R11" i="1" s="1"/>
  <c r="L11" i="1" s="1"/>
  <c r="E8" i="1"/>
  <c r="S8" i="1" s="1"/>
  <c r="R8" i="1" s="1"/>
  <c r="E17" i="1"/>
  <c r="E18" i="1"/>
  <c r="S18" i="1" s="1"/>
  <c r="R18" i="1" s="1"/>
  <c r="E16" i="1"/>
  <c r="E14" i="1"/>
  <c r="S14" i="1" s="1"/>
  <c r="R14" i="1" s="1"/>
  <c r="E5" i="1"/>
  <c r="S5" i="1" s="1"/>
  <c r="R5" i="1" s="1"/>
  <c r="E19" i="1"/>
  <c r="S19" i="1" s="1"/>
  <c r="R19" i="1" s="1"/>
  <c r="P19" i="1" s="1"/>
  <c r="E13" i="1"/>
  <c r="S13" i="1" s="1"/>
  <c r="R13" i="1" s="1"/>
  <c r="E15" i="1"/>
  <c r="E12" i="1"/>
  <c r="S12" i="1" s="1"/>
  <c r="R12" i="1" s="1"/>
  <c r="P12" i="1" s="1"/>
  <c r="E6" i="1"/>
  <c r="S6" i="1" s="1"/>
  <c r="R6" i="1" s="1"/>
  <c r="E7" i="1"/>
  <c r="S7" i="1" s="1"/>
  <c r="R7" i="1" s="1"/>
  <c r="P7" i="1" s="1"/>
  <c r="E10" i="1"/>
  <c r="S10" i="1" s="1"/>
  <c r="R10" i="1" s="1"/>
  <c r="E4" i="1"/>
  <c r="S4" i="1" s="1"/>
  <c r="R4" i="1" s="1"/>
  <c r="P4" i="1" s="1"/>
  <c r="E9" i="1"/>
  <c r="S9" i="1" s="1"/>
  <c r="R9" i="1" s="1"/>
  <c r="E3" i="1"/>
  <c r="S3" i="1" s="1"/>
  <c r="R3" i="1" s="1"/>
  <c r="F21" i="1"/>
  <c r="E20" i="1"/>
  <c r="S20" i="1" s="1"/>
  <c r="R20" i="1" s="1"/>
  <c r="J22" i="3"/>
  <c r="O21" i="3"/>
  <c r="P21" i="3" s="1"/>
  <c r="P13" i="1" l="1"/>
  <c r="L13" i="1"/>
  <c r="N4" i="1"/>
  <c r="P5" i="1"/>
  <c r="L5" i="1"/>
  <c r="N5" i="1"/>
  <c r="P18" i="1"/>
  <c r="L18" i="1"/>
  <c r="N18" i="1"/>
  <c r="N6" i="1"/>
  <c r="L6" i="1"/>
  <c r="P6" i="1"/>
  <c r="P14" i="1"/>
  <c r="N14" i="1"/>
  <c r="L14" i="1"/>
  <c r="L10" i="1"/>
  <c r="N10" i="1"/>
  <c r="P10" i="1"/>
  <c r="P8" i="1"/>
  <c r="N8" i="1"/>
  <c r="L8" i="1"/>
  <c r="N9" i="1"/>
  <c r="L9" i="1"/>
  <c r="P9" i="1"/>
  <c r="L4" i="1"/>
  <c r="N13" i="1"/>
  <c r="P11" i="1"/>
  <c r="G15" i="1"/>
  <c r="S15" i="1"/>
  <c r="R15" i="1" s="1"/>
  <c r="N7" i="1"/>
  <c r="N12" i="1"/>
  <c r="N19" i="1"/>
  <c r="N11" i="1"/>
  <c r="G16" i="1"/>
  <c r="S16" i="1"/>
  <c r="R16" i="1" s="1"/>
  <c r="L7" i="1"/>
  <c r="L12" i="1"/>
  <c r="L19" i="1"/>
  <c r="G17" i="1"/>
  <c r="S17" i="1"/>
  <c r="R17" i="1" s="1"/>
  <c r="P3" i="1"/>
  <c r="N3" i="1"/>
  <c r="L3" i="1"/>
  <c r="P20" i="1"/>
  <c r="N20" i="1"/>
  <c r="L20" i="1"/>
  <c r="F22" i="1"/>
  <c r="E21" i="1"/>
  <c r="S21" i="1" s="1"/>
  <c r="R21" i="1" s="1"/>
  <c r="J23" i="3"/>
  <c r="O22" i="3"/>
  <c r="G14" i="1"/>
  <c r="G13" i="1"/>
  <c r="G8" i="1"/>
  <c r="G3" i="1"/>
  <c r="G11" i="1"/>
  <c r="G4" i="1"/>
  <c r="G7" i="1"/>
  <c r="G12" i="1"/>
  <c r="G9" i="1"/>
  <c r="G18" i="1"/>
  <c r="G20" i="1"/>
  <c r="G10" i="1"/>
  <c r="G5" i="1"/>
  <c r="G19" i="1"/>
  <c r="G6" i="1"/>
  <c r="G21" i="1" l="1"/>
  <c r="P16" i="1"/>
  <c r="N16" i="1"/>
  <c r="L16" i="1"/>
  <c r="N15" i="1"/>
  <c r="P15" i="1"/>
  <c r="L15" i="1"/>
  <c r="P17" i="1"/>
  <c r="N17" i="1"/>
  <c r="L17" i="1"/>
  <c r="P21" i="1"/>
  <c r="N21" i="1"/>
  <c r="L21" i="1"/>
  <c r="F23" i="1"/>
  <c r="E22" i="1"/>
  <c r="S22" i="1" s="1"/>
  <c r="R22" i="1" s="1"/>
  <c r="J24" i="3"/>
  <c r="O23" i="3"/>
  <c r="P23" i="3" s="1"/>
  <c r="F24" i="1" l="1"/>
  <c r="E23" i="1"/>
  <c r="P22" i="1"/>
  <c r="L22" i="1"/>
  <c r="N22" i="1"/>
  <c r="G22" i="1" s="1"/>
  <c r="J25" i="3"/>
  <c r="O24" i="3"/>
  <c r="P24" i="3" s="1"/>
  <c r="G23" i="1" l="1"/>
  <c r="S23" i="1"/>
  <c r="R23" i="1" s="1"/>
  <c r="L23" i="1" s="1"/>
  <c r="F25" i="1"/>
  <c r="E24" i="1"/>
  <c r="J26" i="3"/>
  <c r="O25" i="3"/>
  <c r="P25" i="3" s="1"/>
  <c r="P23" i="1" l="1"/>
  <c r="N23" i="1"/>
  <c r="G24" i="1"/>
  <c r="S24" i="1"/>
  <c r="R24" i="1" s="1"/>
  <c r="L24" i="1" s="1"/>
  <c r="F26" i="1"/>
  <c r="E25" i="1"/>
  <c r="J27" i="3"/>
  <c r="O26" i="3"/>
  <c r="P26" i="3" s="1"/>
  <c r="N24" i="1" l="1"/>
  <c r="P24" i="1"/>
  <c r="G25" i="1"/>
  <c r="S25" i="1"/>
  <c r="R25" i="1" s="1"/>
  <c r="L25" i="1" s="1"/>
  <c r="F27" i="1"/>
  <c r="E26" i="1"/>
  <c r="J28" i="3"/>
  <c r="O27" i="3"/>
  <c r="P27" i="3" s="1"/>
  <c r="P25" i="1" l="1"/>
  <c r="N25" i="1"/>
  <c r="G26" i="1"/>
  <c r="S26" i="1"/>
  <c r="R26" i="1" s="1"/>
  <c r="L26" i="1" s="1"/>
  <c r="F28" i="1"/>
  <c r="E27" i="1"/>
  <c r="J29" i="3"/>
  <c r="O28" i="3"/>
  <c r="P28" i="3" s="1"/>
  <c r="N26" i="1" l="1"/>
  <c r="P26" i="1"/>
  <c r="G27" i="1"/>
  <c r="S27" i="1"/>
  <c r="R27" i="1" s="1"/>
  <c r="N27" i="1" s="1"/>
  <c r="F29" i="1"/>
  <c r="E28" i="1"/>
  <c r="J30" i="3"/>
  <c r="O29" i="3"/>
  <c r="P27" i="1" l="1"/>
  <c r="G28" i="1"/>
  <c r="S28" i="1"/>
  <c r="R28" i="1" s="1"/>
  <c r="P28" i="1" s="1"/>
  <c r="L27" i="1"/>
  <c r="F30" i="1"/>
  <c r="E29" i="1"/>
  <c r="J31" i="3"/>
  <c r="O30" i="3"/>
  <c r="P30" i="3" s="1"/>
  <c r="N28" i="1" l="1"/>
  <c r="L28" i="1"/>
  <c r="G29" i="1"/>
  <c r="S29" i="1"/>
  <c r="R29" i="1" s="1"/>
  <c r="N29" i="1" s="1"/>
  <c r="F31" i="1"/>
  <c r="E30" i="1"/>
  <c r="S30" i="1" s="1"/>
  <c r="R30" i="1" s="1"/>
  <c r="J32" i="3"/>
  <c r="O31" i="3"/>
  <c r="L29" i="1" l="1"/>
  <c r="P29" i="1"/>
  <c r="F32" i="1"/>
  <c r="E31" i="1"/>
  <c r="P30" i="1"/>
  <c r="L30" i="1"/>
  <c r="N30" i="1"/>
  <c r="G30" i="1" s="1"/>
  <c r="J33" i="3"/>
  <c r="O32" i="3"/>
  <c r="P32" i="3" s="1"/>
  <c r="G31" i="1" l="1"/>
  <c r="S31" i="1"/>
  <c r="R31" i="1" s="1"/>
  <c r="L31" i="1" s="1"/>
  <c r="F33" i="1"/>
  <c r="E32" i="1"/>
  <c r="J34" i="3"/>
  <c r="O33" i="3"/>
  <c r="N31" i="1" l="1"/>
  <c r="G32" i="1"/>
  <c r="S32" i="1"/>
  <c r="R32" i="1" s="1"/>
  <c r="L32" i="1" s="1"/>
  <c r="P31" i="1"/>
  <c r="F34" i="1"/>
  <c r="E33" i="1"/>
  <c r="J35" i="3"/>
  <c r="O34" i="3"/>
  <c r="N32" i="1" l="1"/>
  <c r="P32" i="1"/>
  <c r="G33" i="1"/>
  <c r="S33" i="1"/>
  <c r="R33" i="1" s="1"/>
  <c r="P33" i="1" s="1"/>
  <c r="F35" i="1"/>
  <c r="E34" i="1"/>
  <c r="J36" i="3"/>
  <c r="O35" i="3"/>
  <c r="P35" i="3" s="1"/>
  <c r="L33" i="1" l="1"/>
  <c r="N33" i="1"/>
  <c r="G34" i="1"/>
  <c r="S34" i="1"/>
  <c r="R34" i="1" s="1"/>
  <c r="L34" i="1" s="1"/>
  <c r="F36" i="1"/>
  <c r="E35" i="1"/>
  <c r="J37" i="3"/>
  <c r="O36" i="3"/>
  <c r="N34" i="1" l="1"/>
  <c r="P34" i="1"/>
  <c r="G35" i="1"/>
  <c r="S35" i="1"/>
  <c r="R35" i="1" s="1"/>
  <c r="L35" i="1" s="1"/>
  <c r="F37" i="1"/>
  <c r="E36" i="1"/>
  <c r="J38" i="3"/>
  <c r="O37" i="3"/>
  <c r="P37" i="3" s="1"/>
  <c r="P35" i="1" l="1"/>
  <c r="N35" i="1"/>
  <c r="G36" i="1"/>
  <c r="S36" i="1"/>
  <c r="R36" i="1" s="1"/>
  <c r="N36" i="1" s="1"/>
  <c r="F38" i="1"/>
  <c r="E37" i="1"/>
  <c r="J39" i="3"/>
  <c r="O38" i="3"/>
  <c r="L36" i="1" l="1"/>
  <c r="P36" i="1"/>
  <c r="G37" i="1"/>
  <c r="S37" i="1"/>
  <c r="R37" i="1" s="1"/>
  <c r="L37" i="1" s="1"/>
  <c r="F39" i="1"/>
  <c r="E38" i="1"/>
  <c r="J40" i="3"/>
  <c r="O39" i="3"/>
  <c r="P39" i="3" s="1"/>
  <c r="N37" i="1" l="1"/>
  <c r="P37" i="1"/>
  <c r="G38" i="1"/>
  <c r="S38" i="1"/>
  <c r="R38" i="1" s="1"/>
  <c r="P38" i="1" s="1"/>
  <c r="F40" i="1"/>
  <c r="E39" i="1"/>
  <c r="J41" i="3"/>
  <c r="O40" i="3"/>
  <c r="N38" i="1" l="1"/>
  <c r="G39" i="1"/>
  <c r="S39" i="1"/>
  <c r="R39" i="1" s="1"/>
  <c r="L39" i="1" s="1"/>
  <c r="L38" i="1"/>
  <c r="F41" i="1"/>
  <c r="E40" i="1"/>
  <c r="J42" i="3"/>
  <c r="O41" i="3"/>
  <c r="P41" i="3" s="1"/>
  <c r="N39" i="1" l="1"/>
  <c r="P39" i="1"/>
  <c r="G40" i="1"/>
  <c r="S40" i="1"/>
  <c r="R40" i="1" s="1"/>
  <c r="P40" i="1" s="1"/>
  <c r="F42" i="1"/>
  <c r="E41" i="1"/>
  <c r="J43" i="3"/>
  <c r="O42" i="3"/>
  <c r="P42" i="3" s="1"/>
  <c r="L40" i="1" l="1"/>
  <c r="N40" i="1"/>
  <c r="G41" i="1"/>
  <c r="S41" i="1"/>
  <c r="R41" i="1" s="1"/>
  <c r="P41" i="1" s="1"/>
  <c r="F43" i="1"/>
  <c r="E42" i="1"/>
  <c r="J44" i="3"/>
  <c r="O43" i="3"/>
  <c r="N41" i="1" l="1"/>
  <c r="L41" i="1"/>
  <c r="G42" i="1"/>
  <c r="S42" i="1"/>
  <c r="R42" i="1" s="1"/>
  <c r="L42" i="1" s="1"/>
  <c r="F44" i="1"/>
  <c r="E43" i="1"/>
  <c r="J45" i="3"/>
  <c r="O44" i="3"/>
  <c r="P44" i="3" s="1"/>
  <c r="N42" i="1" l="1"/>
  <c r="G43" i="1"/>
  <c r="S43" i="1"/>
  <c r="R43" i="1" s="1"/>
  <c r="N43" i="1" s="1"/>
  <c r="P42" i="1"/>
  <c r="F45" i="1"/>
  <c r="E44" i="1"/>
  <c r="J46" i="3"/>
  <c r="O45" i="3"/>
  <c r="P43" i="1" l="1"/>
  <c r="L43" i="1"/>
  <c r="G44" i="1"/>
  <c r="S44" i="1"/>
  <c r="R44" i="1" s="1"/>
  <c r="L44" i="1" s="1"/>
  <c r="F46" i="1"/>
  <c r="E45" i="1"/>
  <c r="J47" i="3"/>
  <c r="O46" i="3"/>
  <c r="P46" i="3" s="1"/>
  <c r="N44" i="1" l="1"/>
  <c r="G45" i="1"/>
  <c r="S45" i="1"/>
  <c r="R45" i="1" s="1"/>
  <c r="P45" i="1" s="1"/>
  <c r="P44" i="1"/>
  <c r="F47" i="1"/>
  <c r="E46" i="1"/>
  <c r="J48" i="3"/>
  <c r="O47" i="3"/>
  <c r="P47" i="3" s="1"/>
  <c r="N45" i="1" l="1"/>
  <c r="L45" i="1"/>
  <c r="G46" i="1"/>
  <c r="S46" i="1"/>
  <c r="R46" i="1" s="1"/>
  <c r="N46" i="1" s="1"/>
  <c r="F48" i="1"/>
  <c r="E47" i="1"/>
  <c r="J49" i="3"/>
  <c r="O48" i="3"/>
  <c r="L46" i="1" l="1"/>
  <c r="G47" i="1"/>
  <c r="S47" i="1"/>
  <c r="R47" i="1" s="1"/>
  <c r="N47" i="1" s="1"/>
  <c r="P46" i="1"/>
  <c r="F49" i="1"/>
  <c r="E48" i="1"/>
  <c r="J50" i="3"/>
  <c r="O49" i="3"/>
  <c r="G48" i="1" l="1"/>
  <c r="S48" i="1"/>
  <c r="R48" i="1" s="1"/>
  <c r="N48" i="1" s="1"/>
  <c r="L47" i="1"/>
  <c r="P47" i="1"/>
  <c r="F50" i="1"/>
  <c r="E49" i="1"/>
  <c r="J51" i="3"/>
  <c r="O50" i="3"/>
  <c r="P48" i="1" l="1"/>
  <c r="G49" i="1"/>
  <c r="S49" i="1"/>
  <c r="R49" i="1" s="1"/>
  <c r="N49" i="1" s="1"/>
  <c r="L48" i="1"/>
  <c r="F51" i="1"/>
  <c r="E50" i="1"/>
  <c r="J52" i="3"/>
  <c r="O51" i="3"/>
  <c r="L49" i="1" l="1"/>
  <c r="G50" i="1"/>
  <c r="S50" i="1"/>
  <c r="R50" i="1" s="1"/>
  <c r="N50" i="1" s="1"/>
  <c r="P49" i="1"/>
  <c r="F52" i="1"/>
  <c r="E51" i="1"/>
  <c r="J53" i="3"/>
  <c r="O52" i="3"/>
  <c r="P50" i="1" l="1"/>
  <c r="L50" i="1"/>
  <c r="G51" i="1"/>
  <c r="S51" i="1"/>
  <c r="R51" i="1" s="1"/>
  <c r="P51" i="1" s="1"/>
  <c r="F53" i="1"/>
  <c r="E52" i="1"/>
  <c r="J54" i="3"/>
  <c r="O53" i="3"/>
  <c r="N51" i="1" l="1"/>
  <c r="L51" i="1"/>
  <c r="G52" i="1"/>
  <c r="S52" i="1"/>
  <c r="R52" i="1" s="1"/>
  <c r="L52" i="1" s="1"/>
  <c r="F54" i="1"/>
  <c r="E53" i="1"/>
  <c r="J55" i="3"/>
  <c r="O54" i="3"/>
  <c r="P52" i="1" l="1"/>
  <c r="G53" i="1"/>
  <c r="S53" i="1"/>
  <c r="R53" i="1" s="1"/>
  <c r="L53" i="1" s="1"/>
  <c r="N52" i="1"/>
  <c r="F55" i="1"/>
  <c r="E54" i="1"/>
  <c r="J56" i="3"/>
  <c r="O55" i="3"/>
  <c r="N53" i="1" l="1"/>
  <c r="G54" i="1"/>
  <c r="S54" i="1"/>
  <c r="R54" i="1" s="1"/>
  <c r="L54" i="1" s="1"/>
  <c r="P53" i="1"/>
  <c r="F56" i="1"/>
  <c r="E55" i="1"/>
  <c r="J57" i="3"/>
  <c r="O56" i="3"/>
  <c r="N54" i="1" l="1"/>
  <c r="G55" i="1"/>
  <c r="S55" i="1"/>
  <c r="R55" i="1" s="1"/>
  <c r="L55" i="1" s="1"/>
  <c r="P54" i="1"/>
  <c r="F57" i="1"/>
  <c r="E56" i="1"/>
  <c r="J58" i="3"/>
  <c r="O57" i="3"/>
  <c r="N55" i="1" l="1"/>
  <c r="G56" i="1"/>
  <c r="S56" i="1"/>
  <c r="R56" i="1" s="1"/>
  <c r="N56" i="1" s="1"/>
  <c r="P55" i="1"/>
  <c r="F58" i="1"/>
  <c r="J59" i="3"/>
  <c r="O58" i="3"/>
  <c r="L56" i="1" l="1"/>
  <c r="G57" i="1"/>
  <c r="S57" i="1"/>
  <c r="R57" i="1" s="1"/>
  <c r="L57" i="1" s="1"/>
  <c r="P56" i="1"/>
  <c r="F59" i="1"/>
  <c r="J60" i="3"/>
  <c r="O59" i="3"/>
  <c r="P57" i="1" l="1"/>
  <c r="N57" i="1"/>
  <c r="G58" i="1"/>
  <c r="S58" i="1"/>
  <c r="R58" i="1" s="1"/>
  <c r="L58" i="1" s="1"/>
  <c r="F60" i="1"/>
  <c r="J61" i="3"/>
  <c r="O60" i="3"/>
  <c r="N58" i="1" l="1"/>
  <c r="G59" i="1"/>
  <c r="S59" i="1"/>
  <c r="R59" i="1" s="1"/>
  <c r="L59" i="1" s="1"/>
  <c r="P58" i="1"/>
  <c r="F61" i="1"/>
  <c r="J62" i="3"/>
  <c r="O62" i="3" s="1"/>
  <c r="O61" i="3"/>
  <c r="N59" i="1" l="1"/>
  <c r="G60" i="1"/>
  <c r="S60" i="1"/>
  <c r="R60" i="1" s="1"/>
  <c r="N60" i="1" s="1"/>
  <c r="P59" i="1"/>
  <c r="F62" i="1"/>
  <c r="L60" i="1" l="1"/>
  <c r="G61" i="1"/>
  <c r="S61" i="1"/>
  <c r="R61" i="1" s="1"/>
  <c r="P61" i="1" s="1"/>
  <c r="P60" i="1"/>
  <c r="L61" i="1" l="1"/>
  <c r="N61" i="1"/>
  <c r="G62" i="1"/>
  <c r="S62" i="1"/>
  <c r="R62" i="1" s="1"/>
  <c r="L62" i="1" s="1"/>
  <c r="P62" i="1" l="1"/>
  <c r="N62" i="1"/>
</calcChain>
</file>

<file path=xl/sharedStrings.xml><?xml version="1.0" encoding="utf-8"?>
<sst xmlns="http://schemas.openxmlformats.org/spreadsheetml/2006/main" count="369" uniqueCount="211">
  <si>
    <t>怪物经验</t>
    <phoneticPr fontId="1" type="noConversion"/>
  </si>
  <si>
    <t>LV</t>
    <phoneticPr fontId="1" type="noConversion"/>
  </si>
  <si>
    <t>EXP</t>
    <phoneticPr fontId="1" type="noConversion"/>
  </si>
  <si>
    <t>基础怪物单位</t>
    <phoneticPr fontId="1" type="noConversion"/>
  </si>
  <si>
    <t>主线任务</t>
    <phoneticPr fontId="1" type="noConversion"/>
  </si>
  <si>
    <t>*20</t>
    <phoneticPr fontId="1" type="noConversion"/>
  </si>
  <si>
    <t>升级经验</t>
    <phoneticPr fontId="1" type="noConversion"/>
  </si>
  <si>
    <t>等级</t>
    <phoneticPr fontId="1" type="noConversion"/>
  </si>
  <si>
    <t>数量</t>
    <phoneticPr fontId="1" type="noConversion"/>
  </si>
  <si>
    <t>主线任务比例</t>
    <phoneticPr fontId="1" type="noConversion"/>
  </si>
  <si>
    <t>对话任务</t>
    <phoneticPr fontId="1" type="noConversion"/>
  </si>
  <si>
    <t>系数</t>
    <phoneticPr fontId="1" type="noConversion"/>
  </si>
  <si>
    <t>杀怪任务</t>
    <phoneticPr fontId="1" type="noConversion"/>
  </si>
  <si>
    <t>BOSS任务</t>
    <phoneticPr fontId="1" type="noConversion"/>
  </si>
  <si>
    <t>杀怪任务数量</t>
  </si>
  <si>
    <t>杀怪任务数量</t>
    <phoneticPr fontId="1" type="noConversion"/>
  </si>
  <si>
    <t>BOSS任务</t>
  </si>
  <si>
    <t>BOSS任务</t>
    <phoneticPr fontId="1" type="noConversion"/>
  </si>
  <si>
    <t>升级杀怪数量</t>
  </si>
  <si>
    <t>升级杀怪数量</t>
    <phoneticPr fontId="1" type="noConversion"/>
  </si>
  <si>
    <t>主线任务经验</t>
    <phoneticPr fontId="1" type="noConversion"/>
  </si>
  <si>
    <t>升级经验</t>
  </si>
  <si>
    <t>杀怪任务*30%</t>
    <phoneticPr fontId="1" type="noConversion"/>
  </si>
  <si>
    <t>杀怪任务*250%</t>
  </si>
  <si>
    <t>杀怪任务*250%</t>
    <phoneticPr fontId="1" type="noConversion"/>
  </si>
  <si>
    <t>对话任务经验</t>
    <phoneticPr fontId="1" type="noConversion"/>
  </si>
  <si>
    <t>杀怪任务经验</t>
    <phoneticPr fontId="1" type="noConversion"/>
  </si>
  <si>
    <t>BOSS任务经验</t>
    <phoneticPr fontId="1" type="noConversion"/>
  </si>
  <si>
    <t>经验单位数</t>
    <phoneticPr fontId="1" type="noConversion"/>
  </si>
  <si>
    <t>经验单位值</t>
    <phoneticPr fontId="1" type="noConversion"/>
  </si>
  <si>
    <t>主线任务经验总值</t>
  </si>
  <si>
    <t>主线任务经验总值</t>
    <phoneticPr fontId="1" type="noConversion"/>
  </si>
  <si>
    <t>主线预期比例</t>
    <phoneticPr fontId="1" type="noConversion"/>
  </si>
  <si>
    <t>主线任务实际比例</t>
    <phoneticPr fontId="1" type="noConversion"/>
  </si>
  <si>
    <t>怪物经验</t>
  </si>
  <si>
    <t>LV</t>
  </si>
  <si>
    <t>基础怪物单位</t>
  </si>
  <si>
    <t>EXP</t>
  </si>
  <si>
    <t>经验差</t>
    <phoneticPr fontId="1" type="noConversion"/>
  </si>
  <si>
    <t>单场怪物数量</t>
    <phoneticPr fontId="1" type="noConversion"/>
  </si>
  <si>
    <t>杀怪单位数</t>
    <phoneticPr fontId="1" type="noConversion"/>
  </si>
  <si>
    <t>普通怪物</t>
    <phoneticPr fontId="1" type="noConversion"/>
  </si>
  <si>
    <t>经验单位</t>
    <phoneticPr fontId="1" type="noConversion"/>
  </si>
  <si>
    <t>比例</t>
    <phoneticPr fontId="1" type="noConversion"/>
  </si>
  <si>
    <t>BOSS</t>
    <phoneticPr fontId="1" type="noConversion"/>
  </si>
  <si>
    <t>怪物经验</t>
    <phoneticPr fontId="1" type="noConversion"/>
  </si>
  <si>
    <t>主线任务升级占比</t>
    <phoneticPr fontId="1" type="noConversion"/>
  </si>
  <si>
    <t>主线任务实际比例</t>
  </si>
  <si>
    <t>BOSS经验</t>
    <phoneticPr fontId="1" type="noConversion"/>
  </si>
  <si>
    <t>相关任务ID</t>
    <phoneticPr fontId="1" type="noConversion"/>
  </si>
  <si>
    <t>任务类型</t>
    <phoneticPr fontId="1" type="noConversion"/>
  </si>
  <si>
    <t>等级</t>
    <phoneticPr fontId="1" type="noConversion"/>
  </si>
  <si>
    <t>对话</t>
    <phoneticPr fontId="1" type="noConversion"/>
  </si>
  <si>
    <t>对话</t>
  </si>
  <si>
    <t>打怪</t>
    <phoneticPr fontId="1" type="noConversion"/>
  </si>
  <si>
    <t>收集</t>
    <phoneticPr fontId="1" type="noConversion"/>
  </si>
  <si>
    <t>特殊</t>
    <phoneticPr fontId="1" type="noConversion"/>
  </si>
  <si>
    <t>打怪</t>
    <phoneticPr fontId="1" type="noConversion"/>
  </si>
  <si>
    <t>BOSS</t>
    <phoneticPr fontId="1" type="noConversion"/>
  </si>
  <si>
    <t>收集</t>
    <phoneticPr fontId="1" type="noConversion"/>
  </si>
  <si>
    <t>对话</t>
    <phoneticPr fontId="1" type="noConversion"/>
  </si>
  <si>
    <t>打怪</t>
  </si>
  <si>
    <t>经验单位值</t>
  </si>
  <si>
    <t>等级</t>
    <phoneticPr fontId="1" type="noConversion"/>
  </si>
  <si>
    <t>任务经验</t>
    <phoneticPr fontId="1" type="noConversion"/>
  </si>
  <si>
    <t>主线怪物总经验</t>
    <phoneticPr fontId="1" type="noConversion"/>
  </si>
  <si>
    <t>杀怪经验</t>
    <phoneticPr fontId="1" type="noConversion"/>
  </si>
  <si>
    <t>名称</t>
    <phoneticPr fontId="1" type="noConversion"/>
  </si>
  <si>
    <t>比例</t>
    <phoneticPr fontId="1" type="noConversion"/>
  </si>
  <si>
    <t>说明</t>
    <phoneticPr fontId="1" type="noConversion"/>
  </si>
  <si>
    <t>基础怪物</t>
    <phoneticPr fontId="1" type="noConversion"/>
  </si>
  <si>
    <t>精英怪物</t>
    <phoneticPr fontId="1" type="noConversion"/>
  </si>
  <si>
    <t>主线任务</t>
    <phoneticPr fontId="1" type="noConversion"/>
  </si>
  <si>
    <t>等级*5*基础值</t>
    <phoneticPr fontId="1" type="noConversion"/>
  </si>
  <si>
    <t>基础单位</t>
    <phoneticPr fontId="1" type="noConversion"/>
  </si>
  <si>
    <t>等级</t>
    <phoneticPr fontId="1" type="noConversion"/>
  </si>
  <si>
    <t>EXP</t>
    <phoneticPr fontId="1" type="noConversion"/>
  </si>
  <si>
    <t>升级时间</t>
    <phoneticPr fontId="1" type="noConversion"/>
  </si>
  <si>
    <t>等级</t>
    <phoneticPr fontId="1" type="noConversion"/>
  </si>
  <si>
    <t>怪物数量</t>
    <phoneticPr fontId="1" type="noConversion"/>
  </si>
  <si>
    <t>战斗次数</t>
    <phoneticPr fontId="1" type="noConversion"/>
  </si>
  <si>
    <t>战斗时间25S</t>
    <phoneticPr fontId="1" type="noConversion"/>
  </si>
  <si>
    <t>小时</t>
    <phoneticPr fontId="1" type="noConversion"/>
  </si>
  <si>
    <t>等级</t>
    <phoneticPr fontId="1" type="noConversion"/>
  </si>
  <si>
    <t>基础怪物产出</t>
    <phoneticPr fontId="1" type="noConversion"/>
  </si>
  <si>
    <t>消耗金币总结</t>
    <phoneticPr fontId="1" type="noConversion"/>
  </si>
  <si>
    <t>装备制造</t>
    <phoneticPr fontId="1" type="noConversion"/>
  </si>
  <si>
    <t>等级</t>
    <phoneticPr fontId="1" type="noConversion"/>
  </si>
  <si>
    <t>伙伴装备</t>
    <phoneticPr fontId="1" type="noConversion"/>
  </si>
  <si>
    <t>技能学习</t>
    <phoneticPr fontId="1" type="noConversion"/>
  </si>
  <si>
    <t>MP药水</t>
    <phoneticPr fontId="1" type="noConversion"/>
  </si>
  <si>
    <t>装备制造</t>
    <phoneticPr fontId="1" type="noConversion"/>
  </si>
  <si>
    <t>单只宠物=25300*10</t>
    <phoneticPr fontId="1" type="noConversion"/>
  </si>
  <si>
    <t>人物所有技能=220W</t>
    <phoneticPr fontId="1" type="noConversion"/>
  </si>
  <si>
    <t>等级</t>
    <phoneticPr fontId="1" type="noConversion"/>
  </si>
  <si>
    <t>15级毒蝎日常</t>
    <phoneticPr fontId="8" type="noConversion"/>
  </si>
  <si>
    <t>15级食人魔捕捉日常</t>
    <phoneticPr fontId="8" type="noConversion"/>
  </si>
  <si>
    <t>15级哥布林日常</t>
    <phoneticPr fontId="8" type="noConversion"/>
  </si>
  <si>
    <t>15级树精日常</t>
    <phoneticPr fontId="8" type="noConversion"/>
  </si>
  <si>
    <t>15级黑熊日常</t>
    <phoneticPr fontId="8" type="noConversion"/>
  </si>
  <si>
    <t>15级铁剪螃蟹日常</t>
    <phoneticPr fontId="8" type="noConversion"/>
  </si>
  <si>
    <t>15级海底龟日常</t>
    <phoneticPr fontId="8" type="noConversion"/>
  </si>
  <si>
    <t>15级水蜘蛛日常</t>
    <phoneticPr fontId="8" type="noConversion"/>
  </si>
  <si>
    <t>15级水鬼草日常</t>
    <phoneticPr fontId="8" type="noConversion"/>
  </si>
  <si>
    <t>15级巨人安德罗日常</t>
    <phoneticPr fontId="8" type="noConversion"/>
  </si>
  <si>
    <t>25级贪食兽日常</t>
    <phoneticPr fontId="8" type="noConversion"/>
  </si>
  <si>
    <t>25级泡沫软泥怪日常</t>
    <phoneticPr fontId="8" type="noConversion"/>
  </si>
  <si>
    <t>25级毒蘑菇捕捉日常</t>
    <phoneticPr fontId="8" type="noConversion"/>
  </si>
  <si>
    <t>25级行尸日常</t>
    <phoneticPr fontId="8" type="noConversion"/>
  </si>
  <si>
    <t>25级鬼影日常</t>
    <phoneticPr fontId="8" type="noConversion"/>
  </si>
  <si>
    <t>25级怪怪箱日常</t>
    <phoneticPr fontId="8" type="noConversion"/>
  </si>
  <si>
    <t>25级水精魂日常</t>
    <phoneticPr fontId="8" type="noConversion"/>
  </si>
  <si>
    <t>25级臭臭花日常</t>
    <phoneticPr fontId="8" type="noConversion"/>
  </si>
  <si>
    <t>25级水鬼日常</t>
    <phoneticPr fontId="8" type="noConversion"/>
  </si>
  <si>
    <t>25级伦纳斯恶魔日常</t>
    <phoneticPr fontId="8" type="noConversion"/>
  </si>
  <si>
    <t>35级沙狼日常</t>
    <phoneticPr fontId="8" type="noConversion"/>
  </si>
  <si>
    <t>35级食人花日常</t>
    <phoneticPr fontId="8" type="noConversion"/>
  </si>
  <si>
    <t>35级黄蝎日常</t>
    <phoneticPr fontId="8" type="noConversion"/>
  </si>
  <si>
    <t>35级异教之火日常</t>
    <phoneticPr fontId="8" type="noConversion"/>
  </si>
  <si>
    <t>35级木乃伊日常</t>
    <phoneticPr fontId="8" type="noConversion"/>
  </si>
  <si>
    <t>35级骷髅战士日常</t>
    <phoneticPr fontId="8" type="noConversion"/>
  </si>
  <si>
    <t>35级凶暴仙人掌日常</t>
    <phoneticPr fontId="8" type="noConversion"/>
  </si>
  <si>
    <t>35级幽灵日常</t>
    <phoneticPr fontId="8" type="noConversion"/>
  </si>
  <si>
    <t>35级血骷髅捕捉日常</t>
    <phoneticPr fontId="8" type="noConversion"/>
  </si>
  <si>
    <t>35级魔像巴鲁比日常</t>
    <phoneticPr fontId="8" type="noConversion"/>
  </si>
  <si>
    <t>45级螳螂日常</t>
    <phoneticPr fontId="8" type="noConversion"/>
  </si>
  <si>
    <t>45级猫人日常</t>
    <phoneticPr fontId="8" type="noConversion"/>
  </si>
  <si>
    <t>45级恶梦鼠捕捉日常</t>
    <phoneticPr fontId="8" type="noConversion"/>
  </si>
  <si>
    <t>45级石怪日常</t>
    <phoneticPr fontId="8" type="noConversion"/>
  </si>
  <si>
    <t>45级蜥蜴战士日常</t>
    <phoneticPr fontId="8" type="noConversion"/>
  </si>
  <si>
    <t>45级烈风哥布林日常</t>
    <phoneticPr fontId="8" type="noConversion"/>
  </si>
  <si>
    <t>45级刺球日常</t>
    <phoneticPr fontId="8" type="noConversion"/>
  </si>
  <si>
    <t>45级鸟人日常</t>
    <phoneticPr fontId="8" type="noConversion"/>
  </si>
  <si>
    <t>45级巨人日常</t>
    <phoneticPr fontId="8" type="noConversion"/>
  </si>
  <si>
    <t>45级死亡恶熊西路日常</t>
    <phoneticPr fontId="8" type="noConversion"/>
  </si>
  <si>
    <t>55级蓝色口臭鬼日常</t>
    <phoneticPr fontId="8" type="noConversion"/>
  </si>
  <si>
    <t>55级黑暗军团士兵日常</t>
    <phoneticPr fontId="8" type="noConversion"/>
  </si>
  <si>
    <t>55级北极熊日常</t>
    <phoneticPr fontId="8" type="noConversion"/>
  </si>
  <si>
    <t>55级巨蝙蝠日常</t>
    <phoneticPr fontId="8" type="noConversion"/>
  </si>
  <si>
    <t>55级飘浮炸弹日常</t>
    <phoneticPr fontId="8" type="noConversion"/>
  </si>
  <si>
    <t>55级幻歌妖捕捉日常</t>
    <phoneticPr fontId="8" type="noConversion"/>
  </si>
  <si>
    <t>55级雪狼日常</t>
    <phoneticPr fontId="8" type="noConversion"/>
  </si>
  <si>
    <t>55级烈风之刃日常</t>
    <phoneticPr fontId="8" type="noConversion"/>
  </si>
  <si>
    <t>55级水蓝鸟魔日常</t>
    <phoneticPr fontId="8" type="noConversion"/>
  </si>
  <si>
    <t>55级骷髅王克莱伯日常</t>
    <phoneticPr fontId="8" type="noConversion"/>
  </si>
  <si>
    <t>挑战15级</t>
  </si>
  <si>
    <t>挑战16级</t>
  </si>
  <si>
    <t>挑战17级</t>
  </si>
  <si>
    <t>挑战18级</t>
  </si>
  <si>
    <t>挑战19级</t>
  </si>
  <si>
    <t>挑战20级</t>
  </si>
  <si>
    <t>挑战21级</t>
  </si>
  <si>
    <t>挑战22级</t>
  </si>
  <si>
    <t>挑战23级</t>
  </si>
  <si>
    <t>挑战24级</t>
  </si>
  <si>
    <t>挑战25级</t>
  </si>
  <si>
    <t>挑战26级</t>
  </si>
  <si>
    <t>挑战27级</t>
  </si>
  <si>
    <t>挑战28级</t>
  </si>
  <si>
    <t>挑战29级</t>
  </si>
  <si>
    <t>挑战30级</t>
  </si>
  <si>
    <t>挑战31级</t>
  </si>
  <si>
    <t>挑战32级</t>
  </si>
  <si>
    <t>挑战33级</t>
  </si>
  <si>
    <t>挑战34级</t>
  </si>
  <si>
    <t>挑战35级</t>
  </si>
  <si>
    <t>挑战36级</t>
  </si>
  <si>
    <t>挑战37级</t>
  </si>
  <si>
    <t>挑战38级</t>
  </si>
  <si>
    <t>挑战39级</t>
  </si>
  <si>
    <t>挑战40级</t>
  </si>
  <si>
    <t>挑战41级</t>
  </si>
  <si>
    <t>挑战42级</t>
  </si>
  <si>
    <t>挑战43级</t>
  </si>
  <si>
    <t>挑战44级</t>
  </si>
  <si>
    <t>挑战45级</t>
  </si>
  <si>
    <t>挑战46级</t>
  </si>
  <si>
    <t>挑战47级</t>
  </si>
  <si>
    <t>挑战48级</t>
  </si>
  <si>
    <t>挑战49级</t>
  </si>
  <si>
    <t>挑战50级</t>
  </si>
  <si>
    <t>挑战51级</t>
  </si>
  <si>
    <t>挑战52级</t>
  </si>
  <si>
    <t>挑战53级</t>
  </si>
  <si>
    <t>挑战54级</t>
  </si>
  <si>
    <t>挑战55级</t>
  </si>
  <si>
    <t>挑战56级</t>
  </si>
  <si>
    <t>挑战57级</t>
  </si>
  <si>
    <t>挑战58级</t>
  </si>
  <si>
    <t>挑战59级</t>
  </si>
  <si>
    <t>挑战60级</t>
  </si>
  <si>
    <t>经验</t>
    <phoneticPr fontId="1" type="noConversion"/>
  </si>
  <si>
    <t>日常</t>
    <phoneticPr fontId="1" type="noConversion"/>
  </si>
  <si>
    <t>挑战</t>
    <phoneticPr fontId="1" type="noConversion"/>
  </si>
  <si>
    <t>10次</t>
    <phoneticPr fontId="1" type="noConversion"/>
  </si>
  <si>
    <t>天数</t>
    <phoneticPr fontId="1" type="noConversion"/>
  </si>
  <si>
    <t xml:space="preserve">tianshu </t>
    <phoneticPr fontId="1" type="noConversion"/>
  </si>
  <si>
    <t>每天获得经验</t>
    <phoneticPr fontId="1" type="noConversion"/>
  </si>
  <si>
    <t>等级</t>
  </si>
  <si>
    <t>天数</t>
    <phoneticPr fontId="1" type="noConversion"/>
  </si>
  <si>
    <t>主线任务</t>
  </si>
  <si>
    <t>主线差结果</t>
  </si>
  <si>
    <t>日常任务
10</t>
  </si>
  <si>
    <t>日常次数差</t>
  </si>
  <si>
    <t>日常任务总次数</t>
  </si>
  <si>
    <t>通缉任务
20</t>
  </si>
  <si>
    <t>通缉次数差</t>
  </si>
  <si>
    <t>通缉任务总次数</t>
  </si>
  <si>
    <t>天数计算</t>
    <phoneticPr fontId="1" type="noConversion"/>
  </si>
  <si>
    <t>天数计算</t>
    <phoneticPr fontId="1" type="noConversion"/>
  </si>
  <si>
    <t>等级天数结果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</si>
</sst>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10"/>
      <color rgb="FF000000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C9B"/>
        <bgColor rgb="FF92DC9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3" borderId="1" xfId="0" applyFont="1" applyFill="1" applyBorder="1">
      <alignment vertical="center"/>
    </xf>
    <xf numFmtId="0" fontId="3" fillId="0" borderId="0" xfId="0" applyFont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9" fontId="3" fillId="0" borderId="1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0" fontId="3" fillId="0" borderId="1" xfId="0" applyNumberFormat="1" applyFont="1" applyBorder="1">
      <alignment vertical="center"/>
    </xf>
    <xf numFmtId="10" fontId="3" fillId="0" borderId="1" xfId="0" applyNumberFormat="1" applyFont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9" fillId="6" borderId="1" xfId="0" applyFont="1" applyFill="1" applyBorder="1" applyAlignment="1" applyProtection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92DC9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2" sqref="B2"/>
    </sheetView>
  </sheetViews>
  <sheetFormatPr defaultRowHeight="13.5" x14ac:dyDescent="0.15"/>
  <sheetData>
    <row r="1" spans="1:2" ht="16.5" x14ac:dyDescent="0.15">
      <c r="A1" s="1" t="s">
        <v>75</v>
      </c>
      <c r="B1" s="1" t="s">
        <v>76</v>
      </c>
    </row>
    <row r="2" spans="1:2" ht="16.5" x14ac:dyDescent="0.15">
      <c r="A2" s="1">
        <v>1</v>
      </c>
      <c r="B2" s="1"/>
    </row>
    <row r="3" spans="1:2" ht="16.5" x14ac:dyDescent="0.15">
      <c r="A3" s="1">
        <v>2</v>
      </c>
      <c r="B3" s="1"/>
    </row>
    <row r="4" spans="1:2" ht="16.5" x14ac:dyDescent="0.15">
      <c r="A4" s="1">
        <v>3</v>
      </c>
      <c r="B4" s="1"/>
    </row>
    <row r="5" spans="1:2" ht="16.5" x14ac:dyDescent="0.15">
      <c r="A5" s="1">
        <v>4</v>
      </c>
      <c r="B5" s="1"/>
    </row>
    <row r="6" spans="1:2" ht="16.5" x14ac:dyDescent="0.15">
      <c r="A6" s="1">
        <v>5</v>
      </c>
      <c r="B6" s="1"/>
    </row>
    <row r="7" spans="1:2" ht="16.5" x14ac:dyDescent="0.15">
      <c r="A7" s="1">
        <v>6</v>
      </c>
      <c r="B7" s="1"/>
    </row>
    <row r="8" spans="1:2" ht="16.5" x14ac:dyDescent="0.15">
      <c r="A8" s="1">
        <v>7</v>
      </c>
      <c r="B8" s="1"/>
    </row>
    <row r="9" spans="1:2" ht="16.5" x14ac:dyDescent="0.15">
      <c r="A9" s="1">
        <v>8</v>
      </c>
      <c r="B9" s="1"/>
    </row>
    <row r="10" spans="1:2" ht="16.5" x14ac:dyDescent="0.15">
      <c r="A10" s="1">
        <v>9</v>
      </c>
      <c r="B10" s="1"/>
    </row>
    <row r="11" spans="1:2" ht="16.5" x14ac:dyDescent="0.15">
      <c r="A11" s="1">
        <v>10</v>
      </c>
      <c r="B11" s="1"/>
    </row>
    <row r="12" spans="1:2" ht="16.5" x14ac:dyDescent="0.15">
      <c r="A12" s="1">
        <v>11</v>
      </c>
      <c r="B12" s="1"/>
    </row>
    <row r="13" spans="1:2" ht="16.5" x14ac:dyDescent="0.15">
      <c r="A13" s="1">
        <v>12</v>
      </c>
      <c r="B13" s="1"/>
    </row>
    <row r="14" spans="1:2" ht="16.5" x14ac:dyDescent="0.15">
      <c r="A14" s="1">
        <v>13</v>
      </c>
      <c r="B14" s="1"/>
    </row>
    <row r="15" spans="1:2" ht="16.5" x14ac:dyDescent="0.15">
      <c r="A15" s="1">
        <v>14</v>
      </c>
      <c r="B15" s="1"/>
    </row>
    <row r="16" spans="1:2" ht="16.5" x14ac:dyDescent="0.15">
      <c r="A16" s="1">
        <v>15</v>
      </c>
      <c r="B16" s="1"/>
    </row>
    <row r="17" spans="1:2" ht="16.5" x14ac:dyDescent="0.15">
      <c r="A17" s="1">
        <v>16</v>
      </c>
      <c r="B17" s="1"/>
    </row>
    <row r="18" spans="1:2" ht="16.5" x14ac:dyDescent="0.15">
      <c r="A18" s="1">
        <v>17</v>
      </c>
      <c r="B18" s="1"/>
    </row>
    <row r="19" spans="1:2" ht="16.5" x14ac:dyDescent="0.15">
      <c r="A19" s="1">
        <v>18</v>
      </c>
      <c r="B19" s="1"/>
    </row>
    <row r="20" spans="1:2" ht="16.5" x14ac:dyDescent="0.15">
      <c r="A20" s="1">
        <v>19</v>
      </c>
      <c r="B20" s="1"/>
    </row>
    <row r="21" spans="1:2" ht="16.5" x14ac:dyDescent="0.15">
      <c r="A21" s="1">
        <v>20</v>
      </c>
      <c r="B21" s="1"/>
    </row>
    <row r="22" spans="1:2" ht="16.5" x14ac:dyDescent="0.15">
      <c r="A22" s="1">
        <v>21</v>
      </c>
      <c r="B22" s="1"/>
    </row>
    <row r="23" spans="1:2" ht="16.5" x14ac:dyDescent="0.15">
      <c r="A23" s="1">
        <v>22</v>
      </c>
      <c r="B23" s="1"/>
    </row>
    <row r="24" spans="1:2" ht="16.5" x14ac:dyDescent="0.15">
      <c r="A24" s="1">
        <v>23</v>
      </c>
      <c r="B24" s="1"/>
    </row>
    <row r="25" spans="1:2" ht="16.5" x14ac:dyDescent="0.15">
      <c r="A25" s="1">
        <v>24</v>
      </c>
      <c r="B25" s="1"/>
    </row>
    <row r="26" spans="1:2" ht="16.5" x14ac:dyDescent="0.15">
      <c r="A26" s="1">
        <v>25</v>
      </c>
      <c r="B26" s="1"/>
    </row>
    <row r="27" spans="1:2" ht="16.5" x14ac:dyDescent="0.15">
      <c r="A27" s="1">
        <v>26</v>
      </c>
      <c r="B27" s="1"/>
    </row>
    <row r="28" spans="1:2" ht="16.5" x14ac:dyDescent="0.15">
      <c r="A28" s="1">
        <v>27</v>
      </c>
      <c r="B28" s="1"/>
    </row>
    <row r="29" spans="1:2" ht="16.5" x14ac:dyDescent="0.15">
      <c r="A29" s="1">
        <v>28</v>
      </c>
      <c r="B29" s="1"/>
    </row>
    <row r="30" spans="1:2" ht="16.5" x14ac:dyDescent="0.15">
      <c r="A30" s="1">
        <v>29</v>
      </c>
      <c r="B30" s="1"/>
    </row>
    <row r="31" spans="1:2" ht="16.5" x14ac:dyDescent="0.15">
      <c r="A31" s="1">
        <v>30</v>
      </c>
      <c r="B31" s="1"/>
    </row>
    <row r="32" spans="1:2" ht="16.5" x14ac:dyDescent="0.15">
      <c r="A32" s="1">
        <v>31</v>
      </c>
      <c r="B32" s="1"/>
    </row>
    <row r="33" spans="1:2" ht="16.5" x14ac:dyDescent="0.15">
      <c r="A33" s="1">
        <v>32</v>
      </c>
      <c r="B33" s="1"/>
    </row>
    <row r="34" spans="1:2" ht="16.5" x14ac:dyDescent="0.15">
      <c r="A34" s="1">
        <v>33</v>
      </c>
      <c r="B34" s="1"/>
    </row>
    <row r="35" spans="1:2" ht="16.5" x14ac:dyDescent="0.15">
      <c r="A35" s="1">
        <v>34</v>
      </c>
      <c r="B35" s="1"/>
    </row>
    <row r="36" spans="1:2" ht="16.5" x14ac:dyDescent="0.15">
      <c r="A36" s="1">
        <v>35</v>
      </c>
      <c r="B36" s="1"/>
    </row>
    <row r="37" spans="1:2" ht="16.5" x14ac:dyDescent="0.15">
      <c r="A37" s="1">
        <v>36</v>
      </c>
      <c r="B37" s="1"/>
    </row>
    <row r="38" spans="1:2" ht="16.5" x14ac:dyDescent="0.15">
      <c r="A38" s="1">
        <v>37</v>
      </c>
      <c r="B38" s="1"/>
    </row>
    <row r="39" spans="1:2" ht="16.5" x14ac:dyDescent="0.15">
      <c r="A39" s="1">
        <v>38</v>
      </c>
      <c r="B39" s="1"/>
    </row>
    <row r="40" spans="1:2" ht="16.5" x14ac:dyDescent="0.15">
      <c r="A40" s="1">
        <v>39</v>
      </c>
      <c r="B40" s="1"/>
    </row>
    <row r="41" spans="1:2" ht="16.5" x14ac:dyDescent="0.15">
      <c r="A41" s="1">
        <v>40</v>
      </c>
      <c r="B41" s="1"/>
    </row>
    <row r="42" spans="1:2" ht="16.5" x14ac:dyDescent="0.15">
      <c r="A42" s="1">
        <v>41</v>
      </c>
      <c r="B42" s="1"/>
    </row>
    <row r="43" spans="1:2" ht="16.5" x14ac:dyDescent="0.15">
      <c r="A43" s="1">
        <v>42</v>
      </c>
      <c r="B43" s="1"/>
    </row>
    <row r="44" spans="1:2" ht="16.5" x14ac:dyDescent="0.15">
      <c r="A44" s="1">
        <v>43</v>
      </c>
      <c r="B44" s="1"/>
    </row>
    <row r="45" spans="1:2" ht="16.5" x14ac:dyDescent="0.15">
      <c r="A45" s="1">
        <v>44</v>
      </c>
      <c r="B45" s="1"/>
    </row>
    <row r="46" spans="1:2" ht="16.5" x14ac:dyDescent="0.15">
      <c r="A46" s="1">
        <v>45</v>
      </c>
      <c r="B46" s="1"/>
    </row>
    <row r="47" spans="1:2" ht="16.5" x14ac:dyDescent="0.15">
      <c r="A47" s="1">
        <v>46</v>
      </c>
      <c r="B47" s="1"/>
    </row>
    <row r="48" spans="1:2" ht="16.5" x14ac:dyDescent="0.15">
      <c r="A48" s="1">
        <v>47</v>
      </c>
      <c r="B48" s="1"/>
    </row>
    <row r="49" spans="1:2" ht="16.5" x14ac:dyDescent="0.15">
      <c r="A49" s="1">
        <v>48</v>
      </c>
      <c r="B49" s="1"/>
    </row>
    <row r="50" spans="1:2" ht="16.5" x14ac:dyDescent="0.15">
      <c r="A50" s="1">
        <v>49</v>
      </c>
      <c r="B50" s="1"/>
    </row>
    <row r="51" spans="1:2" ht="16.5" x14ac:dyDescent="0.15">
      <c r="A51" s="1">
        <v>50</v>
      </c>
      <c r="B51" s="1"/>
    </row>
    <row r="52" spans="1:2" ht="16.5" x14ac:dyDescent="0.15">
      <c r="A52" s="1">
        <v>51</v>
      </c>
      <c r="B52" s="1"/>
    </row>
    <row r="53" spans="1:2" ht="16.5" x14ac:dyDescent="0.15">
      <c r="A53" s="1">
        <v>52</v>
      </c>
      <c r="B53" s="1"/>
    </row>
    <row r="54" spans="1:2" ht="16.5" x14ac:dyDescent="0.15">
      <c r="A54" s="1">
        <v>53</v>
      </c>
      <c r="B54" s="1"/>
    </row>
    <row r="55" spans="1:2" ht="16.5" x14ac:dyDescent="0.15">
      <c r="A55" s="1">
        <v>54</v>
      </c>
      <c r="B55" s="1"/>
    </row>
    <row r="56" spans="1:2" ht="16.5" x14ac:dyDescent="0.15">
      <c r="A56" s="1">
        <v>55</v>
      </c>
      <c r="B56" s="1"/>
    </row>
    <row r="57" spans="1:2" ht="16.5" x14ac:dyDescent="0.15">
      <c r="A57" s="1">
        <v>56</v>
      </c>
      <c r="B57" s="1"/>
    </row>
    <row r="58" spans="1:2" ht="16.5" x14ac:dyDescent="0.15">
      <c r="A58" s="1">
        <v>57</v>
      </c>
      <c r="B58" s="1"/>
    </row>
    <row r="59" spans="1:2" ht="16.5" x14ac:dyDescent="0.15">
      <c r="A59" s="1">
        <v>58</v>
      </c>
      <c r="B59" s="1"/>
    </row>
    <row r="60" spans="1:2" ht="16.5" x14ac:dyDescent="0.15">
      <c r="A60" s="1">
        <v>59</v>
      </c>
      <c r="B60" s="1"/>
    </row>
    <row r="61" spans="1:2" ht="16.5" x14ac:dyDescent="0.15">
      <c r="A61" s="1">
        <v>60</v>
      </c>
      <c r="B61" s="1"/>
    </row>
    <row r="62" spans="1:2" ht="16.5" x14ac:dyDescent="0.15">
      <c r="A62" s="1">
        <v>61</v>
      </c>
      <c r="B62" s="1"/>
    </row>
    <row r="63" spans="1:2" ht="16.5" x14ac:dyDescent="0.15">
      <c r="A63" s="1">
        <v>62</v>
      </c>
      <c r="B63" s="1"/>
    </row>
    <row r="64" spans="1:2" ht="16.5" x14ac:dyDescent="0.15">
      <c r="A64" s="1">
        <v>63</v>
      </c>
      <c r="B64" s="1"/>
    </row>
    <row r="65" spans="1:2" ht="16.5" x14ac:dyDescent="0.15">
      <c r="A65" s="1">
        <v>64</v>
      </c>
      <c r="B65" s="1"/>
    </row>
    <row r="66" spans="1:2" ht="16.5" x14ac:dyDescent="0.15">
      <c r="A66" s="1">
        <v>65</v>
      </c>
      <c r="B66" s="1"/>
    </row>
    <row r="67" spans="1:2" ht="16.5" x14ac:dyDescent="0.15">
      <c r="A67" s="1">
        <v>66</v>
      </c>
      <c r="B67" s="1"/>
    </row>
    <row r="68" spans="1:2" ht="16.5" x14ac:dyDescent="0.15">
      <c r="A68" s="1">
        <v>67</v>
      </c>
      <c r="B68" s="1"/>
    </row>
    <row r="69" spans="1:2" ht="16.5" x14ac:dyDescent="0.15">
      <c r="A69" s="1">
        <v>68</v>
      </c>
      <c r="B69" s="1"/>
    </row>
    <row r="70" spans="1:2" ht="16.5" x14ac:dyDescent="0.15">
      <c r="A70" s="1">
        <v>69</v>
      </c>
      <c r="B70" s="1"/>
    </row>
    <row r="71" spans="1:2" ht="16.5" x14ac:dyDescent="0.15">
      <c r="A71" s="1">
        <v>70</v>
      </c>
      <c r="B71" s="1"/>
    </row>
    <row r="72" spans="1:2" ht="16.5" x14ac:dyDescent="0.15">
      <c r="A72" s="1">
        <v>71</v>
      </c>
      <c r="B72" s="1"/>
    </row>
    <row r="73" spans="1:2" ht="16.5" x14ac:dyDescent="0.15">
      <c r="A73" s="1">
        <v>72</v>
      </c>
      <c r="B73" s="1"/>
    </row>
    <row r="74" spans="1:2" ht="16.5" x14ac:dyDescent="0.15">
      <c r="A74" s="1">
        <v>73</v>
      </c>
      <c r="B74" s="1"/>
    </row>
    <row r="75" spans="1:2" ht="16.5" x14ac:dyDescent="0.15">
      <c r="A75" s="1">
        <v>74</v>
      </c>
      <c r="B75" s="1"/>
    </row>
    <row r="76" spans="1:2" ht="16.5" x14ac:dyDescent="0.15">
      <c r="A76" s="1">
        <v>75</v>
      </c>
      <c r="B76" s="1"/>
    </row>
    <row r="77" spans="1:2" ht="16.5" x14ac:dyDescent="0.15">
      <c r="A77" s="1">
        <v>76</v>
      </c>
      <c r="B77" s="1"/>
    </row>
    <row r="78" spans="1:2" ht="16.5" x14ac:dyDescent="0.15">
      <c r="A78" s="1">
        <v>77</v>
      </c>
      <c r="B78" s="1"/>
    </row>
    <row r="79" spans="1:2" ht="16.5" x14ac:dyDescent="0.15">
      <c r="A79" s="1">
        <v>78</v>
      </c>
      <c r="B79" s="1"/>
    </row>
    <row r="80" spans="1:2" ht="16.5" x14ac:dyDescent="0.15">
      <c r="A80" s="1">
        <v>79</v>
      </c>
      <c r="B80" s="1"/>
    </row>
    <row r="81" spans="1:2" ht="16.5" x14ac:dyDescent="0.15">
      <c r="A81" s="1">
        <v>80</v>
      </c>
      <c r="B81" s="1"/>
    </row>
    <row r="82" spans="1:2" ht="16.5" x14ac:dyDescent="0.15">
      <c r="A82" s="1">
        <v>81</v>
      </c>
      <c r="B82" s="1"/>
    </row>
    <row r="83" spans="1:2" ht="16.5" x14ac:dyDescent="0.15">
      <c r="A83" s="1">
        <v>82</v>
      </c>
      <c r="B83" s="1"/>
    </row>
    <row r="84" spans="1:2" ht="16.5" x14ac:dyDescent="0.15">
      <c r="A84" s="1">
        <v>83</v>
      </c>
      <c r="B84" s="1"/>
    </row>
    <row r="85" spans="1:2" ht="16.5" x14ac:dyDescent="0.15">
      <c r="A85" s="1">
        <v>84</v>
      </c>
      <c r="B85" s="1"/>
    </row>
    <row r="86" spans="1:2" ht="16.5" x14ac:dyDescent="0.15">
      <c r="A86" s="1">
        <v>85</v>
      </c>
      <c r="B86" s="1"/>
    </row>
    <row r="87" spans="1:2" ht="16.5" x14ac:dyDescent="0.15">
      <c r="A87" s="1">
        <v>86</v>
      </c>
      <c r="B87" s="1"/>
    </row>
    <row r="88" spans="1:2" ht="16.5" x14ac:dyDescent="0.15">
      <c r="A88" s="1">
        <v>87</v>
      </c>
      <c r="B88" s="1"/>
    </row>
    <row r="89" spans="1:2" ht="16.5" x14ac:dyDescent="0.15">
      <c r="A89" s="1">
        <v>88</v>
      </c>
      <c r="B89" s="1"/>
    </row>
    <row r="90" spans="1:2" ht="16.5" x14ac:dyDescent="0.15">
      <c r="A90" s="1">
        <v>89</v>
      </c>
      <c r="B90" s="1"/>
    </row>
    <row r="91" spans="1:2" ht="16.5" x14ac:dyDescent="0.15">
      <c r="A91" s="1">
        <v>90</v>
      </c>
      <c r="B91" s="1"/>
    </row>
    <row r="92" spans="1:2" ht="16.5" x14ac:dyDescent="0.15">
      <c r="A92" s="1">
        <v>91</v>
      </c>
      <c r="B92" s="1"/>
    </row>
    <row r="93" spans="1:2" ht="16.5" x14ac:dyDescent="0.15">
      <c r="A93" s="1">
        <v>92</v>
      </c>
      <c r="B93" s="1"/>
    </row>
    <row r="94" spans="1:2" ht="16.5" x14ac:dyDescent="0.15">
      <c r="A94" s="1">
        <v>93</v>
      </c>
      <c r="B94" s="1"/>
    </row>
    <row r="95" spans="1:2" ht="16.5" x14ac:dyDescent="0.15">
      <c r="A95" s="1">
        <v>94</v>
      </c>
      <c r="B95" s="1"/>
    </row>
    <row r="96" spans="1:2" ht="16.5" x14ac:dyDescent="0.15">
      <c r="A96" s="1">
        <v>95</v>
      </c>
      <c r="B96" s="1"/>
    </row>
    <row r="97" spans="1:2" ht="16.5" x14ac:dyDescent="0.15">
      <c r="A97" s="1">
        <v>96</v>
      </c>
      <c r="B97" s="1"/>
    </row>
    <row r="98" spans="1:2" ht="16.5" x14ac:dyDescent="0.15">
      <c r="A98" s="1">
        <v>97</v>
      </c>
      <c r="B98" s="1"/>
    </row>
    <row r="99" spans="1:2" ht="16.5" x14ac:dyDescent="0.15">
      <c r="A99" s="1">
        <v>98</v>
      </c>
      <c r="B99" s="1"/>
    </row>
    <row r="100" spans="1:2" ht="16.5" x14ac:dyDescent="0.15">
      <c r="A100" s="1">
        <v>99</v>
      </c>
      <c r="B100" s="1"/>
    </row>
    <row r="101" spans="1:2" ht="16.5" x14ac:dyDescent="0.15">
      <c r="A101" s="1">
        <v>100</v>
      </c>
      <c r="B10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:C1048576"/>
    </sheetView>
  </sheetViews>
  <sheetFormatPr defaultRowHeight="16.5" x14ac:dyDescent="0.15"/>
  <cols>
    <col min="1" max="1" width="11.75" style="3" customWidth="1"/>
    <col min="2" max="2" width="20.5" style="3" customWidth="1"/>
    <col min="3" max="3" width="19.375" style="3" customWidth="1"/>
    <col min="4" max="4" width="20.75" style="3" customWidth="1"/>
    <col min="5" max="5" width="17.75" style="3" customWidth="1"/>
    <col min="6" max="9" width="16.5" style="1" customWidth="1"/>
    <col min="10" max="11" width="19" style="1" customWidth="1"/>
    <col min="12" max="12" width="12.125" style="1" customWidth="1"/>
    <col min="13" max="13" width="19" style="1" customWidth="1"/>
    <col min="14" max="14" width="14.5" style="1" customWidth="1"/>
    <col min="15" max="18" width="19" style="1" customWidth="1"/>
    <col min="19" max="19" width="22" style="1" customWidth="1"/>
    <col min="20" max="16384" width="9" style="1"/>
  </cols>
  <sheetData>
    <row r="1" spans="1:19" s="16" customFormat="1" ht="19.5" customHeight="1" x14ac:dyDescent="0.15">
      <c r="A1" s="14" t="s">
        <v>0</v>
      </c>
      <c r="B1" s="15" t="s">
        <v>3</v>
      </c>
      <c r="C1" s="15" t="s">
        <v>19</v>
      </c>
      <c r="D1" s="15" t="s">
        <v>21</v>
      </c>
      <c r="E1" s="15" t="s">
        <v>31</v>
      </c>
      <c r="F1" s="15" t="s">
        <v>32</v>
      </c>
      <c r="G1" s="15" t="s">
        <v>33</v>
      </c>
      <c r="H1" s="14" t="s">
        <v>66</v>
      </c>
      <c r="I1" s="14"/>
      <c r="J1" s="15" t="s">
        <v>4</v>
      </c>
      <c r="K1" s="18" t="s">
        <v>10</v>
      </c>
      <c r="L1" s="18" t="s">
        <v>25</v>
      </c>
      <c r="M1" s="18" t="s">
        <v>15</v>
      </c>
      <c r="N1" s="18" t="s">
        <v>26</v>
      </c>
      <c r="O1" s="18" t="s">
        <v>17</v>
      </c>
      <c r="P1" s="18" t="s">
        <v>27</v>
      </c>
      <c r="Q1" s="15" t="s">
        <v>28</v>
      </c>
      <c r="R1" s="15" t="s">
        <v>29</v>
      </c>
      <c r="S1" s="15" t="s">
        <v>20</v>
      </c>
    </row>
    <row r="2" spans="1:19" x14ac:dyDescent="0.15">
      <c r="A2" s="7" t="s">
        <v>1</v>
      </c>
      <c r="B2" s="7" t="s">
        <v>2</v>
      </c>
      <c r="C2" s="7"/>
      <c r="D2" s="7" t="s">
        <v>6</v>
      </c>
      <c r="E2" s="7"/>
      <c r="F2" s="7"/>
      <c r="G2" s="7"/>
      <c r="H2" s="7"/>
      <c r="I2" s="7"/>
      <c r="J2" s="7" t="s">
        <v>5</v>
      </c>
      <c r="K2" s="7" t="s">
        <v>22</v>
      </c>
      <c r="L2" s="7"/>
      <c r="M2" s="17">
        <v>1</v>
      </c>
      <c r="N2" s="17"/>
      <c r="O2" s="7" t="s">
        <v>24</v>
      </c>
      <c r="P2" s="7"/>
      <c r="Q2" s="7"/>
      <c r="R2" s="7"/>
      <c r="S2" s="7"/>
    </row>
    <row r="3" spans="1:19" x14ac:dyDescent="0.15">
      <c r="A3" s="7">
        <v>1</v>
      </c>
      <c r="B3" s="7">
        <f>ROUND((A3^2*5+500)/(150-A3),0)</f>
        <v>3</v>
      </c>
      <c r="C3" s="7">
        <f>ROUNDDOWN((A3^3+25)/1.5,0)</f>
        <v>17</v>
      </c>
      <c r="D3" s="7">
        <f>B3*C3</f>
        <v>51</v>
      </c>
      <c r="E3" s="7">
        <f>ROUNDUP(D3*F3-H3,0)</f>
        <v>49</v>
      </c>
      <c r="F3" s="13">
        <v>1</v>
      </c>
      <c r="G3" s="13">
        <f>E3/D3</f>
        <v>0.96078431372549022</v>
      </c>
      <c r="H3" s="39">
        <f>A3^2*2</f>
        <v>2</v>
      </c>
      <c r="I3" s="39">
        <f>H3*A3</f>
        <v>2</v>
      </c>
      <c r="J3" s="7">
        <f>B3*5</f>
        <v>15</v>
      </c>
      <c r="K3" s="7">
        <v>3</v>
      </c>
      <c r="L3" s="7">
        <f>ROUNDUP(30*R3,0)</f>
        <v>9</v>
      </c>
      <c r="M3" s="7">
        <v>1</v>
      </c>
      <c r="N3" s="7">
        <f>ROUNDUP(100*R3,0)</f>
        <v>30</v>
      </c>
      <c r="O3" s="7">
        <v>0</v>
      </c>
      <c r="P3" s="7">
        <f>ROUNDUP(250*R3,0)</f>
        <v>75</v>
      </c>
      <c r="Q3" s="7">
        <f>K3*30+M3*100+O3*250</f>
        <v>190</v>
      </c>
      <c r="R3" s="7">
        <f t="shared" ref="R3:R34" si="0">ROUNDUP(S3/Q3,1)</f>
        <v>0.30000000000000004</v>
      </c>
      <c r="S3" s="7">
        <f>E3</f>
        <v>49</v>
      </c>
    </row>
    <row r="4" spans="1:19" x14ac:dyDescent="0.15">
      <c r="A4" s="7">
        <v>2</v>
      </c>
      <c r="B4" s="7">
        <f t="shared" ref="B4:B67" si="1">ROUND((A4^2*5+500)/(150-A4),0)</f>
        <v>4</v>
      </c>
      <c r="C4" s="7">
        <f t="shared" ref="C4:C67" si="2">ROUNDDOWN((A4^3+25)/1.5,0)</f>
        <v>22</v>
      </c>
      <c r="D4" s="7">
        <f t="shared" ref="D4:D35" si="3">B4*C4+J4</f>
        <v>128</v>
      </c>
      <c r="E4" s="7">
        <f t="shared" ref="E4:E62" si="4">ROUNDUP(D4*F4-H4,0)</f>
        <v>120</v>
      </c>
      <c r="F4" s="13">
        <v>1</v>
      </c>
      <c r="G4" s="13">
        <f t="shared" ref="G4:G62" si="5">E4/D4</f>
        <v>0.9375</v>
      </c>
      <c r="H4" s="39">
        <f t="shared" ref="H4:H62" si="6">A4^2*2</f>
        <v>8</v>
      </c>
      <c r="I4" s="39">
        <f t="shared" ref="I4:I62" si="7">H4*A4</f>
        <v>16</v>
      </c>
      <c r="J4" s="7">
        <f>B4*10</f>
        <v>40</v>
      </c>
      <c r="K4" s="7">
        <v>1</v>
      </c>
      <c r="L4" s="7">
        <f t="shared" ref="L4:L62" si="8">ROUNDUP(30*R4,0)</f>
        <v>30</v>
      </c>
      <c r="M4" s="7">
        <v>1</v>
      </c>
      <c r="N4" s="7">
        <f t="shared" ref="N4:N62" si="9">ROUNDUP(100*R4,0)</f>
        <v>100</v>
      </c>
      <c r="O4" s="7">
        <v>0</v>
      </c>
      <c r="P4" s="7">
        <f t="shared" ref="P4:P62" si="10">ROUNDUP(250*R4,0)</f>
        <v>250</v>
      </c>
      <c r="Q4" s="7">
        <f t="shared" ref="Q4:Q62" si="11">K4*30+M4*100+O4*250</f>
        <v>130</v>
      </c>
      <c r="R4" s="7">
        <f t="shared" si="0"/>
        <v>1</v>
      </c>
      <c r="S4" s="7">
        <f t="shared" ref="S4:S62" si="12">E4</f>
        <v>120</v>
      </c>
    </row>
    <row r="5" spans="1:19" x14ac:dyDescent="0.15">
      <c r="A5" s="7">
        <v>3</v>
      </c>
      <c r="B5" s="7">
        <f t="shared" si="1"/>
        <v>4</v>
      </c>
      <c r="C5" s="7">
        <f t="shared" si="2"/>
        <v>34</v>
      </c>
      <c r="D5" s="7">
        <f t="shared" si="3"/>
        <v>216</v>
      </c>
      <c r="E5" s="7">
        <f t="shared" si="4"/>
        <v>198</v>
      </c>
      <c r="F5" s="13">
        <v>1</v>
      </c>
      <c r="G5" s="13">
        <f t="shared" si="5"/>
        <v>0.91666666666666663</v>
      </c>
      <c r="H5" s="39">
        <f t="shared" si="6"/>
        <v>18</v>
      </c>
      <c r="I5" s="39">
        <f t="shared" si="7"/>
        <v>54</v>
      </c>
      <c r="J5" s="7">
        <f t="shared" ref="J5:J36" si="13">B5*20</f>
        <v>80</v>
      </c>
      <c r="K5" s="7">
        <v>0</v>
      </c>
      <c r="L5" s="7">
        <f t="shared" si="8"/>
        <v>24</v>
      </c>
      <c r="M5" s="7">
        <v>0</v>
      </c>
      <c r="N5" s="7">
        <f t="shared" si="9"/>
        <v>80</v>
      </c>
      <c r="O5" s="7">
        <v>1</v>
      </c>
      <c r="P5" s="7">
        <f t="shared" si="10"/>
        <v>200</v>
      </c>
      <c r="Q5" s="7">
        <f t="shared" si="11"/>
        <v>250</v>
      </c>
      <c r="R5" s="7">
        <f t="shared" si="0"/>
        <v>0.79999999999999993</v>
      </c>
      <c r="S5" s="7">
        <f t="shared" si="12"/>
        <v>198</v>
      </c>
    </row>
    <row r="6" spans="1:19" x14ac:dyDescent="0.15">
      <c r="A6" s="7">
        <v>4</v>
      </c>
      <c r="B6" s="7">
        <f t="shared" si="1"/>
        <v>4</v>
      </c>
      <c r="C6" s="7">
        <f t="shared" si="2"/>
        <v>59</v>
      </c>
      <c r="D6" s="7">
        <f t="shared" si="3"/>
        <v>316</v>
      </c>
      <c r="E6" s="7">
        <f t="shared" si="4"/>
        <v>284</v>
      </c>
      <c r="F6" s="13">
        <v>1</v>
      </c>
      <c r="G6" s="13">
        <f t="shared" si="5"/>
        <v>0.89873417721518989</v>
      </c>
      <c r="H6" s="39">
        <f t="shared" si="6"/>
        <v>32</v>
      </c>
      <c r="I6" s="39">
        <f t="shared" si="7"/>
        <v>128</v>
      </c>
      <c r="J6" s="7">
        <f t="shared" si="13"/>
        <v>80</v>
      </c>
      <c r="K6" s="7">
        <v>1</v>
      </c>
      <c r="L6" s="7">
        <f t="shared" si="8"/>
        <v>66</v>
      </c>
      <c r="M6" s="7">
        <v>1</v>
      </c>
      <c r="N6" s="7">
        <f t="shared" si="9"/>
        <v>220</v>
      </c>
      <c r="O6" s="7">
        <v>0</v>
      </c>
      <c r="P6" s="7">
        <f t="shared" si="10"/>
        <v>550</v>
      </c>
      <c r="Q6" s="7">
        <f t="shared" si="11"/>
        <v>130</v>
      </c>
      <c r="R6" s="7">
        <f t="shared" si="0"/>
        <v>2.2000000000000002</v>
      </c>
      <c r="S6" s="7">
        <f t="shared" si="12"/>
        <v>284</v>
      </c>
    </row>
    <row r="7" spans="1:19" x14ac:dyDescent="0.15">
      <c r="A7" s="7">
        <v>5</v>
      </c>
      <c r="B7" s="7">
        <f t="shared" si="1"/>
        <v>4</v>
      </c>
      <c r="C7" s="7">
        <f t="shared" si="2"/>
        <v>100</v>
      </c>
      <c r="D7" s="7">
        <f t="shared" si="3"/>
        <v>480</v>
      </c>
      <c r="E7" s="7">
        <f t="shared" si="4"/>
        <v>430</v>
      </c>
      <c r="F7" s="13">
        <v>1</v>
      </c>
      <c r="G7" s="13">
        <f t="shared" si="5"/>
        <v>0.89583333333333337</v>
      </c>
      <c r="H7" s="39">
        <f t="shared" si="6"/>
        <v>50</v>
      </c>
      <c r="I7" s="39">
        <f t="shared" si="7"/>
        <v>250</v>
      </c>
      <c r="J7" s="7">
        <f t="shared" si="13"/>
        <v>80</v>
      </c>
      <c r="K7" s="7">
        <v>2</v>
      </c>
      <c r="L7" s="7">
        <f t="shared" si="8"/>
        <v>81</v>
      </c>
      <c r="M7" s="7">
        <v>1</v>
      </c>
      <c r="N7" s="7">
        <f t="shared" si="9"/>
        <v>270</v>
      </c>
      <c r="O7" s="7">
        <v>0</v>
      </c>
      <c r="P7" s="7">
        <f t="shared" si="10"/>
        <v>675</v>
      </c>
      <c r="Q7" s="7">
        <f t="shared" si="11"/>
        <v>160</v>
      </c>
      <c r="R7" s="7">
        <f t="shared" si="0"/>
        <v>2.7</v>
      </c>
      <c r="S7" s="7">
        <f t="shared" si="12"/>
        <v>430</v>
      </c>
    </row>
    <row r="8" spans="1:19" x14ac:dyDescent="0.15">
      <c r="A8" s="7">
        <v>6</v>
      </c>
      <c r="B8" s="7">
        <f t="shared" si="1"/>
        <v>5</v>
      </c>
      <c r="C8" s="7">
        <f t="shared" si="2"/>
        <v>160</v>
      </c>
      <c r="D8" s="7">
        <f t="shared" si="3"/>
        <v>900</v>
      </c>
      <c r="E8" s="7">
        <f t="shared" si="4"/>
        <v>828</v>
      </c>
      <c r="F8" s="13">
        <v>1</v>
      </c>
      <c r="G8" s="13">
        <f t="shared" si="5"/>
        <v>0.92</v>
      </c>
      <c r="H8" s="39">
        <f t="shared" si="6"/>
        <v>72</v>
      </c>
      <c r="I8" s="39">
        <f t="shared" si="7"/>
        <v>432</v>
      </c>
      <c r="J8" s="7">
        <f t="shared" si="13"/>
        <v>100</v>
      </c>
      <c r="K8" s="7">
        <v>0</v>
      </c>
      <c r="L8" s="7">
        <f t="shared" si="8"/>
        <v>102</v>
      </c>
      <c r="M8" s="7">
        <v>0</v>
      </c>
      <c r="N8" s="7">
        <f t="shared" si="9"/>
        <v>340</v>
      </c>
      <c r="O8" s="7">
        <v>1</v>
      </c>
      <c r="P8" s="7">
        <f t="shared" si="10"/>
        <v>850</v>
      </c>
      <c r="Q8" s="7">
        <f t="shared" si="11"/>
        <v>250</v>
      </c>
      <c r="R8" s="7">
        <f t="shared" si="0"/>
        <v>3.4</v>
      </c>
      <c r="S8" s="7">
        <f t="shared" si="12"/>
        <v>828</v>
      </c>
    </row>
    <row r="9" spans="1:19" x14ac:dyDescent="0.15">
      <c r="A9" s="7">
        <v>7</v>
      </c>
      <c r="B9" s="7">
        <f t="shared" si="1"/>
        <v>5</v>
      </c>
      <c r="C9" s="7">
        <f t="shared" si="2"/>
        <v>245</v>
      </c>
      <c r="D9" s="7">
        <f t="shared" si="3"/>
        <v>1325</v>
      </c>
      <c r="E9" s="7">
        <f t="shared" si="4"/>
        <v>1227</v>
      </c>
      <c r="F9" s="13">
        <v>1</v>
      </c>
      <c r="G9" s="13">
        <f t="shared" si="5"/>
        <v>0.92603773584905658</v>
      </c>
      <c r="H9" s="39">
        <f t="shared" si="6"/>
        <v>98</v>
      </c>
      <c r="I9" s="39">
        <f t="shared" si="7"/>
        <v>686</v>
      </c>
      <c r="J9" s="7">
        <f t="shared" si="13"/>
        <v>100</v>
      </c>
      <c r="K9" s="7">
        <v>0</v>
      </c>
      <c r="L9" s="7">
        <f t="shared" si="8"/>
        <v>369</v>
      </c>
      <c r="M9" s="7">
        <v>1</v>
      </c>
      <c r="N9" s="7">
        <f t="shared" si="9"/>
        <v>1230</v>
      </c>
      <c r="O9" s="7">
        <v>0</v>
      </c>
      <c r="P9" s="7">
        <f t="shared" si="10"/>
        <v>3075</v>
      </c>
      <c r="Q9" s="7">
        <f t="shared" si="11"/>
        <v>100</v>
      </c>
      <c r="R9" s="7">
        <f t="shared" si="0"/>
        <v>12.299999999999999</v>
      </c>
      <c r="S9" s="7">
        <f t="shared" si="12"/>
        <v>1227</v>
      </c>
    </row>
    <row r="10" spans="1:19" x14ac:dyDescent="0.15">
      <c r="A10" s="7">
        <v>8</v>
      </c>
      <c r="B10" s="7">
        <f t="shared" si="1"/>
        <v>6</v>
      </c>
      <c r="C10" s="7">
        <f t="shared" si="2"/>
        <v>358</v>
      </c>
      <c r="D10" s="7">
        <f t="shared" si="3"/>
        <v>2268</v>
      </c>
      <c r="E10" s="7">
        <f t="shared" si="4"/>
        <v>2140</v>
      </c>
      <c r="F10" s="13">
        <v>1</v>
      </c>
      <c r="G10" s="13">
        <f t="shared" si="5"/>
        <v>0.9435626102292769</v>
      </c>
      <c r="H10" s="39">
        <f t="shared" si="6"/>
        <v>128</v>
      </c>
      <c r="I10" s="39">
        <f t="shared" si="7"/>
        <v>1024</v>
      </c>
      <c r="J10" s="7">
        <f t="shared" si="13"/>
        <v>120</v>
      </c>
      <c r="K10" s="7">
        <v>0</v>
      </c>
      <c r="L10" s="7">
        <f t="shared" si="8"/>
        <v>144</v>
      </c>
      <c r="M10" s="7">
        <v>2</v>
      </c>
      <c r="N10" s="7">
        <f t="shared" si="9"/>
        <v>480</v>
      </c>
      <c r="O10" s="7">
        <v>1</v>
      </c>
      <c r="P10" s="7">
        <f t="shared" si="10"/>
        <v>1200</v>
      </c>
      <c r="Q10" s="7">
        <f t="shared" si="11"/>
        <v>450</v>
      </c>
      <c r="R10" s="7">
        <f t="shared" si="0"/>
        <v>4.8</v>
      </c>
      <c r="S10" s="7">
        <f t="shared" si="12"/>
        <v>2140</v>
      </c>
    </row>
    <row r="11" spans="1:19" x14ac:dyDescent="0.15">
      <c r="A11" s="7">
        <v>9</v>
      </c>
      <c r="B11" s="7">
        <f t="shared" si="1"/>
        <v>6</v>
      </c>
      <c r="C11" s="7">
        <f t="shared" si="2"/>
        <v>502</v>
      </c>
      <c r="D11" s="7">
        <f t="shared" si="3"/>
        <v>3132</v>
      </c>
      <c r="E11" s="7">
        <f t="shared" si="4"/>
        <v>2970</v>
      </c>
      <c r="F11" s="13">
        <v>1</v>
      </c>
      <c r="G11" s="13">
        <f t="shared" si="5"/>
        <v>0.94827586206896552</v>
      </c>
      <c r="H11" s="39">
        <f t="shared" si="6"/>
        <v>162</v>
      </c>
      <c r="I11" s="39">
        <f t="shared" si="7"/>
        <v>1458</v>
      </c>
      <c r="J11" s="7">
        <f t="shared" si="13"/>
        <v>120</v>
      </c>
      <c r="K11" s="7">
        <v>0</v>
      </c>
      <c r="L11" s="7">
        <f t="shared" si="8"/>
        <v>255</v>
      </c>
      <c r="M11" s="7">
        <v>1</v>
      </c>
      <c r="N11" s="7">
        <f t="shared" si="9"/>
        <v>850</v>
      </c>
      <c r="O11" s="7">
        <v>1</v>
      </c>
      <c r="P11" s="7">
        <f t="shared" si="10"/>
        <v>2125</v>
      </c>
      <c r="Q11" s="7">
        <f t="shared" si="11"/>
        <v>350</v>
      </c>
      <c r="R11" s="7">
        <f t="shared" si="0"/>
        <v>8.5</v>
      </c>
      <c r="S11" s="7">
        <f t="shared" si="12"/>
        <v>2970</v>
      </c>
    </row>
    <row r="12" spans="1:19" x14ac:dyDescent="0.15">
      <c r="A12" s="7">
        <v>10</v>
      </c>
      <c r="B12" s="7">
        <f t="shared" si="1"/>
        <v>7</v>
      </c>
      <c r="C12" s="7">
        <f t="shared" si="2"/>
        <v>683</v>
      </c>
      <c r="D12" s="7">
        <f t="shared" si="3"/>
        <v>4921</v>
      </c>
      <c r="E12" s="7">
        <f t="shared" si="4"/>
        <v>4721</v>
      </c>
      <c r="F12" s="13">
        <v>1</v>
      </c>
      <c r="G12" s="13">
        <f t="shared" si="5"/>
        <v>0.95935785409469621</v>
      </c>
      <c r="H12" s="39">
        <f t="shared" si="6"/>
        <v>200</v>
      </c>
      <c r="I12" s="39">
        <f t="shared" si="7"/>
        <v>2000</v>
      </c>
      <c r="J12" s="7">
        <f t="shared" si="13"/>
        <v>140</v>
      </c>
      <c r="K12" s="7">
        <v>0</v>
      </c>
      <c r="L12" s="7">
        <f t="shared" si="8"/>
        <v>405</v>
      </c>
      <c r="M12" s="7">
        <v>1</v>
      </c>
      <c r="N12" s="7">
        <f t="shared" si="9"/>
        <v>1350</v>
      </c>
      <c r="O12" s="7">
        <v>1</v>
      </c>
      <c r="P12" s="7">
        <f t="shared" si="10"/>
        <v>3375</v>
      </c>
      <c r="Q12" s="7">
        <f t="shared" si="11"/>
        <v>350</v>
      </c>
      <c r="R12" s="7">
        <f t="shared" si="0"/>
        <v>13.5</v>
      </c>
      <c r="S12" s="7">
        <f t="shared" si="12"/>
        <v>4721</v>
      </c>
    </row>
    <row r="13" spans="1:19" x14ac:dyDescent="0.15">
      <c r="A13" s="7">
        <v>11</v>
      </c>
      <c r="B13" s="7">
        <f t="shared" si="1"/>
        <v>8</v>
      </c>
      <c r="C13" s="7">
        <f t="shared" si="2"/>
        <v>904</v>
      </c>
      <c r="D13" s="7">
        <f t="shared" si="3"/>
        <v>7392</v>
      </c>
      <c r="E13" s="7">
        <f t="shared" si="4"/>
        <v>7150</v>
      </c>
      <c r="F13" s="13">
        <v>1</v>
      </c>
      <c r="G13" s="13">
        <f t="shared" si="5"/>
        <v>0.96726190476190477</v>
      </c>
      <c r="H13" s="39">
        <f t="shared" si="6"/>
        <v>242</v>
      </c>
      <c r="I13" s="39">
        <f t="shared" si="7"/>
        <v>2662</v>
      </c>
      <c r="J13" s="7">
        <f t="shared" si="13"/>
        <v>160</v>
      </c>
      <c r="K13" s="7">
        <v>0</v>
      </c>
      <c r="L13" s="7">
        <f t="shared" si="8"/>
        <v>477</v>
      </c>
      <c r="M13" s="7">
        <v>2</v>
      </c>
      <c r="N13" s="7">
        <f t="shared" si="9"/>
        <v>1590</v>
      </c>
      <c r="O13" s="7">
        <v>1</v>
      </c>
      <c r="P13" s="7">
        <f t="shared" si="10"/>
        <v>3975</v>
      </c>
      <c r="Q13" s="7">
        <f t="shared" si="11"/>
        <v>450</v>
      </c>
      <c r="R13" s="7">
        <f t="shared" si="0"/>
        <v>15.9</v>
      </c>
      <c r="S13" s="7">
        <f t="shared" si="12"/>
        <v>7150</v>
      </c>
    </row>
    <row r="14" spans="1:19" x14ac:dyDescent="0.15">
      <c r="A14" s="7">
        <v>12</v>
      </c>
      <c r="B14" s="7">
        <f t="shared" si="1"/>
        <v>9</v>
      </c>
      <c r="C14" s="7">
        <f t="shared" si="2"/>
        <v>1168</v>
      </c>
      <c r="D14" s="7">
        <f t="shared" si="3"/>
        <v>10692</v>
      </c>
      <c r="E14" s="7">
        <f t="shared" si="4"/>
        <v>10404</v>
      </c>
      <c r="F14" s="13">
        <v>1</v>
      </c>
      <c r="G14" s="13">
        <f t="shared" si="5"/>
        <v>0.97306397306397308</v>
      </c>
      <c r="H14" s="39">
        <f t="shared" si="6"/>
        <v>288</v>
      </c>
      <c r="I14" s="39">
        <f t="shared" si="7"/>
        <v>3456</v>
      </c>
      <c r="J14" s="7">
        <f t="shared" si="13"/>
        <v>180</v>
      </c>
      <c r="K14" s="7">
        <v>1</v>
      </c>
      <c r="L14" s="7">
        <f t="shared" si="8"/>
        <v>822</v>
      </c>
      <c r="M14" s="7">
        <v>1</v>
      </c>
      <c r="N14" s="7">
        <f t="shared" si="9"/>
        <v>2740</v>
      </c>
      <c r="O14" s="7">
        <v>1</v>
      </c>
      <c r="P14" s="7">
        <f t="shared" si="10"/>
        <v>6850</v>
      </c>
      <c r="Q14" s="7">
        <f t="shared" si="11"/>
        <v>380</v>
      </c>
      <c r="R14" s="7">
        <f t="shared" si="0"/>
        <v>27.400000000000002</v>
      </c>
      <c r="S14" s="7">
        <f t="shared" si="12"/>
        <v>10404</v>
      </c>
    </row>
    <row r="15" spans="1:19" x14ac:dyDescent="0.15">
      <c r="A15" s="7">
        <v>13</v>
      </c>
      <c r="B15" s="7">
        <f t="shared" si="1"/>
        <v>10</v>
      </c>
      <c r="C15" s="7">
        <f t="shared" si="2"/>
        <v>1481</v>
      </c>
      <c r="D15" s="7">
        <f t="shared" si="3"/>
        <v>15010</v>
      </c>
      <c r="E15" s="7">
        <f t="shared" si="4"/>
        <v>14672</v>
      </c>
      <c r="F15" s="13">
        <v>1</v>
      </c>
      <c r="G15" s="13">
        <f t="shared" si="5"/>
        <v>0.97748167888074622</v>
      </c>
      <c r="H15" s="39">
        <f t="shared" si="6"/>
        <v>338</v>
      </c>
      <c r="I15" s="39">
        <f t="shared" si="7"/>
        <v>4394</v>
      </c>
      <c r="J15" s="7">
        <f t="shared" si="13"/>
        <v>200</v>
      </c>
      <c r="K15" s="7">
        <v>2</v>
      </c>
      <c r="L15" s="7">
        <f t="shared" si="8"/>
        <v>2751</v>
      </c>
      <c r="M15" s="7">
        <v>1</v>
      </c>
      <c r="N15" s="7">
        <f t="shared" si="9"/>
        <v>9170</v>
      </c>
      <c r="O15" s="7">
        <v>0</v>
      </c>
      <c r="P15" s="7">
        <f t="shared" si="10"/>
        <v>22925</v>
      </c>
      <c r="Q15" s="7">
        <f t="shared" si="11"/>
        <v>160</v>
      </c>
      <c r="R15" s="7">
        <f>ROUNDUP(S15/Q15,1)</f>
        <v>91.7</v>
      </c>
      <c r="S15" s="7">
        <f t="shared" si="12"/>
        <v>14672</v>
      </c>
    </row>
    <row r="16" spans="1:19" x14ac:dyDescent="0.15">
      <c r="A16" s="7">
        <v>14</v>
      </c>
      <c r="B16" s="7">
        <f t="shared" si="1"/>
        <v>11</v>
      </c>
      <c r="C16" s="7">
        <f t="shared" si="2"/>
        <v>1846</v>
      </c>
      <c r="D16" s="7">
        <f t="shared" si="3"/>
        <v>20526</v>
      </c>
      <c r="E16" s="7">
        <f t="shared" si="4"/>
        <v>20134</v>
      </c>
      <c r="F16" s="13">
        <v>1</v>
      </c>
      <c r="G16" s="13">
        <f t="shared" si="5"/>
        <v>0.98090227029133781</v>
      </c>
      <c r="H16" s="39">
        <f t="shared" si="6"/>
        <v>392</v>
      </c>
      <c r="I16" s="39">
        <f t="shared" si="7"/>
        <v>5488</v>
      </c>
      <c r="J16" s="7">
        <f t="shared" si="13"/>
        <v>220</v>
      </c>
      <c r="K16" s="7">
        <v>0</v>
      </c>
      <c r="L16" s="7">
        <f t="shared" si="8"/>
        <v>2016</v>
      </c>
      <c r="M16" s="7">
        <v>3</v>
      </c>
      <c r="N16" s="7">
        <f t="shared" si="9"/>
        <v>6720</v>
      </c>
      <c r="O16" s="7">
        <v>0</v>
      </c>
      <c r="P16" s="7">
        <f t="shared" si="10"/>
        <v>16800</v>
      </c>
      <c r="Q16" s="7">
        <f t="shared" si="11"/>
        <v>300</v>
      </c>
      <c r="R16" s="7">
        <f t="shared" si="0"/>
        <v>67.199999999999989</v>
      </c>
      <c r="S16" s="7">
        <f t="shared" si="12"/>
        <v>20134</v>
      </c>
    </row>
    <row r="17" spans="1:19" x14ac:dyDescent="0.15">
      <c r="A17" s="7">
        <v>15</v>
      </c>
      <c r="B17" s="7">
        <f t="shared" si="1"/>
        <v>12</v>
      </c>
      <c r="C17" s="7">
        <f t="shared" si="2"/>
        <v>2266</v>
      </c>
      <c r="D17" s="7">
        <f t="shared" si="3"/>
        <v>27432</v>
      </c>
      <c r="E17" s="7">
        <f t="shared" si="4"/>
        <v>26982</v>
      </c>
      <c r="F17" s="13">
        <v>1</v>
      </c>
      <c r="G17" s="13">
        <f t="shared" si="5"/>
        <v>0.98359580052493434</v>
      </c>
      <c r="H17" s="39">
        <f t="shared" si="6"/>
        <v>450</v>
      </c>
      <c r="I17" s="39">
        <f t="shared" si="7"/>
        <v>6750</v>
      </c>
      <c r="J17" s="7">
        <f t="shared" si="13"/>
        <v>240</v>
      </c>
      <c r="K17" s="7">
        <v>3</v>
      </c>
      <c r="L17" s="7">
        <f t="shared" si="8"/>
        <v>2793</v>
      </c>
      <c r="M17" s="7">
        <v>2</v>
      </c>
      <c r="N17" s="7">
        <f t="shared" si="9"/>
        <v>9310</v>
      </c>
      <c r="O17" s="7">
        <v>0</v>
      </c>
      <c r="P17" s="7">
        <f t="shared" si="10"/>
        <v>23275</v>
      </c>
      <c r="Q17" s="7">
        <f t="shared" si="11"/>
        <v>290</v>
      </c>
      <c r="R17" s="7">
        <f t="shared" si="0"/>
        <v>93.1</v>
      </c>
      <c r="S17" s="7">
        <f t="shared" si="12"/>
        <v>26982</v>
      </c>
    </row>
    <row r="18" spans="1:19" x14ac:dyDescent="0.15">
      <c r="A18" s="7">
        <v>16</v>
      </c>
      <c r="B18" s="7">
        <f t="shared" si="1"/>
        <v>13</v>
      </c>
      <c r="C18" s="7">
        <f t="shared" si="2"/>
        <v>2747</v>
      </c>
      <c r="D18" s="7">
        <f t="shared" si="3"/>
        <v>35971</v>
      </c>
      <c r="E18" s="7">
        <f t="shared" si="4"/>
        <v>31862</v>
      </c>
      <c r="F18" s="13">
        <f t="shared" ref="F18:F62" si="14">ROUNDUP(F17*0.9,3)</f>
        <v>0.9</v>
      </c>
      <c r="G18" s="13">
        <f t="shared" si="5"/>
        <v>0.88576909176836893</v>
      </c>
      <c r="H18" s="39">
        <f t="shared" si="6"/>
        <v>512</v>
      </c>
      <c r="I18" s="39">
        <f t="shared" si="7"/>
        <v>8192</v>
      </c>
      <c r="J18" s="7">
        <f t="shared" si="13"/>
        <v>260</v>
      </c>
      <c r="K18" s="7">
        <v>1</v>
      </c>
      <c r="L18" s="7">
        <f t="shared" si="8"/>
        <v>1992</v>
      </c>
      <c r="M18" s="7">
        <v>2</v>
      </c>
      <c r="N18" s="7">
        <f t="shared" si="9"/>
        <v>6640</v>
      </c>
      <c r="O18" s="7">
        <v>1</v>
      </c>
      <c r="P18" s="7">
        <f t="shared" si="10"/>
        <v>16600</v>
      </c>
      <c r="Q18" s="7">
        <f t="shared" si="11"/>
        <v>480</v>
      </c>
      <c r="R18" s="7">
        <f t="shared" si="0"/>
        <v>66.399999999999991</v>
      </c>
      <c r="S18" s="7">
        <f t="shared" si="12"/>
        <v>31862</v>
      </c>
    </row>
    <row r="19" spans="1:19" x14ac:dyDescent="0.15">
      <c r="A19" s="7">
        <v>17</v>
      </c>
      <c r="B19" s="7">
        <f t="shared" si="1"/>
        <v>15</v>
      </c>
      <c r="C19" s="7">
        <f t="shared" si="2"/>
        <v>3292</v>
      </c>
      <c r="D19" s="7">
        <f t="shared" si="3"/>
        <v>49680</v>
      </c>
      <c r="E19" s="7">
        <f t="shared" si="4"/>
        <v>39663</v>
      </c>
      <c r="F19" s="13">
        <f t="shared" si="14"/>
        <v>0.81</v>
      </c>
      <c r="G19" s="13">
        <f t="shared" si="5"/>
        <v>0.79836956521739133</v>
      </c>
      <c r="H19" s="39">
        <f t="shared" si="6"/>
        <v>578</v>
      </c>
      <c r="I19" s="39">
        <f t="shared" si="7"/>
        <v>9826</v>
      </c>
      <c r="J19" s="7">
        <f t="shared" si="13"/>
        <v>300</v>
      </c>
      <c r="K19" s="7">
        <v>0</v>
      </c>
      <c r="L19" s="7">
        <f t="shared" si="8"/>
        <v>3402</v>
      </c>
      <c r="M19" s="7">
        <v>1</v>
      </c>
      <c r="N19" s="7">
        <f t="shared" si="9"/>
        <v>11340</v>
      </c>
      <c r="O19" s="7">
        <v>1</v>
      </c>
      <c r="P19" s="7">
        <f t="shared" si="10"/>
        <v>28350</v>
      </c>
      <c r="Q19" s="7">
        <f t="shared" si="11"/>
        <v>350</v>
      </c>
      <c r="R19" s="7">
        <f t="shared" si="0"/>
        <v>113.39999999999999</v>
      </c>
      <c r="S19" s="7">
        <f t="shared" si="12"/>
        <v>39663</v>
      </c>
    </row>
    <row r="20" spans="1:19" x14ac:dyDescent="0.15">
      <c r="A20" s="7">
        <v>18</v>
      </c>
      <c r="B20" s="7">
        <f t="shared" si="1"/>
        <v>16</v>
      </c>
      <c r="C20" s="7">
        <f t="shared" si="2"/>
        <v>3904</v>
      </c>
      <c r="D20" s="7">
        <f t="shared" si="3"/>
        <v>62784</v>
      </c>
      <c r="E20" s="7">
        <f t="shared" si="4"/>
        <v>45122</v>
      </c>
      <c r="F20" s="13">
        <f t="shared" si="14"/>
        <v>0.72899999999999998</v>
      </c>
      <c r="G20" s="13">
        <f t="shared" si="5"/>
        <v>0.71868628950050972</v>
      </c>
      <c r="H20" s="39">
        <f t="shared" si="6"/>
        <v>648</v>
      </c>
      <c r="I20" s="39">
        <f t="shared" si="7"/>
        <v>11664</v>
      </c>
      <c r="J20" s="7">
        <f t="shared" si="13"/>
        <v>320</v>
      </c>
      <c r="K20" s="7">
        <v>1</v>
      </c>
      <c r="L20" s="7">
        <f t="shared" si="8"/>
        <v>3564</v>
      </c>
      <c r="M20" s="7">
        <v>1</v>
      </c>
      <c r="N20" s="7">
        <f t="shared" si="9"/>
        <v>11880</v>
      </c>
      <c r="O20" s="7">
        <v>1</v>
      </c>
      <c r="P20" s="7">
        <f t="shared" si="10"/>
        <v>29700</v>
      </c>
      <c r="Q20" s="7">
        <f t="shared" si="11"/>
        <v>380</v>
      </c>
      <c r="R20" s="7">
        <f t="shared" si="0"/>
        <v>118.8</v>
      </c>
      <c r="S20" s="7">
        <f t="shared" si="12"/>
        <v>45122</v>
      </c>
    </row>
    <row r="21" spans="1:19" x14ac:dyDescent="0.15">
      <c r="A21" s="7">
        <v>19</v>
      </c>
      <c r="B21" s="7">
        <f t="shared" si="1"/>
        <v>18</v>
      </c>
      <c r="C21" s="7">
        <f t="shared" si="2"/>
        <v>4589</v>
      </c>
      <c r="D21" s="7">
        <f t="shared" si="3"/>
        <v>82962</v>
      </c>
      <c r="E21" s="7">
        <f t="shared" si="4"/>
        <v>53785</v>
      </c>
      <c r="F21" s="13">
        <f t="shared" si="14"/>
        <v>0.65700000000000003</v>
      </c>
      <c r="G21" s="13">
        <f t="shared" si="5"/>
        <v>0.64830886429931778</v>
      </c>
      <c r="H21" s="39">
        <f t="shared" si="6"/>
        <v>722</v>
      </c>
      <c r="I21" s="39">
        <f t="shared" si="7"/>
        <v>13718</v>
      </c>
      <c r="J21" s="7">
        <f t="shared" si="13"/>
        <v>360</v>
      </c>
      <c r="K21" s="7">
        <v>1</v>
      </c>
      <c r="L21" s="7">
        <f t="shared" si="8"/>
        <v>4248</v>
      </c>
      <c r="M21" s="7">
        <v>1</v>
      </c>
      <c r="N21" s="7">
        <f t="shared" si="9"/>
        <v>14160</v>
      </c>
      <c r="O21" s="7">
        <v>1</v>
      </c>
      <c r="P21" s="7">
        <f t="shared" si="10"/>
        <v>35400</v>
      </c>
      <c r="Q21" s="7">
        <f t="shared" si="11"/>
        <v>380</v>
      </c>
      <c r="R21" s="7">
        <f t="shared" si="0"/>
        <v>141.6</v>
      </c>
      <c r="S21" s="7">
        <f t="shared" si="12"/>
        <v>53785</v>
      </c>
    </row>
    <row r="22" spans="1:19" x14ac:dyDescent="0.15">
      <c r="A22" s="7">
        <v>20</v>
      </c>
      <c r="B22" s="7">
        <f t="shared" si="1"/>
        <v>19</v>
      </c>
      <c r="C22" s="7">
        <f t="shared" si="2"/>
        <v>5350</v>
      </c>
      <c r="D22" s="7">
        <f t="shared" si="3"/>
        <v>102030</v>
      </c>
      <c r="E22" s="7">
        <f t="shared" si="4"/>
        <v>59602</v>
      </c>
      <c r="F22" s="13">
        <f t="shared" si="14"/>
        <v>0.59199999999999997</v>
      </c>
      <c r="G22" s="13">
        <f t="shared" si="5"/>
        <v>0.58416152112123887</v>
      </c>
      <c r="H22" s="39">
        <f t="shared" si="6"/>
        <v>800</v>
      </c>
      <c r="I22" s="39">
        <f t="shared" si="7"/>
        <v>16000</v>
      </c>
      <c r="J22" s="7">
        <f t="shared" si="13"/>
        <v>380</v>
      </c>
      <c r="K22" s="7">
        <v>1</v>
      </c>
      <c r="L22" s="7">
        <f t="shared" si="8"/>
        <v>7776</v>
      </c>
      <c r="M22" s="7">
        <v>2</v>
      </c>
      <c r="N22" s="7">
        <f t="shared" si="9"/>
        <v>25920</v>
      </c>
      <c r="O22" s="7">
        <v>0</v>
      </c>
      <c r="P22" s="7">
        <f t="shared" si="10"/>
        <v>64800</v>
      </c>
      <c r="Q22" s="7">
        <f t="shared" si="11"/>
        <v>230</v>
      </c>
      <c r="R22" s="7">
        <f t="shared" si="0"/>
        <v>259.20000000000005</v>
      </c>
      <c r="S22" s="7">
        <f t="shared" si="12"/>
        <v>59602</v>
      </c>
    </row>
    <row r="23" spans="1:19" x14ac:dyDescent="0.15">
      <c r="A23" s="7">
        <v>21</v>
      </c>
      <c r="B23" s="7">
        <f t="shared" si="1"/>
        <v>21</v>
      </c>
      <c r="C23" s="7">
        <f t="shared" si="2"/>
        <v>6190</v>
      </c>
      <c r="D23" s="7">
        <f t="shared" si="3"/>
        <v>130410</v>
      </c>
      <c r="E23" s="7">
        <f t="shared" si="4"/>
        <v>68627</v>
      </c>
      <c r="F23" s="13">
        <f t="shared" si="14"/>
        <v>0.53300000000000003</v>
      </c>
      <c r="G23" s="13">
        <f t="shared" si="5"/>
        <v>0.52624031899394219</v>
      </c>
      <c r="H23" s="39">
        <f t="shared" si="6"/>
        <v>882</v>
      </c>
      <c r="I23" s="39">
        <f t="shared" si="7"/>
        <v>18522</v>
      </c>
      <c r="J23" s="7">
        <f t="shared" si="13"/>
        <v>420</v>
      </c>
      <c r="K23" s="7">
        <v>0</v>
      </c>
      <c r="L23" s="7">
        <f t="shared" si="8"/>
        <v>4578</v>
      </c>
      <c r="M23" s="7">
        <v>2</v>
      </c>
      <c r="N23" s="7">
        <f t="shared" si="9"/>
        <v>15260</v>
      </c>
      <c r="O23" s="7">
        <v>1</v>
      </c>
      <c r="P23" s="7">
        <f t="shared" si="10"/>
        <v>38150</v>
      </c>
      <c r="Q23" s="7">
        <f t="shared" si="11"/>
        <v>450</v>
      </c>
      <c r="R23" s="7">
        <f t="shared" si="0"/>
        <v>152.6</v>
      </c>
      <c r="S23" s="7">
        <f t="shared" si="12"/>
        <v>68627</v>
      </c>
    </row>
    <row r="24" spans="1:19" x14ac:dyDescent="0.15">
      <c r="A24" s="7">
        <v>22</v>
      </c>
      <c r="B24" s="7">
        <f t="shared" si="1"/>
        <v>23</v>
      </c>
      <c r="C24" s="7">
        <f t="shared" si="2"/>
        <v>7115</v>
      </c>
      <c r="D24" s="7">
        <f t="shared" si="3"/>
        <v>164105</v>
      </c>
      <c r="E24" s="7">
        <f t="shared" si="4"/>
        <v>77803</v>
      </c>
      <c r="F24" s="13">
        <f t="shared" si="14"/>
        <v>0.48</v>
      </c>
      <c r="G24" s="13">
        <f t="shared" si="5"/>
        <v>0.47410499375399895</v>
      </c>
      <c r="H24" s="39">
        <f t="shared" si="6"/>
        <v>968</v>
      </c>
      <c r="I24" s="39">
        <f t="shared" si="7"/>
        <v>21296</v>
      </c>
      <c r="J24" s="7">
        <f t="shared" si="13"/>
        <v>460</v>
      </c>
      <c r="K24" s="7">
        <v>1</v>
      </c>
      <c r="L24" s="7">
        <f t="shared" si="8"/>
        <v>4863</v>
      </c>
      <c r="M24" s="7">
        <v>2</v>
      </c>
      <c r="N24" s="7">
        <f t="shared" si="9"/>
        <v>16210</v>
      </c>
      <c r="O24" s="7">
        <v>1</v>
      </c>
      <c r="P24" s="7">
        <f t="shared" si="10"/>
        <v>40525</v>
      </c>
      <c r="Q24" s="7">
        <f t="shared" si="11"/>
        <v>480</v>
      </c>
      <c r="R24" s="7">
        <f t="shared" si="0"/>
        <v>162.1</v>
      </c>
      <c r="S24" s="7">
        <f t="shared" si="12"/>
        <v>77803</v>
      </c>
    </row>
    <row r="25" spans="1:19" x14ac:dyDescent="0.15">
      <c r="A25" s="7">
        <v>23</v>
      </c>
      <c r="B25" s="7">
        <f t="shared" si="1"/>
        <v>25</v>
      </c>
      <c r="C25" s="7">
        <f t="shared" si="2"/>
        <v>8128</v>
      </c>
      <c r="D25" s="7">
        <f t="shared" si="3"/>
        <v>203700</v>
      </c>
      <c r="E25" s="7">
        <f t="shared" si="4"/>
        <v>86941</v>
      </c>
      <c r="F25" s="13">
        <f t="shared" si="14"/>
        <v>0.432</v>
      </c>
      <c r="G25" s="13">
        <f t="shared" si="5"/>
        <v>0.42680903289150712</v>
      </c>
      <c r="H25" s="39">
        <f t="shared" si="6"/>
        <v>1058</v>
      </c>
      <c r="I25" s="39">
        <f t="shared" si="7"/>
        <v>24334</v>
      </c>
      <c r="J25" s="7">
        <f t="shared" si="13"/>
        <v>500</v>
      </c>
      <c r="K25" s="7">
        <v>0</v>
      </c>
      <c r="L25" s="7">
        <f t="shared" si="8"/>
        <v>5799</v>
      </c>
      <c r="M25" s="7">
        <v>2</v>
      </c>
      <c r="N25" s="7">
        <f t="shared" si="9"/>
        <v>19330</v>
      </c>
      <c r="O25" s="7">
        <v>1</v>
      </c>
      <c r="P25" s="7">
        <f t="shared" si="10"/>
        <v>48325</v>
      </c>
      <c r="Q25" s="7">
        <f t="shared" si="11"/>
        <v>450</v>
      </c>
      <c r="R25" s="7">
        <f t="shared" si="0"/>
        <v>193.29999999999998</v>
      </c>
      <c r="S25" s="7">
        <f t="shared" si="12"/>
        <v>86941</v>
      </c>
    </row>
    <row r="26" spans="1:19" x14ac:dyDescent="0.15">
      <c r="A26" s="7">
        <v>24</v>
      </c>
      <c r="B26" s="7">
        <f t="shared" si="1"/>
        <v>27</v>
      </c>
      <c r="C26" s="7">
        <f t="shared" si="2"/>
        <v>9232</v>
      </c>
      <c r="D26" s="7">
        <f t="shared" si="3"/>
        <v>249804</v>
      </c>
      <c r="E26" s="7">
        <f t="shared" si="4"/>
        <v>96022</v>
      </c>
      <c r="F26" s="13">
        <f t="shared" si="14"/>
        <v>0.38900000000000001</v>
      </c>
      <c r="G26" s="13">
        <f t="shared" si="5"/>
        <v>0.38438936125922724</v>
      </c>
      <c r="H26" s="39">
        <f t="shared" si="6"/>
        <v>1152</v>
      </c>
      <c r="I26" s="39">
        <f t="shared" si="7"/>
        <v>27648</v>
      </c>
      <c r="J26" s="7">
        <f t="shared" si="13"/>
        <v>540</v>
      </c>
      <c r="K26" s="7">
        <v>1</v>
      </c>
      <c r="L26" s="7">
        <f t="shared" si="8"/>
        <v>6003</v>
      </c>
      <c r="M26" s="7">
        <v>2</v>
      </c>
      <c r="N26" s="7">
        <f t="shared" si="9"/>
        <v>20010</v>
      </c>
      <c r="O26" s="7">
        <v>1</v>
      </c>
      <c r="P26" s="7">
        <f t="shared" si="10"/>
        <v>50025</v>
      </c>
      <c r="Q26" s="7">
        <f t="shared" si="11"/>
        <v>480</v>
      </c>
      <c r="R26" s="7">
        <f t="shared" si="0"/>
        <v>200.1</v>
      </c>
      <c r="S26" s="7">
        <f t="shared" si="12"/>
        <v>96022</v>
      </c>
    </row>
    <row r="27" spans="1:19" x14ac:dyDescent="0.15">
      <c r="A27" s="7">
        <v>25</v>
      </c>
      <c r="B27" s="7">
        <f t="shared" si="1"/>
        <v>29</v>
      </c>
      <c r="C27" s="7">
        <f t="shared" si="2"/>
        <v>10433</v>
      </c>
      <c r="D27" s="7">
        <f t="shared" si="3"/>
        <v>303137</v>
      </c>
      <c r="E27" s="7">
        <f t="shared" si="4"/>
        <v>105152</v>
      </c>
      <c r="F27" s="13">
        <f t="shared" si="14"/>
        <v>0.35099999999999998</v>
      </c>
      <c r="G27" s="13">
        <f t="shared" si="5"/>
        <v>0.34687946374081685</v>
      </c>
      <c r="H27" s="39">
        <f t="shared" si="6"/>
        <v>1250</v>
      </c>
      <c r="I27" s="39">
        <f t="shared" si="7"/>
        <v>31250</v>
      </c>
      <c r="J27" s="7">
        <f t="shared" si="13"/>
        <v>580</v>
      </c>
      <c r="K27" s="7">
        <v>1</v>
      </c>
      <c r="L27" s="7">
        <f t="shared" si="8"/>
        <v>6573</v>
      </c>
      <c r="M27" s="7">
        <v>2</v>
      </c>
      <c r="N27" s="7">
        <f t="shared" si="9"/>
        <v>21910</v>
      </c>
      <c r="O27" s="7">
        <v>1</v>
      </c>
      <c r="P27" s="7">
        <f t="shared" si="10"/>
        <v>54775</v>
      </c>
      <c r="Q27" s="7">
        <f t="shared" si="11"/>
        <v>480</v>
      </c>
      <c r="R27" s="7">
        <f t="shared" si="0"/>
        <v>219.1</v>
      </c>
      <c r="S27" s="7">
        <f t="shared" si="12"/>
        <v>105152</v>
      </c>
    </row>
    <row r="28" spans="1:19" x14ac:dyDescent="0.15">
      <c r="A28" s="7">
        <v>26</v>
      </c>
      <c r="B28" s="7">
        <f t="shared" si="1"/>
        <v>31</v>
      </c>
      <c r="C28" s="7">
        <f t="shared" si="2"/>
        <v>11734</v>
      </c>
      <c r="D28" s="7">
        <f t="shared" si="3"/>
        <v>364374</v>
      </c>
      <c r="E28" s="7">
        <f t="shared" si="4"/>
        <v>113791</v>
      </c>
      <c r="F28" s="13">
        <f t="shared" si="14"/>
        <v>0.316</v>
      </c>
      <c r="G28" s="13">
        <f t="shared" si="5"/>
        <v>0.31229176615235993</v>
      </c>
      <c r="H28" s="39">
        <f t="shared" si="6"/>
        <v>1352</v>
      </c>
      <c r="I28" s="39">
        <f t="shared" si="7"/>
        <v>35152</v>
      </c>
      <c r="J28" s="7">
        <f t="shared" si="13"/>
        <v>620</v>
      </c>
      <c r="K28" s="7">
        <v>1</v>
      </c>
      <c r="L28" s="7">
        <f t="shared" si="8"/>
        <v>8985</v>
      </c>
      <c r="M28" s="7">
        <v>1</v>
      </c>
      <c r="N28" s="7">
        <f t="shared" si="9"/>
        <v>29950</v>
      </c>
      <c r="O28" s="7">
        <v>1</v>
      </c>
      <c r="P28" s="7">
        <f t="shared" si="10"/>
        <v>74875</v>
      </c>
      <c r="Q28" s="7">
        <f t="shared" si="11"/>
        <v>380</v>
      </c>
      <c r="R28" s="7">
        <f t="shared" si="0"/>
        <v>299.5</v>
      </c>
      <c r="S28" s="7">
        <f t="shared" si="12"/>
        <v>113791</v>
      </c>
    </row>
    <row r="29" spans="1:19" x14ac:dyDescent="0.15">
      <c r="A29" s="7">
        <v>27</v>
      </c>
      <c r="B29" s="7">
        <f t="shared" si="1"/>
        <v>34</v>
      </c>
      <c r="C29" s="7">
        <f t="shared" si="2"/>
        <v>13138</v>
      </c>
      <c r="D29" s="7">
        <f t="shared" si="3"/>
        <v>447372</v>
      </c>
      <c r="E29" s="7">
        <f t="shared" si="4"/>
        <v>126044</v>
      </c>
      <c r="F29" s="13">
        <f t="shared" si="14"/>
        <v>0.28499999999999998</v>
      </c>
      <c r="G29" s="13">
        <f t="shared" si="5"/>
        <v>0.28174315781944331</v>
      </c>
      <c r="H29" s="39">
        <f t="shared" si="6"/>
        <v>1458</v>
      </c>
      <c r="I29" s="39">
        <f t="shared" si="7"/>
        <v>39366</v>
      </c>
      <c r="J29" s="7">
        <f t="shared" si="13"/>
        <v>680</v>
      </c>
      <c r="K29" s="7">
        <v>0</v>
      </c>
      <c r="L29" s="7">
        <f t="shared" si="8"/>
        <v>18909</v>
      </c>
      <c r="M29" s="7">
        <v>2</v>
      </c>
      <c r="N29" s="7">
        <f t="shared" si="9"/>
        <v>63030</v>
      </c>
      <c r="O29" s="7">
        <v>0</v>
      </c>
      <c r="P29" s="7">
        <f t="shared" si="10"/>
        <v>157575</v>
      </c>
      <c r="Q29" s="7">
        <f t="shared" si="11"/>
        <v>200</v>
      </c>
      <c r="R29" s="7">
        <f t="shared" si="0"/>
        <v>630.30000000000007</v>
      </c>
      <c r="S29" s="7">
        <f t="shared" si="12"/>
        <v>126044</v>
      </c>
    </row>
    <row r="30" spans="1:19" x14ac:dyDescent="0.15">
      <c r="A30" s="7">
        <v>28</v>
      </c>
      <c r="B30" s="7">
        <f t="shared" si="1"/>
        <v>36</v>
      </c>
      <c r="C30" s="7">
        <f t="shared" si="2"/>
        <v>14651</v>
      </c>
      <c r="D30" s="7">
        <f t="shared" si="3"/>
        <v>528156</v>
      </c>
      <c r="E30" s="7">
        <f t="shared" si="4"/>
        <v>134169</v>
      </c>
      <c r="F30" s="13">
        <f t="shared" si="14"/>
        <v>0.25700000000000001</v>
      </c>
      <c r="G30" s="13">
        <f t="shared" si="5"/>
        <v>0.2540328993706405</v>
      </c>
      <c r="H30" s="39">
        <f t="shared" si="6"/>
        <v>1568</v>
      </c>
      <c r="I30" s="39">
        <f t="shared" si="7"/>
        <v>43904</v>
      </c>
      <c r="J30" s="7">
        <f t="shared" si="13"/>
        <v>720</v>
      </c>
      <c r="K30" s="7">
        <v>1</v>
      </c>
      <c r="L30" s="7">
        <f t="shared" si="8"/>
        <v>8388</v>
      </c>
      <c r="M30" s="7">
        <v>2</v>
      </c>
      <c r="N30" s="7">
        <f t="shared" si="9"/>
        <v>27960</v>
      </c>
      <c r="O30" s="7">
        <v>1</v>
      </c>
      <c r="P30" s="7">
        <f t="shared" si="10"/>
        <v>69900</v>
      </c>
      <c r="Q30" s="7">
        <f t="shared" si="11"/>
        <v>480</v>
      </c>
      <c r="R30" s="7">
        <f t="shared" si="0"/>
        <v>279.60000000000002</v>
      </c>
      <c r="S30" s="7">
        <f t="shared" si="12"/>
        <v>134169</v>
      </c>
    </row>
    <row r="31" spans="1:19" x14ac:dyDescent="0.15">
      <c r="A31" s="7">
        <v>29</v>
      </c>
      <c r="B31" s="7">
        <f t="shared" si="1"/>
        <v>39</v>
      </c>
      <c r="C31" s="7">
        <f t="shared" si="2"/>
        <v>16276</v>
      </c>
      <c r="D31" s="7">
        <f t="shared" si="3"/>
        <v>635544</v>
      </c>
      <c r="E31" s="7">
        <f t="shared" si="4"/>
        <v>145765</v>
      </c>
      <c r="F31" s="13">
        <f t="shared" si="14"/>
        <v>0.23200000000000001</v>
      </c>
      <c r="G31" s="13">
        <f t="shared" si="5"/>
        <v>0.22935469456088012</v>
      </c>
      <c r="H31" s="39">
        <f t="shared" si="6"/>
        <v>1682</v>
      </c>
      <c r="I31" s="39">
        <f t="shared" si="7"/>
        <v>48778</v>
      </c>
      <c r="J31" s="7">
        <f t="shared" si="13"/>
        <v>780</v>
      </c>
      <c r="K31" s="7">
        <v>0</v>
      </c>
      <c r="L31" s="7">
        <f t="shared" si="8"/>
        <v>21867</v>
      </c>
      <c r="M31" s="7">
        <v>2</v>
      </c>
      <c r="N31" s="7">
        <f t="shared" si="9"/>
        <v>72890</v>
      </c>
      <c r="O31" s="7">
        <v>0</v>
      </c>
      <c r="P31" s="7">
        <f t="shared" si="10"/>
        <v>182225</v>
      </c>
      <c r="Q31" s="7">
        <f t="shared" si="11"/>
        <v>200</v>
      </c>
      <c r="R31" s="7">
        <f t="shared" si="0"/>
        <v>728.9</v>
      </c>
      <c r="S31" s="7">
        <f t="shared" si="12"/>
        <v>145765</v>
      </c>
    </row>
    <row r="32" spans="1:19" x14ac:dyDescent="0.15">
      <c r="A32" s="7">
        <v>30</v>
      </c>
      <c r="B32" s="7">
        <f t="shared" si="1"/>
        <v>42</v>
      </c>
      <c r="C32" s="7">
        <f t="shared" si="2"/>
        <v>18016</v>
      </c>
      <c r="D32" s="7">
        <f t="shared" si="3"/>
        <v>757512</v>
      </c>
      <c r="E32" s="7">
        <f t="shared" si="4"/>
        <v>156521</v>
      </c>
      <c r="F32" s="13">
        <f t="shared" si="14"/>
        <v>0.20899999999999999</v>
      </c>
      <c r="G32" s="13">
        <f t="shared" si="5"/>
        <v>0.20662510956922134</v>
      </c>
      <c r="H32" s="39">
        <f t="shared" si="6"/>
        <v>1800</v>
      </c>
      <c r="I32" s="39">
        <f t="shared" si="7"/>
        <v>54000</v>
      </c>
      <c r="J32" s="7">
        <f t="shared" si="13"/>
        <v>840</v>
      </c>
      <c r="K32" s="7">
        <v>0</v>
      </c>
      <c r="L32" s="7">
        <f t="shared" si="8"/>
        <v>10437</v>
      </c>
      <c r="M32" s="7">
        <v>2</v>
      </c>
      <c r="N32" s="7">
        <f t="shared" si="9"/>
        <v>34790</v>
      </c>
      <c r="O32" s="7">
        <v>1</v>
      </c>
      <c r="P32" s="7">
        <f t="shared" si="10"/>
        <v>86975</v>
      </c>
      <c r="Q32" s="7">
        <f t="shared" si="11"/>
        <v>450</v>
      </c>
      <c r="R32" s="7">
        <f t="shared" si="0"/>
        <v>347.90000000000003</v>
      </c>
      <c r="S32" s="7">
        <f t="shared" si="12"/>
        <v>156521</v>
      </c>
    </row>
    <row r="33" spans="1:19" x14ac:dyDescent="0.15">
      <c r="A33" s="7">
        <v>31</v>
      </c>
      <c r="B33" s="7">
        <f t="shared" si="1"/>
        <v>45</v>
      </c>
      <c r="C33" s="7">
        <f t="shared" si="2"/>
        <v>19877</v>
      </c>
      <c r="D33" s="7">
        <f t="shared" si="3"/>
        <v>895365</v>
      </c>
      <c r="E33" s="7">
        <f t="shared" si="4"/>
        <v>167302</v>
      </c>
      <c r="F33" s="13">
        <f t="shared" si="14"/>
        <v>0.189</v>
      </c>
      <c r="G33" s="13">
        <f t="shared" si="5"/>
        <v>0.18685340615279802</v>
      </c>
      <c r="H33" s="39">
        <f t="shared" si="6"/>
        <v>1922</v>
      </c>
      <c r="I33" s="39">
        <f t="shared" si="7"/>
        <v>59582</v>
      </c>
      <c r="J33" s="7">
        <f t="shared" si="13"/>
        <v>900</v>
      </c>
      <c r="K33" s="7">
        <v>0</v>
      </c>
      <c r="L33" s="7">
        <f t="shared" si="8"/>
        <v>16731</v>
      </c>
      <c r="M33" s="7">
        <v>3</v>
      </c>
      <c r="N33" s="7">
        <f t="shared" si="9"/>
        <v>55770</v>
      </c>
      <c r="O33" s="7">
        <v>0</v>
      </c>
      <c r="P33" s="7">
        <f t="shared" si="10"/>
        <v>139425</v>
      </c>
      <c r="Q33" s="7">
        <f t="shared" si="11"/>
        <v>300</v>
      </c>
      <c r="R33" s="7">
        <f t="shared" si="0"/>
        <v>557.70000000000005</v>
      </c>
      <c r="S33" s="7">
        <f t="shared" si="12"/>
        <v>167302</v>
      </c>
    </row>
    <row r="34" spans="1:19" x14ac:dyDescent="0.15">
      <c r="A34" s="7">
        <v>32</v>
      </c>
      <c r="B34" s="7">
        <f t="shared" si="1"/>
        <v>48</v>
      </c>
      <c r="C34" s="7">
        <f t="shared" si="2"/>
        <v>21862</v>
      </c>
      <c r="D34" s="7">
        <f t="shared" si="3"/>
        <v>1050336</v>
      </c>
      <c r="E34" s="7">
        <f t="shared" si="4"/>
        <v>177560</v>
      </c>
      <c r="F34" s="13">
        <f t="shared" si="14"/>
        <v>0.17100000000000001</v>
      </c>
      <c r="G34" s="13">
        <f t="shared" si="5"/>
        <v>0.16905066569174054</v>
      </c>
      <c r="H34" s="39">
        <f t="shared" si="6"/>
        <v>2048</v>
      </c>
      <c r="I34" s="39">
        <f t="shared" si="7"/>
        <v>65536</v>
      </c>
      <c r="J34" s="7">
        <f t="shared" si="13"/>
        <v>960</v>
      </c>
      <c r="K34" s="7">
        <v>0</v>
      </c>
      <c r="L34" s="7">
        <f t="shared" si="8"/>
        <v>17757</v>
      </c>
      <c r="M34" s="7">
        <v>3</v>
      </c>
      <c r="N34" s="7">
        <f t="shared" si="9"/>
        <v>59190</v>
      </c>
      <c r="O34" s="7">
        <v>0</v>
      </c>
      <c r="P34" s="7">
        <f t="shared" si="10"/>
        <v>147975</v>
      </c>
      <c r="Q34" s="7">
        <f t="shared" si="11"/>
        <v>300</v>
      </c>
      <c r="R34" s="7">
        <f t="shared" si="0"/>
        <v>591.9</v>
      </c>
      <c r="S34" s="7">
        <f t="shared" si="12"/>
        <v>177560</v>
      </c>
    </row>
    <row r="35" spans="1:19" x14ac:dyDescent="0.15">
      <c r="A35" s="7">
        <v>33</v>
      </c>
      <c r="B35" s="7">
        <f t="shared" si="1"/>
        <v>51</v>
      </c>
      <c r="C35" s="7">
        <f t="shared" si="2"/>
        <v>23974</v>
      </c>
      <c r="D35" s="7">
        <f t="shared" si="3"/>
        <v>1223694</v>
      </c>
      <c r="E35" s="7">
        <f t="shared" si="4"/>
        <v>186271</v>
      </c>
      <c r="F35" s="13">
        <f t="shared" si="14"/>
        <v>0.154</v>
      </c>
      <c r="G35" s="13">
        <f t="shared" si="5"/>
        <v>0.15222024460363456</v>
      </c>
      <c r="H35" s="39">
        <f t="shared" si="6"/>
        <v>2178</v>
      </c>
      <c r="I35" s="39">
        <f t="shared" si="7"/>
        <v>71874</v>
      </c>
      <c r="J35" s="7">
        <f t="shared" si="13"/>
        <v>1020</v>
      </c>
      <c r="K35" s="7">
        <v>1</v>
      </c>
      <c r="L35" s="7">
        <f t="shared" si="8"/>
        <v>11643</v>
      </c>
      <c r="M35" s="7">
        <v>2</v>
      </c>
      <c r="N35" s="7">
        <f t="shared" si="9"/>
        <v>38810</v>
      </c>
      <c r="O35" s="7">
        <v>1</v>
      </c>
      <c r="P35" s="7">
        <f t="shared" si="10"/>
        <v>97025</v>
      </c>
      <c r="Q35" s="7">
        <f t="shared" si="11"/>
        <v>480</v>
      </c>
      <c r="R35" s="7">
        <f t="shared" ref="R35:R62" si="15">ROUNDUP(S35/Q35,1)</f>
        <v>388.1</v>
      </c>
      <c r="S35" s="7">
        <f t="shared" si="12"/>
        <v>186271</v>
      </c>
    </row>
    <row r="36" spans="1:19" x14ac:dyDescent="0.15">
      <c r="A36" s="7">
        <v>34</v>
      </c>
      <c r="B36" s="7">
        <f t="shared" si="1"/>
        <v>54</v>
      </c>
      <c r="C36" s="7">
        <f t="shared" si="2"/>
        <v>26219</v>
      </c>
      <c r="D36" s="7">
        <f t="shared" ref="D36:D62" si="16">B36*C36+J36</f>
        <v>1416906</v>
      </c>
      <c r="E36" s="7">
        <f t="shared" si="4"/>
        <v>194638</v>
      </c>
      <c r="F36" s="13">
        <f t="shared" si="14"/>
        <v>0.13900000000000001</v>
      </c>
      <c r="G36" s="13">
        <f t="shared" si="5"/>
        <v>0.13736832224579471</v>
      </c>
      <c r="H36" s="39">
        <f t="shared" si="6"/>
        <v>2312</v>
      </c>
      <c r="I36" s="39">
        <f t="shared" si="7"/>
        <v>78608</v>
      </c>
      <c r="J36" s="7">
        <f t="shared" si="13"/>
        <v>1080</v>
      </c>
      <c r="K36" s="7">
        <v>0</v>
      </c>
      <c r="L36" s="7">
        <f t="shared" si="8"/>
        <v>14598</v>
      </c>
      <c r="M36" s="7">
        <v>4</v>
      </c>
      <c r="N36" s="7">
        <f t="shared" si="9"/>
        <v>48660</v>
      </c>
      <c r="O36" s="7">
        <v>0</v>
      </c>
      <c r="P36" s="7">
        <f t="shared" si="10"/>
        <v>121650</v>
      </c>
      <c r="Q36" s="7">
        <f t="shared" si="11"/>
        <v>400</v>
      </c>
      <c r="R36" s="7">
        <f t="shared" si="15"/>
        <v>486.6</v>
      </c>
      <c r="S36" s="7">
        <f t="shared" si="12"/>
        <v>194638</v>
      </c>
    </row>
    <row r="37" spans="1:19" x14ac:dyDescent="0.15">
      <c r="A37" s="7">
        <v>35</v>
      </c>
      <c r="B37" s="7">
        <f t="shared" si="1"/>
        <v>58</v>
      </c>
      <c r="C37" s="7">
        <f t="shared" si="2"/>
        <v>28600</v>
      </c>
      <c r="D37" s="7">
        <f t="shared" si="16"/>
        <v>1659960</v>
      </c>
      <c r="E37" s="7">
        <f t="shared" si="4"/>
        <v>206705</v>
      </c>
      <c r="F37" s="13">
        <f t="shared" si="14"/>
        <v>0.126</v>
      </c>
      <c r="G37" s="13">
        <f t="shared" si="5"/>
        <v>0.12452408491770886</v>
      </c>
      <c r="H37" s="39">
        <f t="shared" si="6"/>
        <v>2450</v>
      </c>
      <c r="I37" s="39">
        <f t="shared" si="7"/>
        <v>85750</v>
      </c>
      <c r="J37" s="7">
        <f t="shared" ref="J37:J62" si="17">B37*20</f>
        <v>1160</v>
      </c>
      <c r="K37" s="7">
        <v>0</v>
      </c>
      <c r="L37" s="7">
        <f t="shared" si="8"/>
        <v>10338</v>
      </c>
      <c r="M37" s="7">
        <v>1</v>
      </c>
      <c r="N37" s="7">
        <f t="shared" si="9"/>
        <v>34460</v>
      </c>
      <c r="O37" s="7">
        <v>2</v>
      </c>
      <c r="P37" s="7">
        <f t="shared" si="10"/>
        <v>86150</v>
      </c>
      <c r="Q37" s="7">
        <f t="shared" si="11"/>
        <v>600</v>
      </c>
      <c r="R37" s="7">
        <f t="shared" si="15"/>
        <v>344.6</v>
      </c>
      <c r="S37" s="7">
        <f t="shared" si="12"/>
        <v>206705</v>
      </c>
    </row>
    <row r="38" spans="1:19" x14ac:dyDescent="0.15">
      <c r="A38" s="7">
        <v>36</v>
      </c>
      <c r="B38" s="7">
        <f t="shared" si="1"/>
        <v>61</v>
      </c>
      <c r="C38" s="7">
        <f t="shared" si="2"/>
        <v>31120</v>
      </c>
      <c r="D38" s="7">
        <f t="shared" si="16"/>
        <v>1899540</v>
      </c>
      <c r="E38" s="7">
        <f t="shared" si="4"/>
        <v>213956</v>
      </c>
      <c r="F38" s="13">
        <f t="shared" si="14"/>
        <v>0.114</v>
      </c>
      <c r="G38" s="13">
        <f t="shared" si="5"/>
        <v>0.11263569074618066</v>
      </c>
      <c r="H38" s="39">
        <f t="shared" si="6"/>
        <v>2592</v>
      </c>
      <c r="I38" s="39">
        <f t="shared" si="7"/>
        <v>93312</v>
      </c>
      <c r="J38" s="7">
        <f t="shared" si="17"/>
        <v>1220</v>
      </c>
      <c r="K38" s="7">
        <v>0</v>
      </c>
      <c r="L38" s="7">
        <f t="shared" si="8"/>
        <v>16047</v>
      </c>
      <c r="M38" s="7">
        <v>4</v>
      </c>
      <c r="N38" s="7">
        <f t="shared" si="9"/>
        <v>53490</v>
      </c>
      <c r="O38" s="7">
        <v>0</v>
      </c>
      <c r="P38" s="7">
        <f t="shared" si="10"/>
        <v>133725</v>
      </c>
      <c r="Q38" s="7">
        <f t="shared" si="11"/>
        <v>400</v>
      </c>
      <c r="R38" s="7">
        <f t="shared" si="15"/>
        <v>534.9</v>
      </c>
      <c r="S38" s="7">
        <f t="shared" si="12"/>
        <v>213956</v>
      </c>
    </row>
    <row r="39" spans="1:19" x14ac:dyDescent="0.15">
      <c r="A39" s="7">
        <v>37</v>
      </c>
      <c r="B39" s="7">
        <f t="shared" si="1"/>
        <v>65</v>
      </c>
      <c r="C39" s="7">
        <f t="shared" si="2"/>
        <v>33785</v>
      </c>
      <c r="D39" s="7">
        <f t="shared" si="16"/>
        <v>2197325</v>
      </c>
      <c r="E39" s="7">
        <f t="shared" si="4"/>
        <v>223587</v>
      </c>
      <c r="F39" s="13">
        <f t="shared" si="14"/>
        <v>0.10299999999999999</v>
      </c>
      <c r="G39" s="13">
        <f t="shared" si="5"/>
        <v>0.10175417837597989</v>
      </c>
      <c r="H39" s="39">
        <f t="shared" si="6"/>
        <v>2738</v>
      </c>
      <c r="I39" s="39">
        <f t="shared" si="7"/>
        <v>101306</v>
      </c>
      <c r="J39" s="7">
        <f t="shared" si="17"/>
        <v>1300</v>
      </c>
      <c r="K39" s="7">
        <v>0</v>
      </c>
      <c r="L39" s="7">
        <f t="shared" si="8"/>
        <v>14907</v>
      </c>
      <c r="M39" s="7">
        <v>2</v>
      </c>
      <c r="N39" s="7">
        <f t="shared" si="9"/>
        <v>49690</v>
      </c>
      <c r="O39" s="7">
        <v>1</v>
      </c>
      <c r="P39" s="7">
        <f t="shared" si="10"/>
        <v>124225</v>
      </c>
      <c r="Q39" s="7">
        <f t="shared" si="11"/>
        <v>450</v>
      </c>
      <c r="R39" s="7">
        <f t="shared" si="15"/>
        <v>496.90000000000003</v>
      </c>
      <c r="S39" s="7">
        <f t="shared" si="12"/>
        <v>223587</v>
      </c>
    </row>
    <row r="40" spans="1:19" x14ac:dyDescent="0.15">
      <c r="A40" s="7">
        <v>38</v>
      </c>
      <c r="B40" s="7">
        <f t="shared" si="1"/>
        <v>69</v>
      </c>
      <c r="C40" s="7">
        <f t="shared" si="2"/>
        <v>36598</v>
      </c>
      <c r="D40" s="7">
        <f t="shared" si="16"/>
        <v>2526642</v>
      </c>
      <c r="E40" s="7">
        <f t="shared" si="4"/>
        <v>232090</v>
      </c>
      <c r="F40" s="13">
        <f t="shared" si="14"/>
        <v>9.2999999999999999E-2</v>
      </c>
      <c r="G40" s="13">
        <f t="shared" si="5"/>
        <v>9.1857097285646325E-2</v>
      </c>
      <c r="H40" s="39">
        <f t="shared" si="6"/>
        <v>2888</v>
      </c>
      <c r="I40" s="39">
        <f t="shared" si="7"/>
        <v>109744</v>
      </c>
      <c r="J40" s="7">
        <f t="shared" si="17"/>
        <v>1380</v>
      </c>
      <c r="K40" s="7">
        <v>0</v>
      </c>
      <c r="L40" s="7">
        <f t="shared" si="8"/>
        <v>23211</v>
      </c>
      <c r="M40" s="7">
        <v>3</v>
      </c>
      <c r="N40" s="7">
        <f t="shared" si="9"/>
        <v>77370</v>
      </c>
      <c r="O40" s="7">
        <v>0</v>
      </c>
      <c r="P40" s="7">
        <f t="shared" si="10"/>
        <v>193425</v>
      </c>
      <c r="Q40" s="7">
        <f t="shared" si="11"/>
        <v>300</v>
      </c>
      <c r="R40" s="7">
        <f t="shared" si="15"/>
        <v>773.7</v>
      </c>
      <c r="S40" s="7">
        <f t="shared" si="12"/>
        <v>232090</v>
      </c>
    </row>
    <row r="41" spans="1:19" x14ac:dyDescent="0.15">
      <c r="A41" s="7">
        <v>39</v>
      </c>
      <c r="B41" s="7">
        <f t="shared" si="1"/>
        <v>73</v>
      </c>
      <c r="C41" s="7">
        <f t="shared" si="2"/>
        <v>39562</v>
      </c>
      <c r="D41" s="7">
        <f t="shared" si="16"/>
        <v>2889486</v>
      </c>
      <c r="E41" s="7">
        <f t="shared" si="4"/>
        <v>239675</v>
      </c>
      <c r="F41" s="13">
        <f t="shared" si="14"/>
        <v>8.4000000000000005E-2</v>
      </c>
      <c r="G41" s="13">
        <f t="shared" si="5"/>
        <v>8.2947278512510533E-2</v>
      </c>
      <c r="H41" s="39">
        <f t="shared" si="6"/>
        <v>3042</v>
      </c>
      <c r="I41" s="39">
        <f t="shared" si="7"/>
        <v>118638</v>
      </c>
      <c r="J41" s="7">
        <f t="shared" si="17"/>
        <v>1460</v>
      </c>
      <c r="K41" s="7">
        <v>1</v>
      </c>
      <c r="L41" s="7">
        <f t="shared" si="8"/>
        <v>10575</v>
      </c>
      <c r="M41" s="7">
        <v>4</v>
      </c>
      <c r="N41" s="7">
        <f t="shared" si="9"/>
        <v>35250</v>
      </c>
      <c r="O41" s="7">
        <v>1</v>
      </c>
      <c r="P41" s="7">
        <f t="shared" si="10"/>
        <v>88125</v>
      </c>
      <c r="Q41" s="7">
        <f t="shared" si="11"/>
        <v>680</v>
      </c>
      <c r="R41" s="7">
        <f t="shared" si="15"/>
        <v>352.5</v>
      </c>
      <c r="S41" s="7">
        <f t="shared" si="12"/>
        <v>239675</v>
      </c>
    </row>
    <row r="42" spans="1:19" x14ac:dyDescent="0.15">
      <c r="A42" s="7">
        <v>40</v>
      </c>
      <c r="B42" s="7">
        <f t="shared" si="1"/>
        <v>77</v>
      </c>
      <c r="C42" s="7">
        <f t="shared" si="2"/>
        <v>42683</v>
      </c>
      <c r="D42" s="7">
        <f t="shared" si="16"/>
        <v>3288131</v>
      </c>
      <c r="E42" s="7">
        <f t="shared" si="4"/>
        <v>246698</v>
      </c>
      <c r="F42" s="13">
        <f t="shared" si="14"/>
        <v>7.5999999999999998E-2</v>
      </c>
      <c r="G42" s="13">
        <f t="shared" si="5"/>
        <v>7.5026816145707095E-2</v>
      </c>
      <c r="H42" s="39">
        <f t="shared" si="6"/>
        <v>3200</v>
      </c>
      <c r="I42" s="39">
        <f t="shared" si="7"/>
        <v>128000</v>
      </c>
      <c r="J42" s="7">
        <f t="shared" si="17"/>
        <v>1540</v>
      </c>
      <c r="K42" s="7">
        <v>0</v>
      </c>
      <c r="L42" s="7">
        <f t="shared" si="8"/>
        <v>16449</v>
      </c>
      <c r="M42" s="7">
        <v>2</v>
      </c>
      <c r="N42" s="7">
        <f t="shared" si="9"/>
        <v>54830</v>
      </c>
      <c r="O42" s="7">
        <v>1</v>
      </c>
      <c r="P42" s="7">
        <f t="shared" si="10"/>
        <v>137075</v>
      </c>
      <c r="Q42" s="7">
        <f t="shared" si="11"/>
        <v>450</v>
      </c>
      <c r="R42" s="7">
        <f t="shared" si="15"/>
        <v>548.30000000000007</v>
      </c>
      <c r="S42" s="7">
        <f t="shared" si="12"/>
        <v>246698</v>
      </c>
    </row>
    <row r="43" spans="1:19" x14ac:dyDescent="0.15">
      <c r="A43" s="7">
        <v>41</v>
      </c>
      <c r="B43" s="7">
        <f t="shared" si="1"/>
        <v>82</v>
      </c>
      <c r="C43" s="7">
        <f t="shared" si="2"/>
        <v>45964</v>
      </c>
      <c r="D43" s="7">
        <f t="shared" si="16"/>
        <v>3770688</v>
      </c>
      <c r="E43" s="7">
        <f t="shared" si="4"/>
        <v>256816</v>
      </c>
      <c r="F43" s="13">
        <f t="shared" si="14"/>
        <v>6.9000000000000006E-2</v>
      </c>
      <c r="G43" s="13">
        <f t="shared" si="5"/>
        <v>6.8108525552896454E-2</v>
      </c>
      <c r="H43" s="39">
        <f t="shared" si="6"/>
        <v>3362</v>
      </c>
      <c r="I43" s="39">
        <f t="shared" si="7"/>
        <v>137842</v>
      </c>
      <c r="J43" s="7">
        <f t="shared" si="17"/>
        <v>1640</v>
      </c>
      <c r="K43" s="7">
        <v>0</v>
      </c>
      <c r="L43" s="7">
        <f t="shared" si="8"/>
        <v>25683</v>
      </c>
      <c r="M43" s="7">
        <v>3</v>
      </c>
      <c r="N43" s="7">
        <f t="shared" si="9"/>
        <v>85610</v>
      </c>
      <c r="O43" s="7">
        <v>0</v>
      </c>
      <c r="P43" s="7">
        <f t="shared" si="10"/>
        <v>214025</v>
      </c>
      <c r="Q43" s="7">
        <f t="shared" si="11"/>
        <v>300</v>
      </c>
      <c r="R43" s="7">
        <f t="shared" si="15"/>
        <v>856.1</v>
      </c>
      <c r="S43" s="7">
        <f t="shared" si="12"/>
        <v>256816</v>
      </c>
    </row>
    <row r="44" spans="1:19" x14ac:dyDescent="0.15">
      <c r="A44" s="7">
        <v>42</v>
      </c>
      <c r="B44" s="7">
        <f t="shared" si="1"/>
        <v>86</v>
      </c>
      <c r="C44" s="7">
        <f t="shared" si="2"/>
        <v>49408</v>
      </c>
      <c r="D44" s="7">
        <f t="shared" si="16"/>
        <v>4250808</v>
      </c>
      <c r="E44" s="7">
        <f t="shared" si="4"/>
        <v>264273</v>
      </c>
      <c r="F44" s="13">
        <f t="shared" si="14"/>
        <v>6.3E-2</v>
      </c>
      <c r="G44" s="13">
        <f t="shared" si="5"/>
        <v>6.217006272689804E-2</v>
      </c>
      <c r="H44" s="39">
        <f t="shared" si="6"/>
        <v>3528</v>
      </c>
      <c r="I44" s="39">
        <f t="shared" si="7"/>
        <v>148176</v>
      </c>
      <c r="J44" s="7">
        <f t="shared" si="17"/>
        <v>1720</v>
      </c>
      <c r="K44" s="7">
        <v>1</v>
      </c>
      <c r="L44" s="7">
        <f t="shared" si="8"/>
        <v>16518</v>
      </c>
      <c r="M44" s="7">
        <v>2</v>
      </c>
      <c r="N44" s="7">
        <f t="shared" si="9"/>
        <v>55060</v>
      </c>
      <c r="O44" s="7">
        <v>1</v>
      </c>
      <c r="P44" s="7">
        <f t="shared" si="10"/>
        <v>137650</v>
      </c>
      <c r="Q44" s="7">
        <f t="shared" si="11"/>
        <v>480</v>
      </c>
      <c r="R44" s="7">
        <f t="shared" si="15"/>
        <v>550.6</v>
      </c>
      <c r="S44" s="7">
        <f t="shared" si="12"/>
        <v>264273</v>
      </c>
    </row>
    <row r="45" spans="1:19" x14ac:dyDescent="0.15">
      <c r="A45" s="7">
        <v>43</v>
      </c>
      <c r="B45" s="7">
        <f t="shared" si="1"/>
        <v>91</v>
      </c>
      <c r="C45" s="7">
        <f t="shared" si="2"/>
        <v>53021</v>
      </c>
      <c r="D45" s="7">
        <f t="shared" si="16"/>
        <v>4826731</v>
      </c>
      <c r="E45" s="7">
        <f t="shared" si="4"/>
        <v>271426</v>
      </c>
      <c r="F45" s="13">
        <f t="shared" si="14"/>
        <v>5.7000000000000002E-2</v>
      </c>
      <c r="G45" s="13">
        <f t="shared" si="5"/>
        <v>5.6233918981604736E-2</v>
      </c>
      <c r="H45" s="39">
        <f t="shared" si="6"/>
        <v>3698</v>
      </c>
      <c r="I45" s="39">
        <f t="shared" si="7"/>
        <v>159014</v>
      </c>
      <c r="J45" s="7">
        <f t="shared" si="17"/>
        <v>1820</v>
      </c>
      <c r="K45" s="7">
        <v>0</v>
      </c>
      <c r="L45" s="7">
        <f t="shared" si="8"/>
        <v>40716</v>
      </c>
      <c r="M45" s="7">
        <v>2</v>
      </c>
      <c r="N45" s="7">
        <f t="shared" si="9"/>
        <v>135720</v>
      </c>
      <c r="O45" s="7">
        <v>0</v>
      </c>
      <c r="P45" s="7">
        <f t="shared" si="10"/>
        <v>339300</v>
      </c>
      <c r="Q45" s="7">
        <f t="shared" si="11"/>
        <v>200</v>
      </c>
      <c r="R45" s="7">
        <f t="shared" si="15"/>
        <v>1357.1999999999998</v>
      </c>
      <c r="S45" s="7">
        <f t="shared" si="12"/>
        <v>271426</v>
      </c>
    </row>
    <row r="46" spans="1:19" x14ac:dyDescent="0.15">
      <c r="A46" s="7">
        <v>44</v>
      </c>
      <c r="B46" s="7">
        <f t="shared" si="1"/>
        <v>96</v>
      </c>
      <c r="C46" s="7">
        <f t="shared" si="2"/>
        <v>56806</v>
      </c>
      <c r="D46" s="7">
        <f t="shared" si="16"/>
        <v>5455296</v>
      </c>
      <c r="E46" s="7">
        <f t="shared" si="4"/>
        <v>279804</v>
      </c>
      <c r="F46" s="13">
        <f t="shared" si="14"/>
        <v>5.1999999999999998E-2</v>
      </c>
      <c r="G46" s="13">
        <f t="shared" si="5"/>
        <v>5.1290342448879034E-2</v>
      </c>
      <c r="H46" s="39">
        <f t="shared" si="6"/>
        <v>3872</v>
      </c>
      <c r="I46" s="39">
        <f t="shared" si="7"/>
        <v>170368</v>
      </c>
      <c r="J46" s="7">
        <f t="shared" si="17"/>
        <v>1920</v>
      </c>
      <c r="K46" s="7">
        <v>2</v>
      </c>
      <c r="L46" s="7">
        <f t="shared" si="8"/>
        <v>9762</v>
      </c>
      <c r="M46" s="7">
        <v>3</v>
      </c>
      <c r="N46" s="7">
        <f t="shared" si="9"/>
        <v>32540</v>
      </c>
      <c r="O46" s="7">
        <v>2</v>
      </c>
      <c r="P46" s="7">
        <f t="shared" si="10"/>
        <v>81350</v>
      </c>
      <c r="Q46" s="7">
        <f t="shared" si="11"/>
        <v>860</v>
      </c>
      <c r="R46" s="7">
        <f t="shared" si="15"/>
        <v>325.40000000000003</v>
      </c>
      <c r="S46" s="7">
        <f t="shared" si="12"/>
        <v>279804</v>
      </c>
    </row>
    <row r="47" spans="1:19" x14ac:dyDescent="0.15">
      <c r="A47" s="7">
        <v>45</v>
      </c>
      <c r="B47" s="7">
        <f t="shared" si="1"/>
        <v>101</v>
      </c>
      <c r="C47" s="7">
        <f t="shared" si="2"/>
        <v>60766</v>
      </c>
      <c r="D47" s="7">
        <f t="shared" si="16"/>
        <v>6139386</v>
      </c>
      <c r="E47" s="7">
        <f t="shared" si="4"/>
        <v>284502</v>
      </c>
      <c r="F47" s="13">
        <f t="shared" si="14"/>
        <v>4.7E-2</v>
      </c>
      <c r="G47" s="13">
        <f t="shared" si="5"/>
        <v>4.6340464665359044E-2</v>
      </c>
      <c r="H47" s="39">
        <f t="shared" si="6"/>
        <v>4050</v>
      </c>
      <c r="I47" s="39">
        <f t="shared" si="7"/>
        <v>182250</v>
      </c>
      <c r="J47" s="7">
        <f t="shared" si="17"/>
        <v>2020</v>
      </c>
      <c r="K47" s="7">
        <v>0</v>
      </c>
      <c r="L47" s="7">
        <f t="shared" si="8"/>
        <v>13131</v>
      </c>
      <c r="M47" s="7">
        <v>4</v>
      </c>
      <c r="N47" s="7">
        <f t="shared" si="9"/>
        <v>43770</v>
      </c>
      <c r="O47" s="7">
        <v>1</v>
      </c>
      <c r="P47" s="7">
        <f t="shared" si="10"/>
        <v>109425</v>
      </c>
      <c r="Q47" s="7">
        <f t="shared" si="11"/>
        <v>650</v>
      </c>
      <c r="R47" s="7">
        <f t="shared" si="15"/>
        <v>437.70000000000005</v>
      </c>
      <c r="S47" s="7">
        <f t="shared" si="12"/>
        <v>284502</v>
      </c>
    </row>
    <row r="48" spans="1:19" x14ac:dyDescent="0.15">
      <c r="A48" s="7">
        <v>46</v>
      </c>
      <c r="B48" s="7">
        <f t="shared" si="1"/>
        <v>107</v>
      </c>
      <c r="C48" s="7">
        <f t="shared" si="2"/>
        <v>64907</v>
      </c>
      <c r="D48" s="7">
        <f t="shared" si="16"/>
        <v>6947189</v>
      </c>
      <c r="E48" s="7">
        <f t="shared" si="4"/>
        <v>294498</v>
      </c>
      <c r="F48" s="13">
        <f t="shared" si="14"/>
        <v>4.3000000000000003E-2</v>
      </c>
      <c r="G48" s="13">
        <f t="shared" si="5"/>
        <v>4.2390958414979064E-2</v>
      </c>
      <c r="H48" s="39">
        <f t="shared" si="6"/>
        <v>4232</v>
      </c>
      <c r="I48" s="39">
        <f t="shared" si="7"/>
        <v>194672</v>
      </c>
      <c r="J48" s="7">
        <f t="shared" si="17"/>
        <v>2140</v>
      </c>
      <c r="K48" s="9">
        <v>1</v>
      </c>
      <c r="L48" s="9">
        <f t="shared" si="8"/>
        <v>294498</v>
      </c>
      <c r="M48" s="9">
        <v>0</v>
      </c>
      <c r="N48" s="9">
        <f t="shared" si="9"/>
        <v>981660</v>
      </c>
      <c r="O48" s="9">
        <v>0</v>
      </c>
      <c r="P48" s="9">
        <f t="shared" si="10"/>
        <v>2454150</v>
      </c>
      <c r="Q48" s="9">
        <f t="shared" si="11"/>
        <v>30</v>
      </c>
      <c r="R48" s="9">
        <f t="shared" si="15"/>
        <v>9816.6</v>
      </c>
      <c r="S48" s="7">
        <f t="shared" si="12"/>
        <v>294498</v>
      </c>
    </row>
    <row r="49" spans="1:19" x14ac:dyDescent="0.15">
      <c r="A49" s="7">
        <v>47</v>
      </c>
      <c r="B49" s="7">
        <f t="shared" si="1"/>
        <v>112</v>
      </c>
      <c r="C49" s="7">
        <f t="shared" si="2"/>
        <v>69232</v>
      </c>
      <c r="D49" s="7">
        <f t="shared" si="16"/>
        <v>7756224</v>
      </c>
      <c r="E49" s="7">
        <f t="shared" si="4"/>
        <v>298075</v>
      </c>
      <c r="F49" s="13">
        <f t="shared" si="14"/>
        <v>3.9E-2</v>
      </c>
      <c r="G49" s="13">
        <f t="shared" si="5"/>
        <v>3.8430426970649634E-2</v>
      </c>
      <c r="H49" s="39">
        <f t="shared" si="6"/>
        <v>4418</v>
      </c>
      <c r="I49" s="39">
        <f t="shared" si="7"/>
        <v>207646</v>
      </c>
      <c r="J49" s="7">
        <f t="shared" si="17"/>
        <v>2240</v>
      </c>
      <c r="K49" s="9">
        <v>1</v>
      </c>
      <c r="L49" s="9">
        <f t="shared" si="8"/>
        <v>298077</v>
      </c>
      <c r="M49" s="9">
        <v>0</v>
      </c>
      <c r="N49" s="9">
        <f t="shared" si="9"/>
        <v>993590</v>
      </c>
      <c r="O49" s="9">
        <v>0</v>
      </c>
      <c r="P49" s="9">
        <f t="shared" si="10"/>
        <v>2483975</v>
      </c>
      <c r="Q49" s="9">
        <f t="shared" si="11"/>
        <v>30</v>
      </c>
      <c r="R49" s="9">
        <f t="shared" si="15"/>
        <v>9935.9</v>
      </c>
      <c r="S49" s="7">
        <f t="shared" si="12"/>
        <v>298075</v>
      </c>
    </row>
    <row r="50" spans="1:19" x14ac:dyDescent="0.15">
      <c r="A50" s="7">
        <v>48</v>
      </c>
      <c r="B50" s="7">
        <f t="shared" si="1"/>
        <v>118</v>
      </c>
      <c r="C50" s="7">
        <f t="shared" si="2"/>
        <v>73744</v>
      </c>
      <c r="D50" s="7">
        <f t="shared" si="16"/>
        <v>8704152</v>
      </c>
      <c r="E50" s="7">
        <f t="shared" si="4"/>
        <v>308742</v>
      </c>
      <c r="F50" s="13">
        <f t="shared" si="14"/>
        <v>3.6000000000000004E-2</v>
      </c>
      <c r="G50" s="13">
        <f t="shared" si="5"/>
        <v>3.5470658141080254E-2</v>
      </c>
      <c r="H50" s="39">
        <f t="shared" si="6"/>
        <v>4608</v>
      </c>
      <c r="I50" s="39">
        <f t="shared" si="7"/>
        <v>221184</v>
      </c>
      <c r="J50" s="7">
        <f t="shared" si="17"/>
        <v>2360</v>
      </c>
      <c r="K50" s="9">
        <v>1</v>
      </c>
      <c r="L50" s="9">
        <f t="shared" si="8"/>
        <v>308742</v>
      </c>
      <c r="M50" s="9">
        <v>0</v>
      </c>
      <c r="N50" s="9">
        <f t="shared" si="9"/>
        <v>1029140</v>
      </c>
      <c r="O50" s="9">
        <v>0</v>
      </c>
      <c r="P50" s="9">
        <f t="shared" si="10"/>
        <v>2572850</v>
      </c>
      <c r="Q50" s="9">
        <f t="shared" si="11"/>
        <v>30</v>
      </c>
      <c r="R50" s="9">
        <f t="shared" si="15"/>
        <v>10291.4</v>
      </c>
      <c r="S50" s="7">
        <f t="shared" si="12"/>
        <v>308742</v>
      </c>
    </row>
    <row r="51" spans="1:19" x14ac:dyDescent="0.15">
      <c r="A51" s="7">
        <v>49</v>
      </c>
      <c r="B51" s="7">
        <f t="shared" si="1"/>
        <v>124</v>
      </c>
      <c r="C51" s="7">
        <f t="shared" si="2"/>
        <v>78449</v>
      </c>
      <c r="D51" s="7">
        <f t="shared" si="16"/>
        <v>9730156</v>
      </c>
      <c r="E51" s="7">
        <f t="shared" si="4"/>
        <v>316294</v>
      </c>
      <c r="F51" s="13">
        <f t="shared" si="14"/>
        <v>3.3000000000000002E-2</v>
      </c>
      <c r="G51" s="13">
        <f t="shared" si="5"/>
        <v>3.2506570295481388E-2</v>
      </c>
      <c r="H51" s="39">
        <f t="shared" si="6"/>
        <v>4802</v>
      </c>
      <c r="I51" s="39">
        <f t="shared" si="7"/>
        <v>235298</v>
      </c>
      <c r="J51" s="7">
        <f t="shared" si="17"/>
        <v>2480</v>
      </c>
      <c r="K51" s="9">
        <v>1</v>
      </c>
      <c r="L51" s="9">
        <f t="shared" si="8"/>
        <v>316296</v>
      </c>
      <c r="M51" s="9">
        <v>0</v>
      </c>
      <c r="N51" s="9">
        <f t="shared" si="9"/>
        <v>1054320</v>
      </c>
      <c r="O51" s="9">
        <v>0</v>
      </c>
      <c r="P51" s="9">
        <f t="shared" si="10"/>
        <v>2635800</v>
      </c>
      <c r="Q51" s="9">
        <f t="shared" si="11"/>
        <v>30</v>
      </c>
      <c r="R51" s="9">
        <f t="shared" si="15"/>
        <v>10543.2</v>
      </c>
      <c r="S51" s="7">
        <f t="shared" si="12"/>
        <v>316294</v>
      </c>
    </row>
    <row r="52" spans="1:19" x14ac:dyDescent="0.15">
      <c r="A52" s="7">
        <v>50</v>
      </c>
      <c r="B52" s="7">
        <f t="shared" si="1"/>
        <v>130</v>
      </c>
      <c r="C52" s="7">
        <f t="shared" si="2"/>
        <v>83350</v>
      </c>
      <c r="D52" s="7">
        <f t="shared" si="16"/>
        <v>10838100</v>
      </c>
      <c r="E52" s="7">
        <f t="shared" si="4"/>
        <v>320143</v>
      </c>
      <c r="F52" s="13">
        <f t="shared" si="14"/>
        <v>3.0000000000000002E-2</v>
      </c>
      <c r="G52" s="13">
        <f t="shared" si="5"/>
        <v>2.9538664526070069E-2</v>
      </c>
      <c r="H52" s="39">
        <f t="shared" si="6"/>
        <v>5000</v>
      </c>
      <c r="I52" s="39">
        <f t="shared" si="7"/>
        <v>250000</v>
      </c>
      <c r="J52" s="7">
        <f t="shared" si="17"/>
        <v>2600</v>
      </c>
      <c r="K52" s="9">
        <v>1</v>
      </c>
      <c r="L52" s="9">
        <f t="shared" si="8"/>
        <v>320145</v>
      </c>
      <c r="M52" s="9">
        <v>0</v>
      </c>
      <c r="N52" s="9">
        <f t="shared" si="9"/>
        <v>1067150</v>
      </c>
      <c r="O52" s="9">
        <v>0</v>
      </c>
      <c r="P52" s="9">
        <f t="shared" si="10"/>
        <v>2667875</v>
      </c>
      <c r="Q52" s="9">
        <f t="shared" si="11"/>
        <v>30</v>
      </c>
      <c r="R52" s="9">
        <f t="shared" si="15"/>
        <v>10671.5</v>
      </c>
      <c r="S52" s="7">
        <f t="shared" si="12"/>
        <v>320143</v>
      </c>
    </row>
    <row r="53" spans="1:19" x14ac:dyDescent="0.15">
      <c r="A53" s="7">
        <v>51</v>
      </c>
      <c r="B53" s="7">
        <f t="shared" si="1"/>
        <v>136</v>
      </c>
      <c r="C53" s="7">
        <f t="shared" si="2"/>
        <v>88450</v>
      </c>
      <c r="D53" s="7">
        <f t="shared" si="16"/>
        <v>12031920</v>
      </c>
      <c r="E53" s="7">
        <f t="shared" si="4"/>
        <v>319660</v>
      </c>
      <c r="F53" s="13">
        <f t="shared" si="14"/>
        <v>2.7E-2</v>
      </c>
      <c r="G53" s="13">
        <f t="shared" si="5"/>
        <v>2.6567663348825456E-2</v>
      </c>
      <c r="H53" s="39">
        <f t="shared" si="6"/>
        <v>5202</v>
      </c>
      <c r="I53" s="39">
        <f t="shared" si="7"/>
        <v>265302</v>
      </c>
      <c r="J53" s="7">
        <f t="shared" si="17"/>
        <v>2720</v>
      </c>
      <c r="K53" s="9">
        <v>1</v>
      </c>
      <c r="L53" s="9">
        <f t="shared" si="8"/>
        <v>319662</v>
      </c>
      <c r="M53" s="9">
        <v>0</v>
      </c>
      <c r="N53" s="9">
        <f t="shared" si="9"/>
        <v>1065540</v>
      </c>
      <c r="O53" s="9">
        <v>0</v>
      </c>
      <c r="P53" s="9">
        <f t="shared" si="10"/>
        <v>2663850</v>
      </c>
      <c r="Q53" s="9">
        <f t="shared" si="11"/>
        <v>30</v>
      </c>
      <c r="R53" s="9">
        <f t="shared" si="15"/>
        <v>10655.4</v>
      </c>
      <c r="S53" s="7">
        <f t="shared" si="12"/>
        <v>319660</v>
      </c>
    </row>
    <row r="54" spans="1:19" x14ac:dyDescent="0.15">
      <c r="A54" s="7">
        <v>52</v>
      </c>
      <c r="B54" s="7">
        <f t="shared" si="1"/>
        <v>143</v>
      </c>
      <c r="C54" s="7">
        <f t="shared" si="2"/>
        <v>93755</v>
      </c>
      <c r="D54" s="7">
        <f t="shared" si="16"/>
        <v>13409825</v>
      </c>
      <c r="E54" s="7">
        <f t="shared" si="4"/>
        <v>329838</v>
      </c>
      <c r="F54" s="13">
        <f t="shared" si="14"/>
        <v>2.5000000000000001E-2</v>
      </c>
      <c r="G54" s="13">
        <f t="shared" si="5"/>
        <v>2.4596741568215841E-2</v>
      </c>
      <c r="H54" s="39">
        <f t="shared" si="6"/>
        <v>5408</v>
      </c>
      <c r="I54" s="39">
        <f t="shared" si="7"/>
        <v>281216</v>
      </c>
      <c r="J54" s="7">
        <f t="shared" si="17"/>
        <v>2860</v>
      </c>
      <c r="K54" s="9">
        <v>1</v>
      </c>
      <c r="L54" s="9">
        <f t="shared" si="8"/>
        <v>329838</v>
      </c>
      <c r="M54" s="9">
        <v>0</v>
      </c>
      <c r="N54" s="9">
        <f t="shared" si="9"/>
        <v>1099460</v>
      </c>
      <c r="O54" s="9">
        <v>0</v>
      </c>
      <c r="P54" s="9">
        <f t="shared" si="10"/>
        <v>2748650</v>
      </c>
      <c r="Q54" s="9">
        <f t="shared" si="11"/>
        <v>30</v>
      </c>
      <c r="R54" s="9">
        <f t="shared" si="15"/>
        <v>10994.6</v>
      </c>
      <c r="S54" s="7">
        <f t="shared" si="12"/>
        <v>329838</v>
      </c>
    </row>
    <row r="55" spans="1:19" x14ac:dyDescent="0.15">
      <c r="A55" s="7">
        <v>53</v>
      </c>
      <c r="B55" s="7">
        <f t="shared" si="1"/>
        <v>150</v>
      </c>
      <c r="C55" s="7">
        <f t="shared" si="2"/>
        <v>99268</v>
      </c>
      <c r="D55" s="7">
        <f t="shared" si="16"/>
        <v>14893200</v>
      </c>
      <c r="E55" s="7">
        <f t="shared" si="4"/>
        <v>336926</v>
      </c>
      <c r="F55" s="13">
        <f t="shared" si="14"/>
        <v>2.3E-2</v>
      </c>
      <c r="G55" s="13">
        <f t="shared" si="5"/>
        <v>2.2622807724330566E-2</v>
      </c>
      <c r="H55" s="39">
        <f t="shared" si="6"/>
        <v>5618</v>
      </c>
      <c r="I55" s="39">
        <f t="shared" si="7"/>
        <v>297754</v>
      </c>
      <c r="J55" s="7">
        <f t="shared" si="17"/>
        <v>3000</v>
      </c>
      <c r="K55" s="9">
        <v>1</v>
      </c>
      <c r="L55" s="9">
        <f t="shared" si="8"/>
        <v>336927</v>
      </c>
      <c r="M55" s="9">
        <v>0</v>
      </c>
      <c r="N55" s="9">
        <f t="shared" si="9"/>
        <v>1123090</v>
      </c>
      <c r="O55" s="9">
        <v>0</v>
      </c>
      <c r="P55" s="9">
        <f t="shared" si="10"/>
        <v>2807725</v>
      </c>
      <c r="Q55" s="9">
        <f t="shared" si="11"/>
        <v>30</v>
      </c>
      <c r="R55" s="9">
        <f t="shared" si="15"/>
        <v>11230.9</v>
      </c>
      <c r="S55" s="7">
        <f t="shared" si="12"/>
        <v>336926</v>
      </c>
    </row>
    <row r="56" spans="1:19" x14ac:dyDescent="0.15">
      <c r="A56" s="7">
        <v>54</v>
      </c>
      <c r="B56" s="7">
        <f t="shared" si="1"/>
        <v>157</v>
      </c>
      <c r="C56" s="7">
        <f t="shared" si="2"/>
        <v>104992</v>
      </c>
      <c r="D56" s="7">
        <f t="shared" si="16"/>
        <v>16486884</v>
      </c>
      <c r="E56" s="7">
        <f t="shared" si="4"/>
        <v>340393</v>
      </c>
      <c r="F56" s="13">
        <f t="shared" si="14"/>
        <v>2.1000000000000001E-2</v>
      </c>
      <c r="G56" s="13">
        <f t="shared" si="5"/>
        <v>2.0646290712059357E-2</v>
      </c>
      <c r="H56" s="39">
        <f t="shared" si="6"/>
        <v>5832</v>
      </c>
      <c r="I56" s="39">
        <f t="shared" si="7"/>
        <v>314928</v>
      </c>
      <c r="J56" s="7">
        <f t="shared" si="17"/>
        <v>3140</v>
      </c>
      <c r="K56" s="9">
        <v>1</v>
      </c>
      <c r="L56" s="9">
        <f t="shared" si="8"/>
        <v>340395</v>
      </c>
      <c r="M56" s="9">
        <v>0</v>
      </c>
      <c r="N56" s="9">
        <f t="shared" si="9"/>
        <v>1134650</v>
      </c>
      <c r="O56" s="9">
        <v>0</v>
      </c>
      <c r="P56" s="9">
        <f t="shared" si="10"/>
        <v>2836625</v>
      </c>
      <c r="Q56" s="9">
        <f t="shared" si="11"/>
        <v>30</v>
      </c>
      <c r="R56" s="9">
        <f t="shared" si="15"/>
        <v>11346.5</v>
      </c>
      <c r="S56" s="7">
        <f t="shared" si="12"/>
        <v>340393</v>
      </c>
    </row>
    <row r="57" spans="1:19" x14ac:dyDescent="0.15">
      <c r="A57" s="7">
        <v>55</v>
      </c>
      <c r="B57" s="7">
        <f t="shared" si="1"/>
        <v>164</v>
      </c>
      <c r="C57" s="7">
        <f t="shared" si="2"/>
        <v>110933</v>
      </c>
      <c r="D57" s="7">
        <f t="shared" si="16"/>
        <v>18196292</v>
      </c>
      <c r="E57" s="7">
        <f t="shared" si="4"/>
        <v>339680</v>
      </c>
      <c r="F57" s="13">
        <f t="shared" si="14"/>
        <v>1.9E-2</v>
      </c>
      <c r="G57" s="13">
        <f t="shared" si="5"/>
        <v>1.866753951849091E-2</v>
      </c>
      <c r="H57" s="39">
        <f t="shared" si="6"/>
        <v>6050</v>
      </c>
      <c r="I57" s="39">
        <f t="shared" si="7"/>
        <v>332750</v>
      </c>
      <c r="J57" s="7">
        <f t="shared" si="17"/>
        <v>3280</v>
      </c>
      <c r="K57" s="9">
        <v>1</v>
      </c>
      <c r="L57" s="9">
        <f t="shared" si="8"/>
        <v>339681</v>
      </c>
      <c r="M57" s="9">
        <v>0</v>
      </c>
      <c r="N57" s="9">
        <f t="shared" si="9"/>
        <v>1132270</v>
      </c>
      <c r="O57" s="9">
        <v>0</v>
      </c>
      <c r="P57" s="9">
        <f t="shared" si="10"/>
        <v>2830675</v>
      </c>
      <c r="Q57" s="9">
        <f t="shared" si="11"/>
        <v>30</v>
      </c>
      <c r="R57" s="9">
        <f t="shared" si="15"/>
        <v>11322.7</v>
      </c>
      <c r="S57" s="7">
        <f t="shared" si="12"/>
        <v>339680</v>
      </c>
    </row>
    <row r="58" spans="1:19" x14ac:dyDescent="0.15">
      <c r="A58" s="7">
        <v>56</v>
      </c>
      <c r="B58" s="7">
        <f t="shared" si="1"/>
        <v>172</v>
      </c>
      <c r="C58" s="7">
        <f t="shared" si="2"/>
        <v>117094</v>
      </c>
      <c r="D58" s="7">
        <f t="shared" si="16"/>
        <v>20143608</v>
      </c>
      <c r="E58" s="7">
        <f t="shared" si="4"/>
        <v>356313</v>
      </c>
      <c r="F58" s="13">
        <f t="shared" si="14"/>
        <v>1.8000000000000002E-2</v>
      </c>
      <c r="G58" s="13">
        <f t="shared" si="5"/>
        <v>1.7688638500113783E-2</v>
      </c>
      <c r="H58" s="39">
        <f t="shared" si="6"/>
        <v>6272</v>
      </c>
      <c r="I58" s="39">
        <f t="shared" si="7"/>
        <v>351232</v>
      </c>
      <c r="J58" s="7">
        <f t="shared" si="17"/>
        <v>3440</v>
      </c>
      <c r="K58" s="9">
        <v>1</v>
      </c>
      <c r="L58" s="9">
        <f t="shared" si="8"/>
        <v>356313</v>
      </c>
      <c r="M58" s="9">
        <v>0</v>
      </c>
      <c r="N58" s="9">
        <f t="shared" si="9"/>
        <v>1187710</v>
      </c>
      <c r="O58" s="9">
        <v>0</v>
      </c>
      <c r="P58" s="9">
        <f t="shared" si="10"/>
        <v>2969275</v>
      </c>
      <c r="Q58" s="9">
        <f t="shared" si="11"/>
        <v>30</v>
      </c>
      <c r="R58" s="9">
        <f t="shared" si="15"/>
        <v>11877.1</v>
      </c>
      <c r="S58" s="7">
        <f t="shared" si="12"/>
        <v>356313</v>
      </c>
    </row>
    <row r="59" spans="1:19" x14ac:dyDescent="0.15">
      <c r="A59" s="7">
        <v>57</v>
      </c>
      <c r="B59" s="7">
        <f t="shared" si="1"/>
        <v>180</v>
      </c>
      <c r="C59" s="7">
        <f t="shared" si="2"/>
        <v>123478</v>
      </c>
      <c r="D59" s="7">
        <f t="shared" si="16"/>
        <v>22229640</v>
      </c>
      <c r="E59" s="7">
        <f t="shared" si="4"/>
        <v>371406</v>
      </c>
      <c r="F59" s="13">
        <f t="shared" si="14"/>
        <v>1.7000000000000001E-2</v>
      </c>
      <c r="G59" s="13">
        <f t="shared" si="5"/>
        <v>1.6707692972085918E-2</v>
      </c>
      <c r="H59" s="39">
        <f t="shared" si="6"/>
        <v>6498</v>
      </c>
      <c r="I59" s="39">
        <f t="shared" si="7"/>
        <v>370386</v>
      </c>
      <c r="J59" s="7">
        <f t="shared" si="17"/>
        <v>3600</v>
      </c>
      <c r="K59" s="9">
        <v>1</v>
      </c>
      <c r="L59" s="9">
        <f t="shared" si="8"/>
        <v>371406</v>
      </c>
      <c r="M59" s="9">
        <v>0</v>
      </c>
      <c r="N59" s="9">
        <f t="shared" si="9"/>
        <v>1238020</v>
      </c>
      <c r="O59" s="9">
        <v>0</v>
      </c>
      <c r="P59" s="9">
        <f t="shared" si="10"/>
        <v>3095050</v>
      </c>
      <c r="Q59" s="9">
        <f t="shared" si="11"/>
        <v>30</v>
      </c>
      <c r="R59" s="9">
        <f t="shared" si="15"/>
        <v>12380.2</v>
      </c>
      <c r="S59" s="7">
        <f t="shared" si="12"/>
        <v>371406</v>
      </c>
    </row>
    <row r="60" spans="1:19" x14ac:dyDescent="0.15">
      <c r="A60" s="7">
        <v>58</v>
      </c>
      <c r="B60" s="7">
        <f t="shared" si="1"/>
        <v>188</v>
      </c>
      <c r="C60" s="7">
        <f t="shared" si="2"/>
        <v>130091</v>
      </c>
      <c r="D60" s="7">
        <f t="shared" si="16"/>
        <v>24460868</v>
      </c>
      <c r="E60" s="7">
        <f t="shared" si="4"/>
        <v>384646</v>
      </c>
      <c r="F60" s="13">
        <f t="shared" si="14"/>
        <v>1.6E-2</v>
      </c>
      <c r="G60" s="13">
        <f t="shared" si="5"/>
        <v>1.5724953014749927E-2</v>
      </c>
      <c r="H60" s="39">
        <f t="shared" si="6"/>
        <v>6728</v>
      </c>
      <c r="I60" s="39">
        <f t="shared" si="7"/>
        <v>390224</v>
      </c>
      <c r="J60" s="7">
        <f t="shared" si="17"/>
        <v>3760</v>
      </c>
      <c r="K60" s="9">
        <v>1</v>
      </c>
      <c r="L60" s="9">
        <f t="shared" si="8"/>
        <v>384648</v>
      </c>
      <c r="M60" s="9">
        <v>0</v>
      </c>
      <c r="N60" s="9">
        <f t="shared" si="9"/>
        <v>1282160</v>
      </c>
      <c r="O60" s="9">
        <v>0</v>
      </c>
      <c r="P60" s="9">
        <f t="shared" si="10"/>
        <v>3205400</v>
      </c>
      <c r="Q60" s="9">
        <f t="shared" si="11"/>
        <v>30</v>
      </c>
      <c r="R60" s="9">
        <f t="shared" si="15"/>
        <v>12821.6</v>
      </c>
      <c r="S60" s="7">
        <f t="shared" si="12"/>
        <v>384646</v>
      </c>
    </row>
    <row r="61" spans="1:19" x14ac:dyDescent="0.15">
      <c r="A61" s="7">
        <v>59</v>
      </c>
      <c r="B61" s="7">
        <f t="shared" si="1"/>
        <v>197</v>
      </c>
      <c r="C61" s="7">
        <f t="shared" si="2"/>
        <v>136936</v>
      </c>
      <c r="D61" s="7">
        <f t="shared" si="16"/>
        <v>26980332</v>
      </c>
      <c r="E61" s="7">
        <f t="shared" si="4"/>
        <v>397743</v>
      </c>
      <c r="F61" s="13">
        <f t="shared" si="14"/>
        <v>1.4999999999999999E-2</v>
      </c>
      <c r="G61" s="13">
        <f t="shared" si="5"/>
        <v>1.4741960921755892E-2</v>
      </c>
      <c r="H61" s="39">
        <f t="shared" si="6"/>
        <v>6962</v>
      </c>
      <c r="I61" s="39">
        <f t="shared" si="7"/>
        <v>410758</v>
      </c>
      <c r="J61" s="7">
        <f t="shared" si="17"/>
        <v>3940</v>
      </c>
      <c r="K61" s="9">
        <v>1</v>
      </c>
      <c r="L61" s="9">
        <f t="shared" si="8"/>
        <v>397743</v>
      </c>
      <c r="M61" s="9">
        <v>0</v>
      </c>
      <c r="N61" s="9">
        <f t="shared" si="9"/>
        <v>1325810</v>
      </c>
      <c r="O61" s="9">
        <v>0</v>
      </c>
      <c r="P61" s="9">
        <f t="shared" si="10"/>
        <v>3314525</v>
      </c>
      <c r="Q61" s="9">
        <f t="shared" si="11"/>
        <v>30</v>
      </c>
      <c r="R61" s="9">
        <f t="shared" si="15"/>
        <v>13258.1</v>
      </c>
      <c r="S61" s="7">
        <f t="shared" si="12"/>
        <v>397743</v>
      </c>
    </row>
    <row r="62" spans="1:19" x14ac:dyDescent="0.15">
      <c r="A62" s="7">
        <v>60</v>
      </c>
      <c r="B62" s="7">
        <f t="shared" si="1"/>
        <v>206</v>
      </c>
      <c r="C62" s="7">
        <f t="shared" si="2"/>
        <v>144016</v>
      </c>
      <c r="D62" s="7">
        <f t="shared" si="16"/>
        <v>29671416</v>
      </c>
      <c r="E62" s="7">
        <f t="shared" si="4"/>
        <v>408200</v>
      </c>
      <c r="F62" s="13">
        <f t="shared" si="14"/>
        <v>1.3999999999999999E-2</v>
      </c>
      <c r="G62" s="13">
        <f t="shared" si="5"/>
        <v>1.3757348149478273E-2</v>
      </c>
      <c r="H62" s="39">
        <f t="shared" si="6"/>
        <v>7200</v>
      </c>
      <c r="I62" s="39">
        <f t="shared" si="7"/>
        <v>432000</v>
      </c>
      <c r="J62" s="7">
        <f t="shared" si="17"/>
        <v>4120</v>
      </c>
      <c r="K62" s="9">
        <v>1</v>
      </c>
      <c r="L62" s="9">
        <f t="shared" si="8"/>
        <v>408201</v>
      </c>
      <c r="M62" s="9">
        <v>0</v>
      </c>
      <c r="N62" s="9">
        <f t="shared" si="9"/>
        <v>1360670</v>
      </c>
      <c r="O62" s="9">
        <v>0</v>
      </c>
      <c r="P62" s="9">
        <f t="shared" si="10"/>
        <v>3401675</v>
      </c>
      <c r="Q62" s="9">
        <f t="shared" si="11"/>
        <v>30</v>
      </c>
      <c r="R62" s="9">
        <f t="shared" si="15"/>
        <v>13606.7</v>
      </c>
      <c r="S62" s="7">
        <f t="shared" si="12"/>
        <v>408200</v>
      </c>
    </row>
    <row r="63" spans="1:19" x14ac:dyDescent="0.15">
      <c r="A63" s="7">
        <v>61</v>
      </c>
      <c r="B63" s="7">
        <f t="shared" si="1"/>
        <v>215</v>
      </c>
      <c r="C63" s="7">
        <f t="shared" si="2"/>
        <v>151337</v>
      </c>
      <c r="D63" s="7">
        <f t="shared" ref="D63:D75" si="18">B63*C63+J63</f>
        <v>32537455</v>
      </c>
    </row>
    <row r="64" spans="1:19" x14ac:dyDescent="0.15">
      <c r="A64" s="7">
        <v>62</v>
      </c>
      <c r="B64" s="7">
        <f t="shared" si="1"/>
        <v>224</v>
      </c>
      <c r="C64" s="7">
        <f t="shared" si="2"/>
        <v>158902</v>
      </c>
      <c r="D64" s="7">
        <f t="shared" si="18"/>
        <v>35594048</v>
      </c>
    </row>
    <row r="65" spans="1:4" x14ac:dyDescent="0.15">
      <c r="A65" s="7">
        <v>63</v>
      </c>
      <c r="B65" s="7">
        <f t="shared" si="1"/>
        <v>234</v>
      </c>
      <c r="C65" s="7">
        <f t="shared" si="2"/>
        <v>166714</v>
      </c>
      <c r="D65" s="7">
        <f t="shared" si="18"/>
        <v>39011076</v>
      </c>
    </row>
    <row r="66" spans="1:4" x14ac:dyDescent="0.15">
      <c r="A66" s="7">
        <v>64</v>
      </c>
      <c r="B66" s="7">
        <f t="shared" si="1"/>
        <v>244</v>
      </c>
      <c r="C66" s="7">
        <f t="shared" si="2"/>
        <v>174779</v>
      </c>
      <c r="D66" s="7">
        <f t="shared" si="18"/>
        <v>42646076</v>
      </c>
    </row>
    <row r="67" spans="1:4" x14ac:dyDescent="0.15">
      <c r="A67" s="7">
        <v>65</v>
      </c>
      <c r="B67" s="7">
        <f t="shared" si="1"/>
        <v>254</v>
      </c>
      <c r="C67" s="7">
        <f t="shared" si="2"/>
        <v>183100</v>
      </c>
      <c r="D67" s="7">
        <f t="shared" si="18"/>
        <v>46507400</v>
      </c>
    </row>
    <row r="68" spans="1:4" x14ac:dyDescent="0.15">
      <c r="A68" s="7">
        <v>66</v>
      </c>
      <c r="B68" s="7">
        <f t="shared" ref="B68:B102" si="19">ROUND((A68^2*5+500)/(150-A68),0)</f>
        <v>265</v>
      </c>
      <c r="C68" s="7">
        <f t="shared" ref="C68:C102" si="20">ROUNDDOWN((A68^3+25)/1.5,0)</f>
        <v>191680</v>
      </c>
      <c r="D68" s="7">
        <f t="shared" si="18"/>
        <v>50795200</v>
      </c>
    </row>
    <row r="69" spans="1:4" x14ac:dyDescent="0.15">
      <c r="A69" s="7">
        <v>67</v>
      </c>
      <c r="B69" s="7">
        <f t="shared" si="19"/>
        <v>276</v>
      </c>
      <c r="C69" s="7">
        <f t="shared" si="20"/>
        <v>200525</v>
      </c>
      <c r="D69" s="7">
        <f t="shared" si="18"/>
        <v>55344900</v>
      </c>
    </row>
    <row r="70" spans="1:4" x14ac:dyDescent="0.15">
      <c r="A70" s="7">
        <v>68</v>
      </c>
      <c r="B70" s="7">
        <f t="shared" si="19"/>
        <v>288</v>
      </c>
      <c r="C70" s="7">
        <f t="shared" si="20"/>
        <v>209638</v>
      </c>
      <c r="D70" s="7">
        <f t="shared" si="18"/>
        <v>60375744</v>
      </c>
    </row>
    <row r="71" spans="1:4" x14ac:dyDescent="0.15">
      <c r="A71" s="7">
        <v>69</v>
      </c>
      <c r="B71" s="7">
        <f t="shared" si="19"/>
        <v>300</v>
      </c>
      <c r="C71" s="7">
        <f t="shared" si="20"/>
        <v>219022</v>
      </c>
      <c r="D71" s="7">
        <f t="shared" si="18"/>
        <v>65706600</v>
      </c>
    </row>
    <row r="72" spans="1:4" x14ac:dyDescent="0.15">
      <c r="A72" s="7">
        <v>70</v>
      </c>
      <c r="B72" s="7">
        <f t="shared" si="19"/>
        <v>313</v>
      </c>
      <c r="C72" s="7">
        <f t="shared" si="20"/>
        <v>228683</v>
      </c>
      <c r="D72" s="7">
        <f t="shared" si="18"/>
        <v>71577779</v>
      </c>
    </row>
    <row r="73" spans="1:4" x14ac:dyDescent="0.15">
      <c r="A73" s="7">
        <v>71</v>
      </c>
      <c r="B73" s="7">
        <f t="shared" si="19"/>
        <v>325</v>
      </c>
      <c r="C73" s="7">
        <f t="shared" si="20"/>
        <v>238624</v>
      </c>
      <c r="D73" s="7">
        <f t="shared" si="18"/>
        <v>77552800</v>
      </c>
    </row>
    <row r="74" spans="1:4" x14ac:dyDescent="0.15">
      <c r="A74" s="7">
        <v>72</v>
      </c>
      <c r="B74" s="7">
        <f t="shared" si="19"/>
        <v>339</v>
      </c>
      <c r="C74" s="7">
        <f t="shared" si="20"/>
        <v>248848</v>
      </c>
      <c r="D74" s="7">
        <f t="shared" si="18"/>
        <v>84359472</v>
      </c>
    </row>
    <row r="75" spans="1:4" x14ac:dyDescent="0.15">
      <c r="A75" s="7">
        <v>73</v>
      </c>
      <c r="B75" s="7">
        <f t="shared" si="19"/>
        <v>353</v>
      </c>
      <c r="C75" s="7">
        <f t="shared" si="20"/>
        <v>259361</v>
      </c>
      <c r="D75" s="7">
        <f t="shared" si="18"/>
        <v>91554433</v>
      </c>
    </row>
    <row r="76" spans="1:4" x14ac:dyDescent="0.15">
      <c r="A76" s="7">
        <v>74</v>
      </c>
      <c r="B76" s="7">
        <f t="shared" si="19"/>
        <v>367</v>
      </c>
      <c r="C76" s="7">
        <f t="shared" si="20"/>
        <v>270166</v>
      </c>
      <c r="D76" s="7">
        <f t="shared" ref="D76:D102" si="21">B76*C76+J76</f>
        <v>99150922</v>
      </c>
    </row>
    <row r="77" spans="1:4" x14ac:dyDescent="0.15">
      <c r="A77" s="7">
        <v>75</v>
      </c>
      <c r="B77" s="7">
        <f t="shared" si="19"/>
        <v>382</v>
      </c>
      <c r="C77" s="7">
        <f t="shared" si="20"/>
        <v>281266</v>
      </c>
      <c r="D77" s="7">
        <f t="shared" si="21"/>
        <v>107443612</v>
      </c>
    </row>
    <row r="78" spans="1:4" x14ac:dyDescent="0.15">
      <c r="A78" s="7">
        <v>76</v>
      </c>
      <c r="B78" s="7">
        <f t="shared" si="19"/>
        <v>397</v>
      </c>
      <c r="C78" s="7">
        <f t="shared" si="20"/>
        <v>292667</v>
      </c>
      <c r="D78" s="7">
        <f t="shared" si="21"/>
        <v>116188799</v>
      </c>
    </row>
    <row r="79" spans="1:4" x14ac:dyDescent="0.15">
      <c r="A79" s="7">
        <v>77</v>
      </c>
      <c r="B79" s="7">
        <f t="shared" si="19"/>
        <v>413</v>
      </c>
      <c r="C79" s="7">
        <f t="shared" si="20"/>
        <v>304372</v>
      </c>
      <c r="D79" s="7">
        <f t="shared" si="21"/>
        <v>125705636</v>
      </c>
    </row>
    <row r="80" spans="1:4" x14ac:dyDescent="0.15">
      <c r="A80" s="7">
        <v>78</v>
      </c>
      <c r="B80" s="7">
        <f t="shared" si="19"/>
        <v>429</v>
      </c>
      <c r="C80" s="7">
        <f t="shared" si="20"/>
        <v>316384</v>
      </c>
      <c r="D80" s="7">
        <f t="shared" si="21"/>
        <v>135728736</v>
      </c>
    </row>
    <row r="81" spans="1:4" x14ac:dyDescent="0.15">
      <c r="A81" s="7">
        <v>79</v>
      </c>
      <c r="B81" s="7">
        <f t="shared" si="19"/>
        <v>447</v>
      </c>
      <c r="C81" s="7">
        <f t="shared" si="20"/>
        <v>328709</v>
      </c>
      <c r="D81" s="7">
        <f t="shared" si="21"/>
        <v>146932923</v>
      </c>
    </row>
    <row r="82" spans="1:4" x14ac:dyDescent="0.15">
      <c r="A82" s="7">
        <v>80</v>
      </c>
      <c r="B82" s="7">
        <f t="shared" si="19"/>
        <v>464</v>
      </c>
      <c r="C82" s="7">
        <f t="shared" si="20"/>
        <v>341350</v>
      </c>
      <c r="D82" s="7">
        <f t="shared" si="21"/>
        <v>158386400</v>
      </c>
    </row>
    <row r="83" spans="1:4" x14ac:dyDescent="0.15">
      <c r="A83" s="7">
        <v>81</v>
      </c>
      <c r="B83" s="7">
        <f t="shared" si="19"/>
        <v>483</v>
      </c>
      <c r="C83" s="7">
        <f t="shared" si="20"/>
        <v>354310</v>
      </c>
      <c r="D83" s="7">
        <f t="shared" si="21"/>
        <v>171131730</v>
      </c>
    </row>
    <row r="84" spans="1:4" x14ac:dyDescent="0.15">
      <c r="A84" s="7">
        <v>82</v>
      </c>
      <c r="B84" s="7">
        <f t="shared" si="19"/>
        <v>502</v>
      </c>
      <c r="C84" s="7">
        <f t="shared" si="20"/>
        <v>367595</v>
      </c>
      <c r="D84" s="7">
        <f t="shared" si="21"/>
        <v>184532690</v>
      </c>
    </row>
    <row r="85" spans="1:4" x14ac:dyDescent="0.15">
      <c r="A85" s="7">
        <v>83</v>
      </c>
      <c r="B85" s="7">
        <f t="shared" si="19"/>
        <v>522</v>
      </c>
      <c r="C85" s="7">
        <f t="shared" si="20"/>
        <v>381208</v>
      </c>
      <c r="D85" s="7">
        <f t="shared" si="21"/>
        <v>198990576</v>
      </c>
    </row>
    <row r="86" spans="1:4" x14ac:dyDescent="0.15">
      <c r="A86" s="7">
        <v>84</v>
      </c>
      <c r="B86" s="7">
        <f t="shared" si="19"/>
        <v>542</v>
      </c>
      <c r="C86" s="7">
        <f t="shared" si="20"/>
        <v>395152</v>
      </c>
      <c r="D86" s="7">
        <f t="shared" si="21"/>
        <v>214172384</v>
      </c>
    </row>
    <row r="87" spans="1:4" x14ac:dyDescent="0.15">
      <c r="A87" s="7">
        <v>85</v>
      </c>
      <c r="B87" s="7">
        <f t="shared" si="19"/>
        <v>563</v>
      </c>
      <c r="C87" s="7">
        <f t="shared" si="20"/>
        <v>409433</v>
      </c>
      <c r="D87" s="7">
        <f t="shared" si="21"/>
        <v>230510779</v>
      </c>
    </row>
    <row r="88" spans="1:4" x14ac:dyDescent="0.15">
      <c r="A88" s="7">
        <v>86</v>
      </c>
      <c r="B88" s="7">
        <f t="shared" si="19"/>
        <v>586</v>
      </c>
      <c r="C88" s="7">
        <f t="shared" si="20"/>
        <v>424054</v>
      </c>
      <c r="D88" s="7">
        <f t="shared" si="21"/>
        <v>248495644</v>
      </c>
    </row>
    <row r="89" spans="1:4" x14ac:dyDescent="0.15">
      <c r="A89" s="7">
        <v>87</v>
      </c>
      <c r="B89" s="7">
        <f t="shared" si="19"/>
        <v>609</v>
      </c>
      <c r="C89" s="7">
        <f t="shared" si="20"/>
        <v>439018</v>
      </c>
      <c r="D89" s="7">
        <f t="shared" si="21"/>
        <v>267361962</v>
      </c>
    </row>
    <row r="90" spans="1:4" x14ac:dyDescent="0.15">
      <c r="A90" s="7">
        <v>88</v>
      </c>
      <c r="B90" s="7">
        <f t="shared" si="19"/>
        <v>633</v>
      </c>
      <c r="C90" s="7">
        <f t="shared" si="20"/>
        <v>454331</v>
      </c>
      <c r="D90" s="7">
        <f t="shared" si="21"/>
        <v>287591523</v>
      </c>
    </row>
    <row r="91" spans="1:4" x14ac:dyDescent="0.15">
      <c r="A91" s="7">
        <v>89</v>
      </c>
      <c r="B91" s="7">
        <f t="shared" si="19"/>
        <v>657</v>
      </c>
      <c r="C91" s="7">
        <f t="shared" si="20"/>
        <v>469996</v>
      </c>
      <c r="D91" s="7">
        <f t="shared" si="21"/>
        <v>308787372</v>
      </c>
    </row>
    <row r="92" spans="1:4" x14ac:dyDescent="0.15">
      <c r="A92" s="7">
        <v>90</v>
      </c>
      <c r="B92" s="7">
        <f t="shared" si="19"/>
        <v>683</v>
      </c>
      <c r="C92" s="7">
        <f t="shared" si="20"/>
        <v>486016</v>
      </c>
      <c r="D92" s="7">
        <f t="shared" si="21"/>
        <v>331948928</v>
      </c>
    </row>
    <row r="93" spans="1:4" x14ac:dyDescent="0.15">
      <c r="A93" s="7">
        <v>91</v>
      </c>
      <c r="B93" s="7">
        <f t="shared" si="19"/>
        <v>710</v>
      </c>
      <c r="C93" s="7">
        <f t="shared" si="20"/>
        <v>502397</v>
      </c>
      <c r="D93" s="7">
        <f t="shared" si="21"/>
        <v>356701870</v>
      </c>
    </row>
    <row r="94" spans="1:4" x14ac:dyDescent="0.15">
      <c r="A94" s="7">
        <v>92</v>
      </c>
      <c r="B94" s="7">
        <f t="shared" si="19"/>
        <v>738</v>
      </c>
      <c r="C94" s="7">
        <f t="shared" si="20"/>
        <v>519142</v>
      </c>
      <c r="D94" s="7">
        <f t="shared" si="21"/>
        <v>383126796</v>
      </c>
    </row>
    <row r="95" spans="1:4" x14ac:dyDescent="0.15">
      <c r="A95" s="7">
        <v>93</v>
      </c>
      <c r="B95" s="7">
        <f t="shared" si="19"/>
        <v>767</v>
      </c>
      <c r="C95" s="7">
        <f t="shared" si="20"/>
        <v>536254</v>
      </c>
      <c r="D95" s="7">
        <f t="shared" si="21"/>
        <v>411306818</v>
      </c>
    </row>
    <row r="96" spans="1:4" x14ac:dyDescent="0.15">
      <c r="A96" s="7">
        <v>94</v>
      </c>
      <c r="B96" s="7">
        <f t="shared" si="19"/>
        <v>798</v>
      </c>
      <c r="C96" s="7">
        <f t="shared" si="20"/>
        <v>553739</v>
      </c>
      <c r="D96" s="7">
        <f t="shared" si="21"/>
        <v>441883722</v>
      </c>
    </row>
    <row r="97" spans="1:4" x14ac:dyDescent="0.15">
      <c r="A97" s="7">
        <v>95</v>
      </c>
      <c r="B97" s="7">
        <f t="shared" si="19"/>
        <v>830</v>
      </c>
      <c r="C97" s="7">
        <f t="shared" si="20"/>
        <v>571600</v>
      </c>
      <c r="D97" s="7">
        <f t="shared" si="21"/>
        <v>474428000</v>
      </c>
    </row>
    <row r="98" spans="1:4" x14ac:dyDescent="0.15">
      <c r="A98" s="7">
        <v>96</v>
      </c>
      <c r="B98" s="7">
        <f t="shared" si="19"/>
        <v>863</v>
      </c>
      <c r="C98" s="7">
        <f t="shared" si="20"/>
        <v>589840</v>
      </c>
      <c r="D98" s="7">
        <f t="shared" si="21"/>
        <v>509031920</v>
      </c>
    </row>
    <row r="99" spans="1:4" x14ac:dyDescent="0.15">
      <c r="A99" s="7">
        <v>97</v>
      </c>
      <c r="B99" s="7">
        <f t="shared" si="19"/>
        <v>897</v>
      </c>
      <c r="C99" s="7">
        <f t="shared" si="20"/>
        <v>608465</v>
      </c>
      <c r="D99" s="7">
        <f t="shared" si="21"/>
        <v>545793105</v>
      </c>
    </row>
    <row r="100" spans="1:4" x14ac:dyDescent="0.15">
      <c r="A100" s="7">
        <v>98</v>
      </c>
      <c r="B100" s="7">
        <f t="shared" si="19"/>
        <v>933</v>
      </c>
      <c r="C100" s="7">
        <f t="shared" si="20"/>
        <v>627478</v>
      </c>
      <c r="D100" s="7">
        <f t="shared" si="21"/>
        <v>585436974</v>
      </c>
    </row>
    <row r="101" spans="1:4" x14ac:dyDescent="0.15">
      <c r="A101" s="7">
        <v>99</v>
      </c>
      <c r="B101" s="7">
        <f t="shared" si="19"/>
        <v>971</v>
      </c>
      <c r="C101" s="7">
        <f t="shared" si="20"/>
        <v>646882</v>
      </c>
      <c r="D101" s="7">
        <f t="shared" si="21"/>
        <v>628122422</v>
      </c>
    </row>
    <row r="102" spans="1:4" x14ac:dyDescent="0.15">
      <c r="A102" s="7">
        <v>100</v>
      </c>
      <c r="B102" s="7">
        <f t="shared" si="19"/>
        <v>1010</v>
      </c>
      <c r="C102" s="7">
        <f t="shared" si="20"/>
        <v>666683</v>
      </c>
      <c r="D102" s="7">
        <f t="shared" si="21"/>
        <v>673349830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RowHeight="16.5" x14ac:dyDescent="0.15"/>
  <cols>
    <col min="1" max="6" width="12" style="12" customWidth="1"/>
    <col min="7" max="7" width="14.5" style="12" customWidth="1"/>
    <col min="8" max="10" width="26.75" style="12" customWidth="1"/>
    <col min="11" max="11" width="22.75" style="12" customWidth="1"/>
    <col min="12" max="12" width="11.625" style="12" customWidth="1"/>
    <col min="13" max="13" width="15" style="12" customWidth="1"/>
    <col min="14" max="16384" width="9" style="12"/>
  </cols>
  <sheetData>
    <row r="1" spans="1:21" x14ac:dyDescent="0.15">
      <c r="A1" s="6" t="s">
        <v>34</v>
      </c>
      <c r="B1" s="6" t="s">
        <v>36</v>
      </c>
      <c r="C1" s="6" t="s">
        <v>18</v>
      </c>
      <c r="D1" s="6" t="s">
        <v>21</v>
      </c>
      <c r="E1" s="6"/>
      <c r="F1" s="6"/>
      <c r="G1" s="6" t="s">
        <v>30</v>
      </c>
      <c r="H1" s="11" t="s">
        <v>38</v>
      </c>
      <c r="I1" s="11" t="s">
        <v>46</v>
      </c>
      <c r="J1" s="11" t="s">
        <v>47</v>
      </c>
      <c r="K1" s="2" t="s">
        <v>39</v>
      </c>
      <c r="L1" s="2" t="s">
        <v>14</v>
      </c>
      <c r="M1" s="2" t="s">
        <v>16</v>
      </c>
      <c r="N1" s="2" t="s">
        <v>40</v>
      </c>
      <c r="O1" s="21" t="s">
        <v>45</v>
      </c>
      <c r="P1" s="21" t="s">
        <v>48</v>
      </c>
      <c r="Q1" s="12" t="s">
        <v>65</v>
      </c>
      <c r="T1" s="12" t="s">
        <v>42</v>
      </c>
      <c r="U1" s="12" t="s">
        <v>43</v>
      </c>
    </row>
    <row r="2" spans="1:21" x14ac:dyDescent="0.15">
      <c r="A2" s="6" t="s">
        <v>35</v>
      </c>
      <c r="B2" s="6" t="s">
        <v>37</v>
      </c>
      <c r="C2" s="6"/>
      <c r="D2" s="6" t="s">
        <v>21</v>
      </c>
      <c r="E2" s="6"/>
      <c r="F2" s="6"/>
      <c r="G2" s="6"/>
      <c r="H2" s="2"/>
      <c r="I2" s="2"/>
      <c r="J2" s="2"/>
      <c r="K2" s="2"/>
      <c r="L2" s="2">
        <v>1</v>
      </c>
      <c r="M2" s="2" t="s">
        <v>23</v>
      </c>
      <c r="N2" s="2"/>
      <c r="T2" s="12" t="s">
        <v>41</v>
      </c>
      <c r="U2" s="12">
        <v>1</v>
      </c>
    </row>
    <row r="3" spans="1:21" x14ac:dyDescent="0.15">
      <c r="A3" s="7">
        <v>1</v>
      </c>
      <c r="B3" s="7">
        <v>18</v>
      </c>
      <c r="C3" s="7">
        <v>16</v>
      </c>
      <c r="D3" s="7">
        <v>10</v>
      </c>
      <c r="E3" s="7">
        <f>SUM($D$3:D3)</f>
        <v>10</v>
      </c>
      <c r="F3" s="7">
        <f>D3</f>
        <v>10</v>
      </c>
      <c r="G3" s="7">
        <v>266</v>
      </c>
      <c r="H3" s="2">
        <f>D3-G3</f>
        <v>-256</v>
      </c>
      <c r="I3" s="19">
        <v>1</v>
      </c>
      <c r="J3" s="20">
        <v>1</v>
      </c>
      <c r="K3" s="2">
        <v>2</v>
      </c>
      <c r="L3" s="2">
        <v>1</v>
      </c>
      <c r="M3" s="2">
        <v>0</v>
      </c>
      <c r="N3" s="2">
        <f>K3*L3+IF(M3=0,"0",(M3*K3-1))+M3*5</f>
        <v>2</v>
      </c>
      <c r="O3" s="12">
        <f>ROUNDUP(Q3/N3,0)</f>
        <v>18</v>
      </c>
      <c r="P3" s="12">
        <f>IF(M3=0,0,O3*5)</f>
        <v>0</v>
      </c>
      <c r="Q3" s="12">
        <f>N3*B3</f>
        <v>36</v>
      </c>
      <c r="T3" s="12" t="s">
        <v>44</v>
      </c>
      <c r="U3" s="12">
        <v>5</v>
      </c>
    </row>
    <row r="4" spans="1:21" x14ac:dyDescent="0.15">
      <c r="A4" s="7">
        <v>2</v>
      </c>
      <c r="B4" s="7">
        <v>26</v>
      </c>
      <c r="C4" s="7">
        <v>23</v>
      </c>
      <c r="D4" s="7">
        <v>50</v>
      </c>
      <c r="E4" s="7">
        <f>SUM($D$3:D4)</f>
        <v>60</v>
      </c>
      <c r="F4" s="7">
        <f>D3+D4</f>
        <v>60</v>
      </c>
      <c r="G4" s="7">
        <v>819</v>
      </c>
      <c r="H4" s="2">
        <f t="shared" ref="H4:H62" si="0">D4-G4</f>
        <v>-769</v>
      </c>
      <c r="I4" s="19">
        <v>1</v>
      </c>
      <c r="J4" s="20">
        <v>1</v>
      </c>
      <c r="K4" s="2">
        <v>2</v>
      </c>
      <c r="L4" s="2">
        <v>1</v>
      </c>
      <c r="M4" s="2">
        <v>0</v>
      </c>
      <c r="N4" s="2">
        <f t="shared" ref="N4:N62" si="1">K4*L4+IF(M4=0,"0",(M4*K4-1))+M4*5</f>
        <v>2</v>
      </c>
      <c r="O4" s="12">
        <f t="shared" ref="O4:O62" si="2">ROUNDUP(Q4/N4,0)</f>
        <v>26</v>
      </c>
      <c r="P4" s="12">
        <f t="shared" ref="P4:P62" si="3">IF(M4=0,0,O4*5)</f>
        <v>0</v>
      </c>
      <c r="Q4" s="12">
        <f t="shared" ref="Q4:Q62" si="4">N4*B4</f>
        <v>52</v>
      </c>
    </row>
    <row r="5" spans="1:21" x14ac:dyDescent="0.15">
      <c r="A5" s="7">
        <v>3</v>
      </c>
      <c r="B5" s="7">
        <v>34</v>
      </c>
      <c r="C5" s="7">
        <v>42</v>
      </c>
      <c r="D5" s="7">
        <v>96</v>
      </c>
      <c r="E5" s="7">
        <f>SUM($D$3:D5)</f>
        <v>156</v>
      </c>
      <c r="F5" s="7">
        <f>F4+D5</f>
        <v>156</v>
      </c>
      <c r="G5" s="7">
        <v>2025</v>
      </c>
      <c r="H5" s="2">
        <f t="shared" si="0"/>
        <v>-1929</v>
      </c>
      <c r="I5" s="19">
        <v>1</v>
      </c>
      <c r="J5" s="20">
        <v>1</v>
      </c>
      <c r="K5" s="2">
        <v>2</v>
      </c>
      <c r="L5" s="2">
        <v>0</v>
      </c>
      <c r="M5" s="2">
        <v>1</v>
      </c>
      <c r="N5" s="2">
        <f t="shared" si="1"/>
        <v>6</v>
      </c>
      <c r="O5" s="12">
        <f t="shared" si="2"/>
        <v>34</v>
      </c>
      <c r="P5" s="12">
        <f t="shared" si="3"/>
        <v>170</v>
      </c>
      <c r="Q5" s="12">
        <f t="shared" si="4"/>
        <v>204</v>
      </c>
    </row>
    <row r="6" spans="1:21" x14ac:dyDescent="0.15">
      <c r="A6" s="7">
        <v>4</v>
      </c>
      <c r="B6" s="7">
        <v>42</v>
      </c>
      <c r="C6" s="7">
        <v>79</v>
      </c>
      <c r="D6" s="7">
        <v>216</v>
      </c>
      <c r="E6" s="7">
        <f>SUM($D$3:D6)</f>
        <v>372</v>
      </c>
      <c r="F6" s="7">
        <f t="shared" ref="F6:F62" si="5">F5+D6</f>
        <v>372</v>
      </c>
      <c r="G6" s="7">
        <v>3952</v>
      </c>
      <c r="H6" s="2">
        <f t="shared" si="0"/>
        <v>-3736</v>
      </c>
      <c r="I6" s="19">
        <v>1</v>
      </c>
      <c r="J6" s="20">
        <v>1</v>
      </c>
      <c r="K6" s="2">
        <v>2</v>
      </c>
      <c r="L6" s="2">
        <v>1</v>
      </c>
      <c r="M6" s="2">
        <v>0</v>
      </c>
      <c r="N6" s="2">
        <f t="shared" si="1"/>
        <v>2</v>
      </c>
      <c r="O6" s="12">
        <f t="shared" si="2"/>
        <v>42</v>
      </c>
      <c r="P6" s="12">
        <f t="shared" si="3"/>
        <v>0</v>
      </c>
      <c r="Q6" s="12">
        <f t="shared" si="4"/>
        <v>84</v>
      </c>
    </row>
    <row r="7" spans="1:21" x14ac:dyDescent="0.15">
      <c r="A7" s="7">
        <v>5</v>
      </c>
      <c r="B7" s="7">
        <v>50</v>
      </c>
      <c r="C7" s="7">
        <v>140</v>
      </c>
      <c r="D7" s="7">
        <v>565</v>
      </c>
      <c r="E7" s="7">
        <f>SUM($D$3:D7)</f>
        <v>937</v>
      </c>
      <c r="F7" s="7">
        <f t="shared" si="5"/>
        <v>937</v>
      </c>
      <c r="G7" s="7">
        <v>7600</v>
      </c>
      <c r="H7" s="2">
        <f t="shared" si="0"/>
        <v>-7035</v>
      </c>
      <c r="I7" s="19">
        <v>1</v>
      </c>
      <c r="J7" s="20">
        <v>1</v>
      </c>
      <c r="K7" s="2">
        <v>2</v>
      </c>
      <c r="L7" s="2">
        <v>1</v>
      </c>
      <c r="M7" s="2">
        <v>0</v>
      </c>
      <c r="N7" s="2">
        <f t="shared" si="1"/>
        <v>2</v>
      </c>
      <c r="O7" s="12">
        <f t="shared" si="2"/>
        <v>50</v>
      </c>
      <c r="P7" s="12">
        <f t="shared" si="3"/>
        <v>0</v>
      </c>
      <c r="Q7" s="12">
        <f t="shared" si="4"/>
        <v>100</v>
      </c>
    </row>
    <row r="8" spans="1:21" x14ac:dyDescent="0.15">
      <c r="A8" s="7">
        <v>6</v>
      </c>
      <c r="B8" s="7">
        <v>58</v>
      </c>
      <c r="C8" s="7">
        <v>231</v>
      </c>
      <c r="D8" s="7">
        <v>1044</v>
      </c>
      <c r="E8" s="7">
        <f>SUM($D$3:D8)</f>
        <v>1981</v>
      </c>
      <c r="F8" s="7">
        <f t="shared" si="5"/>
        <v>1981</v>
      </c>
      <c r="G8" s="7">
        <v>13850</v>
      </c>
      <c r="H8" s="2">
        <f t="shared" si="0"/>
        <v>-12806</v>
      </c>
      <c r="I8" s="19">
        <v>1</v>
      </c>
      <c r="J8" s="20">
        <v>1</v>
      </c>
      <c r="K8" s="2">
        <v>2</v>
      </c>
      <c r="L8" s="2">
        <v>0</v>
      </c>
      <c r="M8" s="2">
        <v>1</v>
      </c>
      <c r="N8" s="2">
        <f t="shared" si="1"/>
        <v>6</v>
      </c>
      <c r="O8" s="12">
        <f t="shared" si="2"/>
        <v>58</v>
      </c>
      <c r="P8" s="12">
        <f t="shared" si="3"/>
        <v>290</v>
      </c>
      <c r="Q8" s="12">
        <f t="shared" si="4"/>
        <v>348</v>
      </c>
    </row>
    <row r="9" spans="1:21" x14ac:dyDescent="0.15">
      <c r="A9" s="7">
        <v>7</v>
      </c>
      <c r="B9" s="7">
        <v>66</v>
      </c>
      <c r="C9" s="7">
        <v>358</v>
      </c>
      <c r="D9" s="7">
        <v>2064</v>
      </c>
      <c r="E9" s="7">
        <f>SUM($D$3:D9)</f>
        <v>4045</v>
      </c>
      <c r="F9" s="7">
        <f t="shared" si="5"/>
        <v>4045</v>
      </c>
      <c r="G9" s="7">
        <v>23710</v>
      </c>
      <c r="H9" s="2">
        <f t="shared" si="0"/>
        <v>-21646</v>
      </c>
      <c r="I9" s="19">
        <v>1</v>
      </c>
      <c r="J9" s="20">
        <v>1</v>
      </c>
      <c r="K9" s="2">
        <v>2</v>
      </c>
      <c r="L9" s="2">
        <v>1</v>
      </c>
      <c r="M9" s="2">
        <v>0</v>
      </c>
      <c r="N9" s="2">
        <f t="shared" si="1"/>
        <v>2</v>
      </c>
      <c r="O9" s="12">
        <f t="shared" si="2"/>
        <v>66</v>
      </c>
      <c r="P9" s="12">
        <f t="shared" si="3"/>
        <v>0</v>
      </c>
      <c r="Q9" s="12">
        <f t="shared" si="4"/>
        <v>132</v>
      </c>
    </row>
    <row r="10" spans="1:21" x14ac:dyDescent="0.15">
      <c r="A10" s="7">
        <v>8</v>
      </c>
      <c r="B10" s="7">
        <v>74</v>
      </c>
      <c r="C10" s="7">
        <v>527</v>
      </c>
      <c r="D10" s="7">
        <v>4081</v>
      </c>
      <c r="E10" s="7">
        <f>SUM($D$3:D10)</f>
        <v>8126</v>
      </c>
      <c r="F10" s="7">
        <f t="shared" si="5"/>
        <v>8126</v>
      </c>
      <c r="G10" s="7">
        <v>38475</v>
      </c>
      <c r="H10" s="2">
        <f t="shared" si="0"/>
        <v>-34394</v>
      </c>
      <c r="I10" s="19">
        <v>1</v>
      </c>
      <c r="J10" s="20">
        <v>1</v>
      </c>
      <c r="K10" s="2">
        <v>2</v>
      </c>
      <c r="L10" s="2">
        <v>2</v>
      </c>
      <c r="M10" s="2">
        <v>1</v>
      </c>
      <c r="N10" s="2">
        <f t="shared" si="1"/>
        <v>10</v>
      </c>
      <c r="O10" s="12">
        <f t="shared" si="2"/>
        <v>74</v>
      </c>
      <c r="P10" s="12">
        <f t="shared" si="3"/>
        <v>370</v>
      </c>
      <c r="Q10" s="12">
        <f t="shared" si="4"/>
        <v>740</v>
      </c>
    </row>
    <row r="11" spans="1:21" x14ac:dyDescent="0.15">
      <c r="A11" s="7">
        <v>9</v>
      </c>
      <c r="B11" s="7">
        <v>82</v>
      </c>
      <c r="C11" s="7">
        <v>744</v>
      </c>
      <c r="D11" s="7">
        <v>6708</v>
      </c>
      <c r="E11" s="7">
        <f>SUM($D$3:D11)</f>
        <v>14834</v>
      </c>
      <c r="F11" s="7">
        <f t="shared" si="5"/>
        <v>14834</v>
      </c>
      <c r="G11" s="7">
        <v>59535</v>
      </c>
      <c r="H11" s="2">
        <f t="shared" si="0"/>
        <v>-52827</v>
      </c>
      <c r="I11" s="19">
        <v>1</v>
      </c>
      <c r="J11" s="20">
        <v>1</v>
      </c>
      <c r="K11" s="2">
        <v>2</v>
      </c>
      <c r="L11" s="2">
        <v>1</v>
      </c>
      <c r="M11" s="2">
        <v>1</v>
      </c>
      <c r="N11" s="2">
        <f t="shared" si="1"/>
        <v>8</v>
      </c>
      <c r="O11" s="12">
        <f t="shared" si="2"/>
        <v>82</v>
      </c>
      <c r="P11" s="12">
        <f t="shared" si="3"/>
        <v>410</v>
      </c>
      <c r="Q11" s="12">
        <f t="shared" si="4"/>
        <v>656</v>
      </c>
    </row>
    <row r="12" spans="1:21" x14ac:dyDescent="0.15">
      <c r="A12" s="7">
        <v>10</v>
      </c>
      <c r="B12" s="7">
        <v>90</v>
      </c>
      <c r="C12" s="7">
        <v>1015</v>
      </c>
      <c r="D12" s="7">
        <v>11136</v>
      </c>
      <c r="E12" s="7">
        <f>SUM($D$3:D12)</f>
        <v>25970</v>
      </c>
      <c r="F12" s="7">
        <f t="shared" si="5"/>
        <v>25970</v>
      </c>
      <c r="G12" s="7">
        <v>88515</v>
      </c>
      <c r="H12" s="2">
        <f t="shared" si="0"/>
        <v>-77379</v>
      </c>
      <c r="I12" s="19">
        <v>1</v>
      </c>
      <c r="J12" s="20">
        <v>1</v>
      </c>
      <c r="K12" s="2">
        <v>3</v>
      </c>
      <c r="L12" s="2">
        <v>1</v>
      </c>
      <c r="M12" s="2">
        <v>1</v>
      </c>
      <c r="N12" s="2">
        <f t="shared" si="1"/>
        <v>10</v>
      </c>
      <c r="O12" s="12">
        <f t="shared" si="2"/>
        <v>90</v>
      </c>
      <c r="P12" s="12">
        <f t="shared" si="3"/>
        <v>450</v>
      </c>
      <c r="Q12" s="12">
        <f t="shared" si="4"/>
        <v>900</v>
      </c>
    </row>
    <row r="13" spans="1:21" x14ac:dyDescent="0.15">
      <c r="A13" s="7">
        <v>11</v>
      </c>
      <c r="B13" s="7">
        <v>98</v>
      </c>
      <c r="C13" s="7">
        <v>1346</v>
      </c>
      <c r="D13" s="7">
        <v>17423</v>
      </c>
      <c r="E13" s="7">
        <f>SUM($D$3:D13)</f>
        <v>43393</v>
      </c>
      <c r="F13" s="7">
        <f t="shared" si="5"/>
        <v>43393</v>
      </c>
      <c r="G13" s="7">
        <v>127215</v>
      </c>
      <c r="H13" s="2">
        <f t="shared" si="0"/>
        <v>-109792</v>
      </c>
      <c r="I13" s="19">
        <v>1</v>
      </c>
      <c r="J13" s="20">
        <v>1</v>
      </c>
      <c r="K13" s="2">
        <v>3</v>
      </c>
      <c r="L13" s="2">
        <v>2</v>
      </c>
      <c r="M13" s="2">
        <v>1</v>
      </c>
      <c r="N13" s="2">
        <f t="shared" si="1"/>
        <v>13</v>
      </c>
      <c r="O13" s="12">
        <f t="shared" si="2"/>
        <v>98</v>
      </c>
      <c r="P13" s="12">
        <f t="shared" si="3"/>
        <v>490</v>
      </c>
      <c r="Q13" s="12">
        <f t="shared" si="4"/>
        <v>1274</v>
      </c>
    </row>
    <row r="14" spans="1:21" x14ac:dyDescent="0.15">
      <c r="A14" s="7">
        <v>12</v>
      </c>
      <c r="B14" s="7">
        <v>106</v>
      </c>
      <c r="C14" s="7">
        <v>1743</v>
      </c>
      <c r="D14" s="7">
        <v>27186</v>
      </c>
      <c r="E14" s="7">
        <f>SUM($D$3:D14)</f>
        <v>70579</v>
      </c>
      <c r="F14" s="7">
        <f t="shared" si="5"/>
        <v>70579</v>
      </c>
      <c r="G14" s="7">
        <v>159790</v>
      </c>
      <c r="H14" s="2">
        <f t="shared" si="0"/>
        <v>-132604</v>
      </c>
      <c r="I14" s="19">
        <v>1</v>
      </c>
      <c r="J14" s="20">
        <v>1</v>
      </c>
      <c r="K14" s="2">
        <v>3</v>
      </c>
      <c r="L14" s="2">
        <v>1</v>
      </c>
      <c r="M14" s="2">
        <v>1</v>
      </c>
      <c r="N14" s="2">
        <f t="shared" si="1"/>
        <v>10</v>
      </c>
      <c r="O14" s="12">
        <f t="shared" si="2"/>
        <v>106</v>
      </c>
      <c r="P14" s="12">
        <f t="shared" si="3"/>
        <v>530</v>
      </c>
      <c r="Q14" s="12">
        <f t="shared" si="4"/>
        <v>1060</v>
      </c>
    </row>
    <row r="15" spans="1:21" x14ac:dyDescent="0.15">
      <c r="A15" s="7">
        <v>13</v>
      </c>
      <c r="B15" s="7">
        <v>114</v>
      </c>
      <c r="C15" s="7">
        <v>2212</v>
      </c>
      <c r="D15" s="7">
        <v>38844</v>
      </c>
      <c r="E15" s="7">
        <f>SUM($D$3:D15)</f>
        <v>109423</v>
      </c>
      <c r="F15" s="7">
        <f t="shared" si="5"/>
        <v>109423</v>
      </c>
      <c r="G15" s="7">
        <v>195936</v>
      </c>
      <c r="H15" s="2">
        <f t="shared" si="0"/>
        <v>-157092</v>
      </c>
      <c r="I15" s="19">
        <v>1</v>
      </c>
      <c r="J15" s="20">
        <v>1</v>
      </c>
      <c r="K15" s="2">
        <v>3</v>
      </c>
      <c r="L15" s="2">
        <v>1</v>
      </c>
      <c r="M15" s="2">
        <v>0</v>
      </c>
      <c r="N15" s="2">
        <f t="shared" si="1"/>
        <v>3</v>
      </c>
      <c r="O15" s="12">
        <f t="shared" si="2"/>
        <v>114</v>
      </c>
      <c r="P15" s="12">
        <f t="shared" si="3"/>
        <v>0</v>
      </c>
      <c r="Q15" s="12">
        <f t="shared" si="4"/>
        <v>342</v>
      </c>
    </row>
    <row r="16" spans="1:21" x14ac:dyDescent="0.15">
      <c r="A16" s="7">
        <v>14</v>
      </c>
      <c r="B16" s="7">
        <v>122</v>
      </c>
      <c r="C16" s="7">
        <v>2759</v>
      </c>
      <c r="D16" s="7">
        <v>55770</v>
      </c>
      <c r="E16" s="7">
        <f>SUM($D$3:D16)</f>
        <v>165193</v>
      </c>
      <c r="F16" s="7">
        <f t="shared" si="5"/>
        <v>165193</v>
      </c>
      <c r="G16" s="7">
        <v>222750</v>
      </c>
      <c r="H16" s="2">
        <f t="shared" si="0"/>
        <v>-166980</v>
      </c>
      <c r="I16" s="19">
        <v>1</v>
      </c>
      <c r="J16" s="20">
        <v>1</v>
      </c>
      <c r="K16" s="2">
        <v>3</v>
      </c>
      <c r="L16" s="2">
        <v>3</v>
      </c>
      <c r="M16" s="2">
        <v>0</v>
      </c>
      <c r="N16" s="2">
        <f t="shared" si="1"/>
        <v>9</v>
      </c>
      <c r="O16" s="12">
        <f t="shared" si="2"/>
        <v>122</v>
      </c>
      <c r="P16" s="12">
        <f t="shared" si="3"/>
        <v>0</v>
      </c>
      <c r="Q16" s="12">
        <f t="shared" si="4"/>
        <v>1098</v>
      </c>
    </row>
    <row r="17" spans="1:17" x14ac:dyDescent="0.15">
      <c r="A17" s="7">
        <v>15</v>
      </c>
      <c r="B17" s="7">
        <v>130</v>
      </c>
      <c r="C17" s="7">
        <v>3390</v>
      </c>
      <c r="D17" s="7">
        <v>79800</v>
      </c>
      <c r="E17" s="7">
        <f>SUM($D$3:D17)</f>
        <v>244993</v>
      </c>
      <c r="F17" s="7">
        <f t="shared" si="5"/>
        <v>244993</v>
      </c>
      <c r="G17" s="7">
        <v>262450</v>
      </c>
      <c r="H17" s="2">
        <f t="shared" si="0"/>
        <v>-182650</v>
      </c>
      <c r="I17" s="19">
        <v>1</v>
      </c>
      <c r="J17" s="20">
        <v>1</v>
      </c>
      <c r="K17" s="2">
        <v>3</v>
      </c>
      <c r="L17" s="2">
        <v>2</v>
      </c>
      <c r="M17" s="2">
        <v>0</v>
      </c>
      <c r="N17" s="2">
        <f t="shared" si="1"/>
        <v>6</v>
      </c>
      <c r="O17" s="12">
        <f t="shared" si="2"/>
        <v>130</v>
      </c>
      <c r="P17" s="12">
        <f t="shared" si="3"/>
        <v>0</v>
      </c>
      <c r="Q17" s="12">
        <f t="shared" si="4"/>
        <v>780</v>
      </c>
    </row>
    <row r="18" spans="1:17" x14ac:dyDescent="0.15">
      <c r="A18" s="7">
        <v>16</v>
      </c>
      <c r="B18" s="7">
        <v>138</v>
      </c>
      <c r="C18" s="7">
        <v>4111</v>
      </c>
      <c r="D18" s="7">
        <v>107640</v>
      </c>
      <c r="E18" s="7">
        <f>SUM($D$3:D18)</f>
        <v>352633</v>
      </c>
      <c r="F18" s="7">
        <f t="shared" si="5"/>
        <v>352633</v>
      </c>
      <c r="G18" s="7">
        <v>303888</v>
      </c>
      <c r="H18" s="2">
        <f t="shared" si="0"/>
        <v>-196248</v>
      </c>
      <c r="I18" s="19">
        <v>0.95</v>
      </c>
      <c r="J18" s="20">
        <f t="shared" ref="J18:J62" si="6">ROUNDUP(J17*0.9,3)</f>
        <v>0.9</v>
      </c>
      <c r="K18" s="2">
        <v>3</v>
      </c>
      <c r="L18" s="2">
        <v>2</v>
      </c>
      <c r="M18" s="2">
        <v>1</v>
      </c>
      <c r="N18" s="2">
        <f t="shared" si="1"/>
        <v>13</v>
      </c>
      <c r="O18" s="12">
        <f t="shared" si="2"/>
        <v>138</v>
      </c>
      <c r="P18" s="12">
        <f t="shared" si="3"/>
        <v>690</v>
      </c>
      <c r="Q18" s="12">
        <f t="shared" si="4"/>
        <v>1794</v>
      </c>
    </row>
    <row r="19" spans="1:17" x14ac:dyDescent="0.15">
      <c r="A19" s="7">
        <v>17</v>
      </c>
      <c r="B19" s="7">
        <v>146</v>
      </c>
      <c r="C19" s="7">
        <v>4928</v>
      </c>
      <c r="D19" s="7">
        <v>145420</v>
      </c>
      <c r="E19" s="7">
        <f>SUM($D$3:D19)</f>
        <v>498053</v>
      </c>
      <c r="F19" s="7">
        <f t="shared" si="5"/>
        <v>498053</v>
      </c>
      <c r="G19" s="7">
        <v>346780</v>
      </c>
      <c r="H19" s="2">
        <f t="shared" si="0"/>
        <v>-201360</v>
      </c>
      <c r="I19" s="19">
        <f>I18*0.9</f>
        <v>0.85499999999999998</v>
      </c>
      <c r="J19" s="20">
        <f t="shared" si="6"/>
        <v>0.81</v>
      </c>
      <c r="K19" s="2">
        <v>3</v>
      </c>
      <c r="L19" s="2">
        <v>1</v>
      </c>
      <c r="M19" s="2">
        <v>1</v>
      </c>
      <c r="N19" s="2">
        <f t="shared" si="1"/>
        <v>10</v>
      </c>
      <c r="O19" s="12">
        <f t="shared" si="2"/>
        <v>146</v>
      </c>
      <c r="P19" s="12">
        <f t="shared" si="3"/>
        <v>730</v>
      </c>
      <c r="Q19" s="12">
        <f t="shared" si="4"/>
        <v>1460</v>
      </c>
    </row>
    <row r="20" spans="1:17" x14ac:dyDescent="0.15">
      <c r="A20" s="7">
        <v>18</v>
      </c>
      <c r="B20" s="7">
        <v>154</v>
      </c>
      <c r="C20" s="7">
        <v>5847</v>
      </c>
      <c r="D20" s="7">
        <v>195900</v>
      </c>
      <c r="E20" s="7">
        <f>SUM($D$3:D20)</f>
        <v>693953</v>
      </c>
      <c r="F20" s="7">
        <f t="shared" si="5"/>
        <v>693953</v>
      </c>
      <c r="G20" s="7">
        <v>390336</v>
      </c>
      <c r="H20" s="2">
        <f t="shared" si="0"/>
        <v>-194436</v>
      </c>
      <c r="I20" s="19">
        <f t="shared" ref="I20:I62" si="7">I19*0.9</f>
        <v>0.76949999999999996</v>
      </c>
      <c r="J20" s="20">
        <f t="shared" si="6"/>
        <v>0.72899999999999998</v>
      </c>
      <c r="K20" s="2">
        <v>3</v>
      </c>
      <c r="L20" s="2">
        <v>1</v>
      </c>
      <c r="M20" s="2">
        <v>1</v>
      </c>
      <c r="N20" s="2">
        <f t="shared" si="1"/>
        <v>10</v>
      </c>
      <c r="O20" s="12">
        <f t="shared" si="2"/>
        <v>154</v>
      </c>
      <c r="P20" s="12">
        <f t="shared" si="3"/>
        <v>770</v>
      </c>
      <c r="Q20" s="12">
        <f t="shared" si="4"/>
        <v>1540</v>
      </c>
    </row>
    <row r="21" spans="1:17" x14ac:dyDescent="0.15">
      <c r="A21" s="7">
        <v>19</v>
      </c>
      <c r="B21" s="7">
        <v>162</v>
      </c>
      <c r="C21" s="7">
        <v>6874</v>
      </c>
      <c r="D21" s="7">
        <v>253110</v>
      </c>
      <c r="E21" s="7">
        <f>SUM($D$3:D21)</f>
        <v>947063</v>
      </c>
      <c r="F21" s="7">
        <f t="shared" si="5"/>
        <v>947063</v>
      </c>
      <c r="G21" s="7">
        <v>434454</v>
      </c>
      <c r="H21" s="2">
        <f t="shared" si="0"/>
        <v>-181344</v>
      </c>
      <c r="I21" s="19">
        <f t="shared" si="7"/>
        <v>0.69255</v>
      </c>
      <c r="J21" s="20">
        <f t="shared" si="6"/>
        <v>0.65700000000000003</v>
      </c>
      <c r="K21" s="2">
        <v>3</v>
      </c>
      <c r="L21" s="2">
        <v>1</v>
      </c>
      <c r="M21" s="2">
        <v>1</v>
      </c>
      <c r="N21" s="2">
        <f t="shared" si="1"/>
        <v>10</v>
      </c>
      <c r="O21" s="12">
        <f t="shared" si="2"/>
        <v>162</v>
      </c>
      <c r="P21" s="12">
        <f t="shared" si="3"/>
        <v>810</v>
      </c>
      <c r="Q21" s="12">
        <f t="shared" si="4"/>
        <v>1620</v>
      </c>
    </row>
    <row r="22" spans="1:17" x14ac:dyDescent="0.15">
      <c r="A22" s="7">
        <v>20</v>
      </c>
      <c r="B22" s="7">
        <v>170</v>
      </c>
      <c r="C22" s="7">
        <v>8015</v>
      </c>
      <c r="D22" s="7">
        <v>327143</v>
      </c>
      <c r="E22" s="7">
        <f>SUM($D$3:D22)</f>
        <v>1274206</v>
      </c>
      <c r="F22" s="7">
        <f t="shared" si="5"/>
        <v>1274206</v>
      </c>
      <c r="G22" s="7">
        <v>479458</v>
      </c>
      <c r="H22" s="2">
        <f t="shared" si="0"/>
        <v>-152315</v>
      </c>
      <c r="I22" s="19">
        <f t="shared" si="7"/>
        <v>0.62329500000000004</v>
      </c>
      <c r="J22" s="20">
        <f t="shared" si="6"/>
        <v>0.59199999999999997</v>
      </c>
      <c r="K22" s="2">
        <v>4</v>
      </c>
      <c r="L22" s="2">
        <v>2</v>
      </c>
      <c r="M22" s="2">
        <v>0</v>
      </c>
      <c r="N22" s="2">
        <f t="shared" si="1"/>
        <v>8</v>
      </c>
      <c r="O22" s="12">
        <f t="shared" si="2"/>
        <v>170</v>
      </c>
      <c r="P22" s="12">
        <f t="shared" si="3"/>
        <v>0</v>
      </c>
      <c r="Q22" s="12">
        <f t="shared" si="4"/>
        <v>1360</v>
      </c>
    </row>
    <row r="23" spans="1:17" x14ac:dyDescent="0.15">
      <c r="A23" s="7">
        <v>21</v>
      </c>
      <c r="B23" s="7">
        <v>178</v>
      </c>
      <c r="C23" s="7">
        <v>9276</v>
      </c>
      <c r="D23" s="7">
        <v>415668</v>
      </c>
      <c r="E23" s="7">
        <f>SUM($D$3:D23)</f>
        <v>1689874</v>
      </c>
      <c r="F23" s="7">
        <f t="shared" si="5"/>
        <v>1689874</v>
      </c>
      <c r="G23" s="7">
        <v>522900</v>
      </c>
      <c r="H23" s="2">
        <f t="shared" si="0"/>
        <v>-107232</v>
      </c>
      <c r="I23" s="19">
        <f t="shared" si="7"/>
        <v>0.56096550000000001</v>
      </c>
      <c r="J23" s="20">
        <f t="shared" si="6"/>
        <v>0.53300000000000003</v>
      </c>
      <c r="K23" s="2">
        <v>4</v>
      </c>
      <c r="L23" s="2">
        <v>2</v>
      </c>
      <c r="M23" s="2">
        <v>1</v>
      </c>
      <c r="N23" s="2">
        <f t="shared" si="1"/>
        <v>16</v>
      </c>
      <c r="O23" s="12">
        <f t="shared" si="2"/>
        <v>178</v>
      </c>
      <c r="P23" s="12">
        <f t="shared" si="3"/>
        <v>890</v>
      </c>
      <c r="Q23" s="12">
        <f t="shared" si="4"/>
        <v>2848</v>
      </c>
    </row>
    <row r="24" spans="1:17" x14ac:dyDescent="0.15">
      <c r="A24" s="7">
        <v>22</v>
      </c>
      <c r="B24" s="7">
        <v>186</v>
      </c>
      <c r="C24" s="7">
        <v>10663</v>
      </c>
      <c r="D24" s="7">
        <v>527472</v>
      </c>
      <c r="E24" s="7">
        <f>SUM($D$3:D24)</f>
        <v>2217346</v>
      </c>
      <c r="F24" s="7">
        <f t="shared" si="5"/>
        <v>2217346</v>
      </c>
      <c r="G24" s="7">
        <v>566352</v>
      </c>
      <c r="H24" s="2">
        <f t="shared" si="0"/>
        <v>-38880</v>
      </c>
      <c r="I24" s="19">
        <f t="shared" si="7"/>
        <v>0.50486894999999998</v>
      </c>
      <c r="J24" s="20">
        <f t="shared" si="6"/>
        <v>0.48</v>
      </c>
      <c r="K24" s="2">
        <v>4</v>
      </c>
      <c r="L24" s="2">
        <v>2</v>
      </c>
      <c r="M24" s="2">
        <v>1</v>
      </c>
      <c r="N24" s="2">
        <f t="shared" si="1"/>
        <v>16</v>
      </c>
      <c r="O24" s="12">
        <f t="shared" si="2"/>
        <v>186</v>
      </c>
      <c r="P24" s="12">
        <f t="shared" si="3"/>
        <v>930</v>
      </c>
      <c r="Q24" s="12">
        <f t="shared" si="4"/>
        <v>2976</v>
      </c>
    </row>
    <row r="25" spans="1:17" x14ac:dyDescent="0.15">
      <c r="A25" s="7">
        <v>23</v>
      </c>
      <c r="B25" s="7">
        <v>194</v>
      </c>
      <c r="C25" s="7">
        <v>12182</v>
      </c>
      <c r="D25" s="7">
        <v>651280</v>
      </c>
      <c r="E25" s="7">
        <f>SUM($D$3:D25)</f>
        <v>2868626</v>
      </c>
      <c r="F25" s="7">
        <f t="shared" si="5"/>
        <v>2868626</v>
      </c>
      <c r="G25" s="7">
        <v>608400</v>
      </c>
      <c r="H25" s="2">
        <f t="shared" si="0"/>
        <v>42880</v>
      </c>
      <c r="I25" s="19">
        <f t="shared" si="7"/>
        <v>0.45438205500000001</v>
      </c>
      <c r="J25" s="20">
        <f t="shared" si="6"/>
        <v>0.432</v>
      </c>
      <c r="K25" s="2">
        <v>4</v>
      </c>
      <c r="L25" s="2">
        <v>2</v>
      </c>
      <c r="M25" s="2">
        <v>1</v>
      </c>
      <c r="N25" s="2">
        <f t="shared" si="1"/>
        <v>16</v>
      </c>
      <c r="O25" s="12">
        <f t="shared" si="2"/>
        <v>194</v>
      </c>
      <c r="P25" s="12">
        <f t="shared" si="3"/>
        <v>970</v>
      </c>
      <c r="Q25" s="12">
        <f t="shared" si="4"/>
        <v>3104</v>
      </c>
    </row>
    <row r="26" spans="1:17" x14ac:dyDescent="0.15">
      <c r="A26" s="7">
        <v>24</v>
      </c>
      <c r="B26" s="7">
        <v>202</v>
      </c>
      <c r="C26" s="7">
        <v>13839</v>
      </c>
      <c r="D26" s="7">
        <v>804402</v>
      </c>
      <c r="E26" s="7">
        <f>SUM($D$3:D26)</f>
        <v>3673028</v>
      </c>
      <c r="F26" s="7">
        <f t="shared" si="5"/>
        <v>3673028</v>
      </c>
      <c r="G26" s="7">
        <v>649536</v>
      </c>
      <c r="H26" s="2">
        <f t="shared" si="0"/>
        <v>154866</v>
      </c>
      <c r="I26" s="19">
        <f t="shared" si="7"/>
        <v>0.40894384950000001</v>
      </c>
      <c r="J26" s="20">
        <f t="shared" si="6"/>
        <v>0.38900000000000001</v>
      </c>
      <c r="K26" s="2">
        <v>4</v>
      </c>
      <c r="L26" s="2">
        <v>2</v>
      </c>
      <c r="M26" s="2">
        <v>1</v>
      </c>
      <c r="N26" s="2">
        <f t="shared" si="1"/>
        <v>16</v>
      </c>
      <c r="O26" s="12">
        <f t="shared" si="2"/>
        <v>202</v>
      </c>
      <c r="P26" s="12">
        <f t="shared" si="3"/>
        <v>1010</v>
      </c>
      <c r="Q26" s="12">
        <f t="shared" si="4"/>
        <v>3232</v>
      </c>
    </row>
    <row r="27" spans="1:17" x14ac:dyDescent="0.15">
      <c r="A27" s="7">
        <v>25</v>
      </c>
      <c r="B27" s="7">
        <v>210</v>
      </c>
      <c r="C27" s="7">
        <v>15640</v>
      </c>
      <c r="D27" s="7">
        <v>992370</v>
      </c>
      <c r="E27" s="7">
        <f>SUM($D$3:D27)</f>
        <v>4665398</v>
      </c>
      <c r="F27" s="7">
        <f t="shared" si="5"/>
        <v>4665398</v>
      </c>
      <c r="G27" s="7">
        <v>687360</v>
      </c>
      <c r="H27" s="2">
        <f t="shared" si="0"/>
        <v>305010</v>
      </c>
      <c r="I27" s="19">
        <f t="shared" si="7"/>
        <v>0.36804946455000004</v>
      </c>
      <c r="J27" s="20">
        <f t="shared" si="6"/>
        <v>0.35099999999999998</v>
      </c>
      <c r="K27" s="2">
        <v>4</v>
      </c>
      <c r="L27" s="2">
        <v>2</v>
      </c>
      <c r="M27" s="2">
        <v>1</v>
      </c>
      <c r="N27" s="2">
        <f t="shared" si="1"/>
        <v>16</v>
      </c>
      <c r="O27" s="12">
        <f t="shared" si="2"/>
        <v>210</v>
      </c>
      <c r="P27" s="12">
        <f t="shared" si="3"/>
        <v>1050</v>
      </c>
      <c r="Q27" s="12">
        <f t="shared" si="4"/>
        <v>3360</v>
      </c>
    </row>
    <row r="28" spans="1:17" x14ac:dyDescent="0.15">
      <c r="A28" s="7">
        <v>26</v>
      </c>
      <c r="B28" s="7">
        <v>218</v>
      </c>
      <c r="C28" s="7">
        <v>17591</v>
      </c>
      <c r="D28" s="7">
        <v>1198194</v>
      </c>
      <c r="E28" s="7">
        <f>SUM($D$3:D28)</f>
        <v>5863592</v>
      </c>
      <c r="F28" s="7">
        <f t="shared" si="5"/>
        <v>5863592</v>
      </c>
      <c r="G28" s="7">
        <v>725610</v>
      </c>
      <c r="H28" s="2">
        <f t="shared" si="0"/>
        <v>472584</v>
      </c>
      <c r="I28" s="19">
        <f t="shared" si="7"/>
        <v>0.33124451809500005</v>
      </c>
      <c r="J28" s="20">
        <f t="shared" si="6"/>
        <v>0.316</v>
      </c>
      <c r="K28" s="2">
        <v>5</v>
      </c>
      <c r="L28" s="2">
        <v>1</v>
      </c>
      <c r="M28" s="2">
        <v>1</v>
      </c>
      <c r="N28" s="2">
        <f t="shared" si="1"/>
        <v>14</v>
      </c>
      <c r="O28" s="12">
        <f t="shared" si="2"/>
        <v>218</v>
      </c>
      <c r="P28" s="12">
        <f t="shared" si="3"/>
        <v>1090</v>
      </c>
      <c r="Q28" s="12">
        <f t="shared" si="4"/>
        <v>3052</v>
      </c>
    </row>
    <row r="29" spans="1:17" x14ac:dyDescent="0.15">
      <c r="A29" s="7">
        <v>27</v>
      </c>
      <c r="B29" s="7">
        <v>226</v>
      </c>
      <c r="C29" s="7">
        <v>19698</v>
      </c>
      <c r="D29" s="7">
        <v>1446720</v>
      </c>
      <c r="E29" s="7">
        <f>SUM($D$3:D29)</f>
        <v>7310312</v>
      </c>
      <c r="F29" s="7">
        <f t="shared" si="5"/>
        <v>7310312</v>
      </c>
      <c r="G29" s="7">
        <v>762040</v>
      </c>
      <c r="H29" s="2">
        <f t="shared" si="0"/>
        <v>684680</v>
      </c>
      <c r="I29" s="19">
        <f t="shared" si="7"/>
        <v>0.29812006628550003</v>
      </c>
      <c r="J29" s="20">
        <f t="shared" si="6"/>
        <v>0.28499999999999998</v>
      </c>
      <c r="K29" s="2">
        <v>5</v>
      </c>
      <c r="L29" s="2">
        <v>2</v>
      </c>
      <c r="M29" s="2">
        <v>0</v>
      </c>
      <c r="N29" s="2">
        <f t="shared" si="1"/>
        <v>10</v>
      </c>
      <c r="O29" s="12">
        <f t="shared" si="2"/>
        <v>226</v>
      </c>
      <c r="P29" s="12">
        <f t="shared" si="3"/>
        <v>0</v>
      </c>
      <c r="Q29" s="12">
        <f t="shared" si="4"/>
        <v>2260</v>
      </c>
    </row>
    <row r="30" spans="1:17" x14ac:dyDescent="0.15">
      <c r="A30" s="7">
        <v>28</v>
      </c>
      <c r="B30" s="7">
        <v>234</v>
      </c>
      <c r="C30" s="7">
        <v>21967</v>
      </c>
      <c r="D30" s="7">
        <v>1745016</v>
      </c>
      <c r="E30" s="7">
        <f>SUM($D$3:D30)</f>
        <v>9055328</v>
      </c>
      <c r="F30" s="7">
        <f t="shared" si="5"/>
        <v>9055328</v>
      </c>
      <c r="G30" s="7">
        <v>792336</v>
      </c>
      <c r="H30" s="2">
        <f t="shared" si="0"/>
        <v>952680</v>
      </c>
      <c r="I30" s="19">
        <f t="shared" si="7"/>
        <v>0.26830805965695004</v>
      </c>
      <c r="J30" s="20">
        <f t="shared" si="6"/>
        <v>0.25700000000000001</v>
      </c>
      <c r="K30" s="2">
        <v>5</v>
      </c>
      <c r="L30" s="2">
        <v>2</v>
      </c>
      <c r="M30" s="2">
        <v>1</v>
      </c>
      <c r="N30" s="2">
        <f t="shared" si="1"/>
        <v>19</v>
      </c>
      <c r="O30" s="12">
        <f t="shared" si="2"/>
        <v>234</v>
      </c>
      <c r="P30" s="12">
        <f t="shared" si="3"/>
        <v>1170</v>
      </c>
      <c r="Q30" s="12">
        <f t="shared" si="4"/>
        <v>4446</v>
      </c>
    </row>
    <row r="31" spans="1:17" x14ac:dyDescent="0.15">
      <c r="A31" s="7">
        <v>29</v>
      </c>
      <c r="B31" s="7">
        <v>242</v>
      </c>
      <c r="C31" s="7">
        <v>24404</v>
      </c>
      <c r="D31" s="7">
        <v>2068703</v>
      </c>
      <c r="E31" s="7">
        <f>SUM($D$3:D31)</f>
        <v>11124031</v>
      </c>
      <c r="F31" s="7">
        <f t="shared" si="5"/>
        <v>11124031</v>
      </c>
      <c r="G31" s="7">
        <v>821580</v>
      </c>
      <c r="H31" s="2">
        <f t="shared" si="0"/>
        <v>1247123</v>
      </c>
      <c r="I31" s="19">
        <f t="shared" si="7"/>
        <v>0.24147725369125503</v>
      </c>
      <c r="J31" s="20">
        <f t="shared" si="6"/>
        <v>0.23200000000000001</v>
      </c>
      <c r="K31" s="2">
        <v>5</v>
      </c>
      <c r="L31" s="2">
        <v>2</v>
      </c>
      <c r="M31" s="2">
        <v>0</v>
      </c>
      <c r="N31" s="2">
        <f t="shared" si="1"/>
        <v>10</v>
      </c>
      <c r="O31" s="12">
        <f t="shared" si="2"/>
        <v>242</v>
      </c>
      <c r="P31" s="12">
        <f t="shared" si="3"/>
        <v>0</v>
      </c>
      <c r="Q31" s="12">
        <f t="shared" si="4"/>
        <v>2420</v>
      </c>
    </row>
    <row r="32" spans="1:17" x14ac:dyDescent="0.15">
      <c r="A32" s="7">
        <v>30</v>
      </c>
      <c r="B32" s="7">
        <v>250</v>
      </c>
      <c r="C32" s="7">
        <v>27015</v>
      </c>
      <c r="D32" s="7">
        <v>2452080</v>
      </c>
      <c r="E32" s="7">
        <f>SUM($D$3:D32)</f>
        <v>13576111</v>
      </c>
      <c r="F32" s="7">
        <f t="shared" si="5"/>
        <v>13576111</v>
      </c>
      <c r="G32" s="7">
        <v>851625</v>
      </c>
      <c r="H32" s="2">
        <f t="shared" si="0"/>
        <v>1600455</v>
      </c>
      <c r="I32" s="19">
        <f t="shared" si="7"/>
        <v>0.21732952832212954</v>
      </c>
      <c r="J32" s="20">
        <f t="shared" si="6"/>
        <v>0.20899999999999999</v>
      </c>
      <c r="K32" s="2">
        <v>5</v>
      </c>
      <c r="L32" s="2">
        <v>2</v>
      </c>
      <c r="M32" s="2">
        <v>1</v>
      </c>
      <c r="N32" s="2">
        <f t="shared" si="1"/>
        <v>19</v>
      </c>
      <c r="O32" s="12">
        <f t="shared" si="2"/>
        <v>250</v>
      </c>
      <c r="P32" s="12">
        <f t="shared" si="3"/>
        <v>1250</v>
      </c>
      <c r="Q32" s="12">
        <f t="shared" si="4"/>
        <v>4750</v>
      </c>
    </row>
    <row r="33" spans="1:17" x14ac:dyDescent="0.15">
      <c r="A33" s="7">
        <v>31</v>
      </c>
      <c r="B33" s="7">
        <v>258</v>
      </c>
      <c r="C33" s="7">
        <v>29806</v>
      </c>
      <c r="D33" s="7">
        <v>2884050</v>
      </c>
      <c r="E33" s="7">
        <f>SUM($D$3:D33)</f>
        <v>16460161</v>
      </c>
      <c r="F33" s="7">
        <f t="shared" si="5"/>
        <v>16460161</v>
      </c>
      <c r="G33" s="7">
        <v>877260</v>
      </c>
      <c r="H33" s="2">
        <f t="shared" si="0"/>
        <v>2006790</v>
      </c>
      <c r="I33" s="19">
        <f t="shared" si="7"/>
        <v>0.1955965754899166</v>
      </c>
      <c r="J33" s="20">
        <f t="shared" si="6"/>
        <v>0.189</v>
      </c>
      <c r="K33" s="2">
        <v>6</v>
      </c>
      <c r="L33" s="2">
        <v>3</v>
      </c>
      <c r="M33" s="2">
        <v>0</v>
      </c>
      <c r="N33" s="2">
        <f t="shared" si="1"/>
        <v>18</v>
      </c>
      <c r="O33" s="12">
        <f t="shared" si="2"/>
        <v>258</v>
      </c>
      <c r="P33" s="12">
        <f t="shared" si="3"/>
        <v>0</v>
      </c>
      <c r="Q33" s="12">
        <f t="shared" si="4"/>
        <v>4644</v>
      </c>
    </row>
    <row r="34" spans="1:17" x14ac:dyDescent="0.15">
      <c r="A34" s="7">
        <v>32</v>
      </c>
      <c r="B34" s="7">
        <v>266</v>
      </c>
      <c r="C34" s="7">
        <v>32783</v>
      </c>
      <c r="D34" s="7">
        <v>3390625</v>
      </c>
      <c r="E34" s="7">
        <f>SUM($D$3:D34)</f>
        <v>19850786</v>
      </c>
      <c r="F34" s="7">
        <f t="shared" si="5"/>
        <v>19850786</v>
      </c>
      <c r="G34" s="7">
        <v>898740</v>
      </c>
      <c r="H34" s="2">
        <f t="shared" si="0"/>
        <v>2491885</v>
      </c>
      <c r="I34" s="19">
        <f t="shared" si="7"/>
        <v>0.17603691794092494</v>
      </c>
      <c r="J34" s="20">
        <f t="shared" si="6"/>
        <v>0.17100000000000001</v>
      </c>
      <c r="K34" s="2">
        <v>6</v>
      </c>
      <c r="L34" s="2">
        <v>3</v>
      </c>
      <c r="M34" s="2">
        <v>0</v>
      </c>
      <c r="N34" s="2">
        <f t="shared" si="1"/>
        <v>18</v>
      </c>
      <c r="O34" s="12">
        <f t="shared" si="2"/>
        <v>266</v>
      </c>
      <c r="P34" s="12">
        <f t="shared" si="3"/>
        <v>0</v>
      </c>
      <c r="Q34" s="12">
        <f t="shared" si="4"/>
        <v>4788</v>
      </c>
    </row>
    <row r="35" spans="1:17" x14ac:dyDescent="0.15">
      <c r="A35" s="7">
        <v>33</v>
      </c>
      <c r="B35" s="7">
        <v>274</v>
      </c>
      <c r="C35" s="7">
        <v>35952</v>
      </c>
      <c r="D35" s="7">
        <v>3934032</v>
      </c>
      <c r="E35" s="7">
        <f>SUM($D$3:D35)</f>
        <v>23784818</v>
      </c>
      <c r="F35" s="7">
        <f t="shared" si="5"/>
        <v>23784818</v>
      </c>
      <c r="G35" s="7">
        <v>916656</v>
      </c>
      <c r="H35" s="2">
        <f t="shared" si="0"/>
        <v>3017376</v>
      </c>
      <c r="I35" s="19">
        <f t="shared" si="7"/>
        <v>0.15843322614683245</v>
      </c>
      <c r="J35" s="20">
        <f t="shared" si="6"/>
        <v>0.154</v>
      </c>
      <c r="K35" s="2">
        <v>6</v>
      </c>
      <c r="L35" s="2">
        <v>2</v>
      </c>
      <c r="M35" s="2">
        <v>1</v>
      </c>
      <c r="N35" s="2">
        <f t="shared" si="1"/>
        <v>22</v>
      </c>
      <c r="O35" s="12">
        <f t="shared" si="2"/>
        <v>274</v>
      </c>
      <c r="P35" s="12">
        <f t="shared" si="3"/>
        <v>1370</v>
      </c>
      <c r="Q35" s="12">
        <f t="shared" si="4"/>
        <v>6028</v>
      </c>
    </row>
    <row r="36" spans="1:17" x14ac:dyDescent="0.15">
      <c r="A36" s="7">
        <v>34</v>
      </c>
      <c r="B36" s="7">
        <v>282</v>
      </c>
      <c r="C36" s="7">
        <v>39319</v>
      </c>
      <c r="D36" s="7">
        <v>4564368</v>
      </c>
      <c r="E36" s="7">
        <f>SUM($D$3:D36)</f>
        <v>28349186</v>
      </c>
      <c r="F36" s="7">
        <f t="shared" si="5"/>
        <v>28349186</v>
      </c>
      <c r="G36" s="7">
        <v>931880</v>
      </c>
      <c r="H36" s="2">
        <f t="shared" si="0"/>
        <v>3632488</v>
      </c>
      <c r="I36" s="19">
        <f t="shared" si="7"/>
        <v>0.1425899035321492</v>
      </c>
      <c r="J36" s="20">
        <f t="shared" si="6"/>
        <v>0.13900000000000001</v>
      </c>
      <c r="K36" s="2">
        <v>6</v>
      </c>
      <c r="L36" s="2">
        <v>4</v>
      </c>
      <c r="M36" s="2">
        <v>0</v>
      </c>
      <c r="N36" s="2">
        <f t="shared" si="1"/>
        <v>24</v>
      </c>
      <c r="O36" s="12">
        <f t="shared" si="2"/>
        <v>282</v>
      </c>
      <c r="P36" s="12">
        <f t="shared" si="3"/>
        <v>0</v>
      </c>
      <c r="Q36" s="12">
        <f t="shared" si="4"/>
        <v>6768</v>
      </c>
    </row>
    <row r="37" spans="1:17" x14ac:dyDescent="0.15">
      <c r="A37" s="7">
        <v>35</v>
      </c>
      <c r="B37" s="7">
        <v>290</v>
      </c>
      <c r="C37" s="7">
        <v>42890</v>
      </c>
      <c r="D37" s="7">
        <v>5293405</v>
      </c>
      <c r="E37" s="7">
        <f>SUM($D$3:D37)</f>
        <v>33642591</v>
      </c>
      <c r="F37" s="7">
        <f t="shared" si="5"/>
        <v>33642591</v>
      </c>
      <c r="G37" s="7">
        <v>945780</v>
      </c>
      <c r="H37" s="2">
        <f t="shared" si="0"/>
        <v>4347625</v>
      </c>
      <c r="I37" s="19">
        <f t="shared" si="7"/>
        <v>0.12833091317893427</v>
      </c>
      <c r="J37" s="20">
        <f t="shared" si="6"/>
        <v>0.126</v>
      </c>
      <c r="K37" s="2">
        <v>6</v>
      </c>
      <c r="L37" s="2">
        <v>1</v>
      </c>
      <c r="M37" s="2">
        <v>2</v>
      </c>
      <c r="N37" s="2">
        <f t="shared" si="1"/>
        <v>27</v>
      </c>
      <c r="O37" s="12">
        <f t="shared" si="2"/>
        <v>290</v>
      </c>
      <c r="P37" s="12">
        <f t="shared" si="3"/>
        <v>1450</v>
      </c>
      <c r="Q37" s="12">
        <f t="shared" si="4"/>
        <v>7830</v>
      </c>
    </row>
    <row r="38" spans="1:17" x14ac:dyDescent="0.15">
      <c r="A38" s="7">
        <v>36</v>
      </c>
      <c r="B38" s="7">
        <v>298</v>
      </c>
      <c r="C38" s="7">
        <v>46671</v>
      </c>
      <c r="D38" s="7">
        <v>6071130</v>
      </c>
      <c r="E38" s="7">
        <f>SUM($D$3:D38)</f>
        <v>39713721</v>
      </c>
      <c r="F38" s="7">
        <f t="shared" si="5"/>
        <v>39713721</v>
      </c>
      <c r="G38" s="7">
        <v>960080</v>
      </c>
      <c r="H38" s="2">
        <f t="shared" si="0"/>
        <v>5111050</v>
      </c>
      <c r="I38" s="19">
        <f t="shared" si="7"/>
        <v>0.11549782186104085</v>
      </c>
      <c r="J38" s="20">
        <f t="shared" si="6"/>
        <v>0.114</v>
      </c>
      <c r="K38" s="2">
        <v>7</v>
      </c>
      <c r="L38" s="2">
        <v>4</v>
      </c>
      <c r="M38" s="2">
        <v>0</v>
      </c>
      <c r="N38" s="2">
        <f t="shared" si="1"/>
        <v>28</v>
      </c>
      <c r="O38" s="12">
        <f t="shared" si="2"/>
        <v>298</v>
      </c>
      <c r="P38" s="12">
        <f t="shared" si="3"/>
        <v>0</v>
      </c>
      <c r="Q38" s="12">
        <f t="shared" si="4"/>
        <v>8344</v>
      </c>
    </row>
    <row r="39" spans="1:17" x14ac:dyDescent="0.15">
      <c r="A39" s="7">
        <v>37</v>
      </c>
      <c r="B39" s="7">
        <v>306</v>
      </c>
      <c r="C39" s="7">
        <v>50668</v>
      </c>
      <c r="D39" s="7">
        <v>6962388</v>
      </c>
      <c r="E39" s="7">
        <f>SUM($D$3:D39)</f>
        <v>46676109</v>
      </c>
      <c r="F39" s="7">
        <f t="shared" si="5"/>
        <v>46676109</v>
      </c>
      <c r="G39" s="7">
        <v>977175</v>
      </c>
      <c r="H39" s="2">
        <f t="shared" si="0"/>
        <v>5985213</v>
      </c>
      <c r="I39" s="19">
        <f t="shared" si="7"/>
        <v>0.10394803967493677</v>
      </c>
      <c r="J39" s="20">
        <f t="shared" si="6"/>
        <v>0.10299999999999999</v>
      </c>
      <c r="K39" s="2">
        <v>7</v>
      </c>
      <c r="L39" s="2">
        <v>2</v>
      </c>
      <c r="M39" s="2">
        <v>1</v>
      </c>
      <c r="N39" s="2">
        <f t="shared" si="1"/>
        <v>25</v>
      </c>
      <c r="O39" s="12">
        <f t="shared" si="2"/>
        <v>306</v>
      </c>
      <c r="P39" s="12">
        <f t="shared" si="3"/>
        <v>1530</v>
      </c>
      <c r="Q39" s="12">
        <f t="shared" si="4"/>
        <v>7650</v>
      </c>
    </row>
    <row r="40" spans="1:17" x14ac:dyDescent="0.15">
      <c r="A40" s="7">
        <v>38</v>
      </c>
      <c r="B40" s="7">
        <v>314</v>
      </c>
      <c r="C40" s="7">
        <v>54887</v>
      </c>
      <c r="D40" s="7">
        <v>7981198</v>
      </c>
      <c r="E40" s="7">
        <f>SUM($D$3:D40)</f>
        <v>54657307</v>
      </c>
      <c r="F40" s="7">
        <f t="shared" si="5"/>
        <v>54657307</v>
      </c>
      <c r="G40" s="7">
        <v>982740</v>
      </c>
      <c r="H40" s="2">
        <f t="shared" si="0"/>
        <v>6998458</v>
      </c>
      <c r="I40" s="19">
        <f t="shared" si="7"/>
        <v>9.3553235707443089E-2</v>
      </c>
      <c r="J40" s="20">
        <f t="shared" si="6"/>
        <v>9.2999999999999999E-2</v>
      </c>
      <c r="K40" s="2">
        <v>7</v>
      </c>
      <c r="L40" s="2">
        <v>3</v>
      </c>
      <c r="M40" s="2">
        <v>0</v>
      </c>
      <c r="N40" s="2">
        <f t="shared" si="1"/>
        <v>21</v>
      </c>
      <c r="O40" s="12">
        <f t="shared" si="2"/>
        <v>314</v>
      </c>
      <c r="P40" s="12">
        <f t="shared" si="3"/>
        <v>0</v>
      </c>
      <c r="Q40" s="12">
        <f t="shared" si="4"/>
        <v>6594</v>
      </c>
    </row>
    <row r="41" spans="1:17" x14ac:dyDescent="0.15">
      <c r="A41" s="7">
        <v>39</v>
      </c>
      <c r="B41" s="7">
        <v>322</v>
      </c>
      <c r="C41" s="7">
        <v>59334</v>
      </c>
      <c r="D41" s="7">
        <v>9062904</v>
      </c>
      <c r="E41" s="7">
        <f>SUM($D$3:D41)</f>
        <v>63720211</v>
      </c>
      <c r="F41" s="7">
        <f t="shared" si="5"/>
        <v>63720211</v>
      </c>
      <c r="G41" s="7">
        <v>993888</v>
      </c>
      <c r="H41" s="2">
        <f t="shared" si="0"/>
        <v>8069016</v>
      </c>
      <c r="I41" s="19">
        <f t="shared" si="7"/>
        <v>8.4197912136698777E-2</v>
      </c>
      <c r="J41" s="20">
        <f t="shared" si="6"/>
        <v>8.4000000000000005E-2</v>
      </c>
      <c r="K41" s="2">
        <v>7</v>
      </c>
      <c r="L41" s="2">
        <v>4</v>
      </c>
      <c r="M41" s="2">
        <v>1</v>
      </c>
      <c r="N41" s="2">
        <f t="shared" si="1"/>
        <v>39</v>
      </c>
      <c r="O41" s="12">
        <f t="shared" si="2"/>
        <v>322</v>
      </c>
      <c r="P41" s="12">
        <f t="shared" si="3"/>
        <v>1610</v>
      </c>
      <c r="Q41" s="12">
        <f t="shared" si="4"/>
        <v>12558</v>
      </c>
    </row>
    <row r="42" spans="1:17" x14ac:dyDescent="0.15">
      <c r="A42" s="7">
        <v>40</v>
      </c>
      <c r="B42" s="7">
        <v>330</v>
      </c>
      <c r="C42" s="7">
        <v>64015</v>
      </c>
      <c r="D42" s="7">
        <v>10289736</v>
      </c>
      <c r="E42" s="7">
        <f>SUM($D$3:D42)</f>
        <v>74009947</v>
      </c>
      <c r="F42" s="7">
        <f t="shared" si="5"/>
        <v>74009947</v>
      </c>
      <c r="G42" s="7">
        <v>993195</v>
      </c>
      <c r="H42" s="2">
        <f t="shared" si="0"/>
        <v>9296541</v>
      </c>
      <c r="I42" s="19">
        <f t="shared" si="7"/>
        <v>7.5778120923028908E-2</v>
      </c>
      <c r="J42" s="20">
        <f t="shared" si="6"/>
        <v>7.5999999999999998E-2</v>
      </c>
      <c r="K42" s="2">
        <v>7</v>
      </c>
      <c r="L42" s="2">
        <v>2</v>
      </c>
      <c r="M42" s="2">
        <v>1</v>
      </c>
      <c r="N42" s="2">
        <f t="shared" si="1"/>
        <v>25</v>
      </c>
      <c r="O42" s="12">
        <f t="shared" si="2"/>
        <v>330</v>
      </c>
      <c r="P42" s="12">
        <f t="shared" si="3"/>
        <v>1650</v>
      </c>
      <c r="Q42" s="12">
        <f t="shared" si="4"/>
        <v>8250</v>
      </c>
    </row>
    <row r="43" spans="1:17" x14ac:dyDescent="0.15">
      <c r="A43" s="7">
        <v>41</v>
      </c>
      <c r="B43" s="7">
        <v>338</v>
      </c>
      <c r="C43" s="7">
        <v>68936</v>
      </c>
      <c r="D43" s="7">
        <v>11632181</v>
      </c>
      <c r="E43" s="7">
        <f>SUM($D$3:D43)</f>
        <v>85642128</v>
      </c>
      <c r="F43" s="7">
        <f t="shared" si="5"/>
        <v>85642128</v>
      </c>
      <c r="G43" s="7">
        <v>1002210</v>
      </c>
      <c r="H43" s="2">
        <f t="shared" si="0"/>
        <v>10629971</v>
      </c>
      <c r="I43" s="19">
        <f t="shared" si="7"/>
        <v>6.8200308830726017E-2</v>
      </c>
      <c r="J43" s="20">
        <f t="shared" si="6"/>
        <v>6.9000000000000006E-2</v>
      </c>
      <c r="K43" s="2">
        <v>8</v>
      </c>
      <c r="L43" s="2">
        <v>3</v>
      </c>
      <c r="M43" s="2">
        <v>0</v>
      </c>
      <c r="N43" s="2">
        <f t="shared" si="1"/>
        <v>24</v>
      </c>
      <c r="O43" s="12">
        <f t="shared" si="2"/>
        <v>338</v>
      </c>
      <c r="P43" s="12">
        <f t="shared" si="3"/>
        <v>0</v>
      </c>
      <c r="Q43" s="12">
        <f t="shared" si="4"/>
        <v>8112</v>
      </c>
    </row>
    <row r="44" spans="1:17" x14ac:dyDescent="0.15">
      <c r="A44" s="7">
        <v>42</v>
      </c>
      <c r="B44" s="7">
        <v>346</v>
      </c>
      <c r="C44" s="7">
        <v>74103</v>
      </c>
      <c r="D44" s="7">
        <v>13146252</v>
      </c>
      <c r="E44" s="7">
        <f>SUM($D$3:D44)</f>
        <v>98788380</v>
      </c>
      <c r="F44" s="7">
        <f t="shared" si="5"/>
        <v>98788380</v>
      </c>
      <c r="G44" s="7">
        <v>1000224</v>
      </c>
      <c r="H44" s="2">
        <f t="shared" si="0"/>
        <v>12146028</v>
      </c>
      <c r="I44" s="19">
        <f t="shared" si="7"/>
        <v>6.1380277947653418E-2</v>
      </c>
      <c r="J44" s="20">
        <f t="shared" si="6"/>
        <v>6.3E-2</v>
      </c>
      <c r="K44" s="2">
        <v>8</v>
      </c>
      <c r="L44" s="2">
        <v>2</v>
      </c>
      <c r="M44" s="2">
        <v>1</v>
      </c>
      <c r="N44" s="2">
        <f t="shared" si="1"/>
        <v>28</v>
      </c>
      <c r="O44" s="12">
        <f t="shared" si="2"/>
        <v>346</v>
      </c>
      <c r="P44" s="12">
        <f t="shared" si="3"/>
        <v>1730</v>
      </c>
      <c r="Q44" s="12">
        <f t="shared" si="4"/>
        <v>9688</v>
      </c>
    </row>
    <row r="45" spans="1:17" x14ac:dyDescent="0.15">
      <c r="A45" s="7">
        <v>43</v>
      </c>
      <c r="B45" s="7">
        <v>354</v>
      </c>
      <c r="C45" s="7">
        <v>79522</v>
      </c>
      <c r="D45" s="7">
        <v>14743452</v>
      </c>
      <c r="E45" s="7">
        <f>SUM($D$3:D45)</f>
        <v>113531832</v>
      </c>
      <c r="F45" s="7">
        <f t="shared" si="5"/>
        <v>113531832</v>
      </c>
      <c r="G45" s="7">
        <v>1013700</v>
      </c>
      <c r="H45" s="2">
        <f t="shared" si="0"/>
        <v>13729752</v>
      </c>
      <c r="I45" s="19">
        <f t="shared" si="7"/>
        <v>5.5242250152888077E-2</v>
      </c>
      <c r="J45" s="20">
        <f t="shared" si="6"/>
        <v>5.7000000000000002E-2</v>
      </c>
      <c r="K45" s="2">
        <v>8</v>
      </c>
      <c r="L45" s="2">
        <v>2</v>
      </c>
      <c r="M45" s="2">
        <v>0</v>
      </c>
      <c r="N45" s="2">
        <f t="shared" si="1"/>
        <v>16</v>
      </c>
      <c r="O45" s="12">
        <f t="shared" si="2"/>
        <v>354</v>
      </c>
      <c r="P45" s="12">
        <f t="shared" si="3"/>
        <v>0</v>
      </c>
      <c r="Q45" s="12">
        <f t="shared" si="4"/>
        <v>5664</v>
      </c>
    </row>
    <row r="46" spans="1:17" x14ac:dyDescent="0.15">
      <c r="A46" s="7">
        <v>44</v>
      </c>
      <c r="B46" s="7">
        <v>362</v>
      </c>
      <c r="C46" s="7">
        <v>85199</v>
      </c>
      <c r="D46" s="7">
        <v>16534329</v>
      </c>
      <c r="E46" s="7">
        <f>SUM($D$3:D46)</f>
        <v>130066161</v>
      </c>
      <c r="F46" s="7">
        <f t="shared" si="5"/>
        <v>130066161</v>
      </c>
      <c r="G46" s="7">
        <v>1018068</v>
      </c>
      <c r="H46" s="2">
        <f t="shared" si="0"/>
        <v>15516261</v>
      </c>
      <c r="I46" s="19">
        <f t="shared" si="7"/>
        <v>4.9718025137599271E-2</v>
      </c>
      <c r="J46" s="20">
        <f t="shared" si="6"/>
        <v>5.1999999999999998E-2</v>
      </c>
      <c r="K46" s="2">
        <v>8</v>
      </c>
      <c r="L46" s="2">
        <v>3</v>
      </c>
      <c r="M46" s="2">
        <v>2</v>
      </c>
      <c r="N46" s="2">
        <f t="shared" si="1"/>
        <v>49</v>
      </c>
      <c r="O46" s="12">
        <f t="shared" si="2"/>
        <v>362</v>
      </c>
      <c r="P46" s="12">
        <f t="shared" si="3"/>
        <v>1810</v>
      </c>
      <c r="Q46" s="12">
        <f t="shared" si="4"/>
        <v>17738</v>
      </c>
    </row>
    <row r="47" spans="1:17" x14ac:dyDescent="0.15">
      <c r="A47" s="7">
        <v>45</v>
      </c>
      <c r="B47" s="7">
        <v>370</v>
      </c>
      <c r="C47" s="7">
        <v>91140</v>
      </c>
      <c r="D47" s="7">
        <v>18537900</v>
      </c>
      <c r="E47" s="7">
        <f>SUM($D$3:D47)</f>
        <v>148604061</v>
      </c>
      <c r="F47" s="7">
        <f t="shared" si="5"/>
        <v>148604061</v>
      </c>
      <c r="G47" s="7">
        <v>1011920</v>
      </c>
      <c r="H47" s="2">
        <f t="shared" si="0"/>
        <v>17525980</v>
      </c>
      <c r="I47" s="19">
        <f t="shared" si="7"/>
        <v>4.4746222623839343E-2</v>
      </c>
      <c r="J47" s="20">
        <f t="shared" si="6"/>
        <v>4.7E-2</v>
      </c>
      <c r="K47" s="2">
        <v>8</v>
      </c>
      <c r="L47" s="2">
        <v>4</v>
      </c>
      <c r="M47" s="2">
        <v>1</v>
      </c>
      <c r="N47" s="2">
        <f t="shared" si="1"/>
        <v>44</v>
      </c>
      <c r="O47" s="12">
        <f t="shared" si="2"/>
        <v>370</v>
      </c>
      <c r="P47" s="12">
        <f t="shared" si="3"/>
        <v>1850</v>
      </c>
      <c r="Q47" s="12">
        <f t="shared" si="4"/>
        <v>16280</v>
      </c>
    </row>
    <row r="48" spans="1:17" x14ac:dyDescent="0.15">
      <c r="A48" s="7">
        <v>46</v>
      </c>
      <c r="B48" s="7">
        <v>378</v>
      </c>
      <c r="C48" s="7">
        <v>97351</v>
      </c>
      <c r="D48" s="7">
        <v>20644560</v>
      </c>
      <c r="E48" s="7">
        <f>SUM($D$3:D48)</f>
        <v>169248621</v>
      </c>
      <c r="F48" s="7">
        <f t="shared" si="5"/>
        <v>169248621</v>
      </c>
      <c r="G48" s="7">
        <v>993771</v>
      </c>
      <c r="H48" s="2">
        <f t="shared" si="0"/>
        <v>19650789</v>
      </c>
      <c r="I48" s="19">
        <f t="shared" si="7"/>
        <v>4.0271600361455412E-2</v>
      </c>
      <c r="J48" s="20">
        <f t="shared" si="6"/>
        <v>4.3000000000000003E-2</v>
      </c>
      <c r="K48" s="2">
        <v>8</v>
      </c>
      <c r="L48" s="2">
        <v>0</v>
      </c>
      <c r="M48" s="2">
        <v>0</v>
      </c>
      <c r="N48" s="2">
        <f t="shared" si="1"/>
        <v>0</v>
      </c>
      <c r="O48" s="12" t="e">
        <f t="shared" si="2"/>
        <v>#DIV/0!</v>
      </c>
      <c r="P48" s="12">
        <f t="shared" si="3"/>
        <v>0</v>
      </c>
      <c r="Q48" s="12">
        <f t="shared" si="4"/>
        <v>0</v>
      </c>
    </row>
    <row r="49" spans="1:17" x14ac:dyDescent="0.15">
      <c r="A49" s="7">
        <v>47</v>
      </c>
      <c r="B49" s="7">
        <v>386</v>
      </c>
      <c r="C49" s="7">
        <v>103838</v>
      </c>
      <c r="D49" s="7">
        <v>22989340</v>
      </c>
      <c r="E49" s="7">
        <f>SUM($D$3:D49)</f>
        <v>192237961</v>
      </c>
      <c r="F49" s="7">
        <f t="shared" si="5"/>
        <v>192237961</v>
      </c>
      <c r="G49" s="7">
        <v>1002231</v>
      </c>
      <c r="H49" s="2">
        <f t="shared" si="0"/>
        <v>21987109</v>
      </c>
      <c r="I49" s="19">
        <f t="shared" si="7"/>
        <v>3.6244440325309872E-2</v>
      </c>
      <c r="J49" s="20">
        <f t="shared" si="6"/>
        <v>3.9E-2</v>
      </c>
      <c r="K49" s="2">
        <v>8</v>
      </c>
      <c r="L49" s="2">
        <v>0</v>
      </c>
      <c r="M49" s="2">
        <v>0</v>
      </c>
      <c r="N49" s="2">
        <f t="shared" si="1"/>
        <v>0</v>
      </c>
      <c r="O49" s="12" t="e">
        <f t="shared" si="2"/>
        <v>#DIV/0!</v>
      </c>
      <c r="P49" s="12">
        <f t="shared" si="3"/>
        <v>0</v>
      </c>
      <c r="Q49" s="12">
        <f t="shared" si="4"/>
        <v>0</v>
      </c>
    </row>
    <row r="50" spans="1:17" x14ac:dyDescent="0.15">
      <c r="A50" s="7">
        <v>48</v>
      </c>
      <c r="B50" s="7">
        <v>394</v>
      </c>
      <c r="C50" s="7">
        <v>110607</v>
      </c>
      <c r="D50" s="7">
        <v>25594026</v>
      </c>
      <c r="E50" s="7">
        <f>SUM($D$3:D50)</f>
        <v>217831987</v>
      </c>
      <c r="F50" s="7">
        <f t="shared" si="5"/>
        <v>217831987</v>
      </c>
      <c r="G50" s="7">
        <v>1002504</v>
      </c>
      <c r="H50" s="2">
        <f t="shared" si="0"/>
        <v>24591522</v>
      </c>
      <c r="I50" s="19">
        <f t="shared" si="7"/>
        <v>3.2619996292778883E-2</v>
      </c>
      <c r="J50" s="20">
        <f t="shared" si="6"/>
        <v>3.6000000000000004E-2</v>
      </c>
      <c r="K50" s="2">
        <v>8</v>
      </c>
      <c r="L50" s="2">
        <v>0</v>
      </c>
      <c r="M50" s="2">
        <v>0</v>
      </c>
      <c r="N50" s="2">
        <f t="shared" si="1"/>
        <v>0</v>
      </c>
      <c r="O50" s="12" t="e">
        <f t="shared" si="2"/>
        <v>#DIV/0!</v>
      </c>
      <c r="P50" s="12">
        <f t="shared" si="3"/>
        <v>0</v>
      </c>
      <c r="Q50" s="12">
        <f t="shared" si="4"/>
        <v>0</v>
      </c>
    </row>
    <row r="51" spans="1:17" x14ac:dyDescent="0.15">
      <c r="A51" s="7">
        <v>49</v>
      </c>
      <c r="B51" s="7">
        <v>402</v>
      </c>
      <c r="C51" s="7">
        <v>117664</v>
      </c>
      <c r="D51" s="7">
        <v>28324782</v>
      </c>
      <c r="E51" s="7">
        <f>SUM($D$3:D51)</f>
        <v>246156769</v>
      </c>
      <c r="F51" s="7">
        <f t="shared" si="5"/>
        <v>246156769</v>
      </c>
      <c r="G51" s="7">
        <v>993489</v>
      </c>
      <c r="H51" s="2">
        <f t="shared" si="0"/>
        <v>27331293</v>
      </c>
      <c r="I51" s="19">
        <f t="shared" si="7"/>
        <v>2.9357996663500995E-2</v>
      </c>
      <c r="J51" s="20">
        <f t="shared" si="6"/>
        <v>3.3000000000000002E-2</v>
      </c>
      <c r="K51" s="2">
        <v>8</v>
      </c>
      <c r="L51" s="2">
        <v>0</v>
      </c>
      <c r="M51" s="2">
        <v>0</v>
      </c>
      <c r="N51" s="2">
        <f t="shared" si="1"/>
        <v>0</v>
      </c>
      <c r="O51" s="12" t="e">
        <f t="shared" si="2"/>
        <v>#DIV/0!</v>
      </c>
      <c r="P51" s="12">
        <f t="shared" si="3"/>
        <v>0</v>
      </c>
      <c r="Q51" s="12">
        <f t="shared" si="4"/>
        <v>0</v>
      </c>
    </row>
    <row r="52" spans="1:17" x14ac:dyDescent="0.15">
      <c r="A52" s="7">
        <v>50</v>
      </c>
      <c r="B52" s="7">
        <v>410</v>
      </c>
      <c r="C52" s="7">
        <v>125015</v>
      </c>
      <c r="D52" s="7">
        <v>31344488</v>
      </c>
      <c r="E52" s="7">
        <f>SUM($D$3:D52)</f>
        <v>277501257</v>
      </c>
      <c r="F52" s="7">
        <f t="shared" si="5"/>
        <v>277501257</v>
      </c>
      <c r="G52" s="7">
        <v>974025</v>
      </c>
      <c r="H52" s="2">
        <f t="shared" si="0"/>
        <v>30370463</v>
      </c>
      <c r="I52" s="19">
        <f t="shared" si="7"/>
        <v>2.6422196997150895E-2</v>
      </c>
      <c r="J52" s="20">
        <f t="shared" si="6"/>
        <v>3.0000000000000002E-2</v>
      </c>
      <c r="K52" s="2">
        <v>10</v>
      </c>
      <c r="L52" s="2">
        <v>0</v>
      </c>
      <c r="M52" s="2">
        <v>0</v>
      </c>
      <c r="N52" s="2">
        <f t="shared" si="1"/>
        <v>0</v>
      </c>
      <c r="O52" s="12" t="e">
        <f t="shared" si="2"/>
        <v>#DIV/0!</v>
      </c>
      <c r="P52" s="12">
        <f t="shared" si="3"/>
        <v>0</v>
      </c>
      <c r="Q52" s="12">
        <f t="shared" si="4"/>
        <v>0</v>
      </c>
    </row>
    <row r="53" spans="1:17" x14ac:dyDescent="0.15">
      <c r="A53" s="7">
        <v>51</v>
      </c>
      <c r="B53" s="7">
        <v>418</v>
      </c>
      <c r="C53" s="7">
        <v>132666</v>
      </c>
      <c r="D53" s="7">
        <v>34589424</v>
      </c>
      <c r="E53" s="7">
        <f>SUM($D$3:D53)</f>
        <v>312090681</v>
      </c>
      <c r="F53" s="7">
        <f t="shared" si="5"/>
        <v>312090681</v>
      </c>
      <c r="G53" s="7">
        <v>998331</v>
      </c>
      <c r="H53" s="2">
        <f t="shared" si="0"/>
        <v>33591093</v>
      </c>
      <c r="I53" s="19">
        <f t="shared" si="7"/>
        <v>2.3779977297435806E-2</v>
      </c>
      <c r="J53" s="20">
        <f t="shared" si="6"/>
        <v>2.7E-2</v>
      </c>
      <c r="K53" s="2">
        <v>10</v>
      </c>
      <c r="L53" s="2">
        <v>0</v>
      </c>
      <c r="M53" s="2">
        <v>0</v>
      </c>
      <c r="N53" s="2">
        <f t="shared" si="1"/>
        <v>0</v>
      </c>
      <c r="O53" s="12" t="e">
        <f t="shared" si="2"/>
        <v>#DIV/0!</v>
      </c>
      <c r="P53" s="12">
        <f t="shared" si="3"/>
        <v>0</v>
      </c>
      <c r="Q53" s="12">
        <f t="shared" si="4"/>
        <v>0</v>
      </c>
    </row>
    <row r="54" spans="1:17" x14ac:dyDescent="0.15">
      <c r="A54" s="7">
        <v>52</v>
      </c>
      <c r="B54" s="7">
        <v>426</v>
      </c>
      <c r="C54" s="7">
        <v>140623</v>
      </c>
      <c r="D54" s="7">
        <v>38163576</v>
      </c>
      <c r="E54" s="7">
        <f>SUM($D$3:D54)</f>
        <v>350254257</v>
      </c>
      <c r="F54" s="7">
        <f t="shared" si="5"/>
        <v>350254257</v>
      </c>
      <c r="G54" s="7">
        <v>1018539</v>
      </c>
      <c r="H54" s="2">
        <f t="shared" si="0"/>
        <v>37145037</v>
      </c>
      <c r="I54" s="19">
        <f t="shared" si="7"/>
        <v>2.1401979567692225E-2</v>
      </c>
      <c r="J54" s="20">
        <f t="shared" si="6"/>
        <v>2.5000000000000001E-2</v>
      </c>
      <c r="K54" s="2">
        <v>10</v>
      </c>
      <c r="L54" s="2">
        <v>0</v>
      </c>
      <c r="M54" s="2">
        <v>0</v>
      </c>
      <c r="N54" s="2">
        <f t="shared" si="1"/>
        <v>0</v>
      </c>
      <c r="O54" s="12" t="e">
        <f t="shared" si="2"/>
        <v>#DIV/0!</v>
      </c>
      <c r="P54" s="12">
        <f t="shared" si="3"/>
        <v>0</v>
      </c>
      <c r="Q54" s="12">
        <f t="shared" si="4"/>
        <v>0</v>
      </c>
    </row>
    <row r="55" spans="1:17" x14ac:dyDescent="0.15">
      <c r="A55" s="7">
        <v>53</v>
      </c>
      <c r="B55" s="7">
        <v>434</v>
      </c>
      <c r="C55" s="7">
        <v>148892</v>
      </c>
      <c r="D55" s="7">
        <v>41896582</v>
      </c>
      <c r="E55" s="7">
        <f>SUM($D$3:D55)</f>
        <v>392150839</v>
      </c>
      <c r="F55" s="7">
        <f t="shared" si="5"/>
        <v>392150839</v>
      </c>
      <c r="G55" s="7">
        <v>1034046</v>
      </c>
      <c r="H55" s="2">
        <f t="shared" si="0"/>
        <v>40862536</v>
      </c>
      <c r="I55" s="19">
        <f t="shared" si="7"/>
        <v>1.9261781610923002E-2</v>
      </c>
      <c r="J55" s="20">
        <f t="shared" si="6"/>
        <v>2.3E-2</v>
      </c>
      <c r="K55" s="2">
        <v>10</v>
      </c>
      <c r="L55" s="2">
        <v>0</v>
      </c>
      <c r="M55" s="2">
        <v>0</v>
      </c>
      <c r="N55" s="2">
        <f t="shared" si="1"/>
        <v>0</v>
      </c>
      <c r="O55" s="12" t="e">
        <f t="shared" si="2"/>
        <v>#DIV/0!</v>
      </c>
      <c r="P55" s="12">
        <f t="shared" si="3"/>
        <v>0</v>
      </c>
      <c r="Q55" s="12">
        <f t="shared" si="4"/>
        <v>0</v>
      </c>
    </row>
    <row r="56" spans="1:17" x14ac:dyDescent="0.15">
      <c r="A56" s="7">
        <v>54</v>
      </c>
      <c r="B56" s="7">
        <v>442</v>
      </c>
      <c r="C56" s="7">
        <v>157479</v>
      </c>
      <c r="D56" s="7">
        <v>45992628</v>
      </c>
      <c r="E56" s="7">
        <f>SUM($D$3:D56)</f>
        <v>438143467</v>
      </c>
      <c r="F56" s="7">
        <f t="shared" si="5"/>
        <v>438143467</v>
      </c>
      <c r="G56" s="7">
        <v>1044219</v>
      </c>
      <c r="H56" s="2">
        <f t="shared" si="0"/>
        <v>44948409</v>
      </c>
      <c r="I56" s="19">
        <f t="shared" si="7"/>
        <v>1.7335603449830702E-2</v>
      </c>
      <c r="J56" s="20">
        <f t="shared" si="6"/>
        <v>2.1000000000000001E-2</v>
      </c>
      <c r="K56" s="2">
        <v>10</v>
      </c>
      <c r="L56" s="2">
        <v>0</v>
      </c>
      <c r="M56" s="2">
        <v>0</v>
      </c>
      <c r="N56" s="2">
        <f t="shared" si="1"/>
        <v>0</v>
      </c>
      <c r="O56" s="12" t="e">
        <f t="shared" si="2"/>
        <v>#DIV/0!</v>
      </c>
      <c r="P56" s="12">
        <f t="shared" si="3"/>
        <v>0</v>
      </c>
      <c r="Q56" s="12">
        <f t="shared" si="4"/>
        <v>0</v>
      </c>
    </row>
    <row r="57" spans="1:17" x14ac:dyDescent="0.15">
      <c r="A57" s="7">
        <v>55</v>
      </c>
      <c r="B57" s="7">
        <v>450</v>
      </c>
      <c r="C57" s="7">
        <v>166390</v>
      </c>
      <c r="D57" s="7">
        <v>50480430</v>
      </c>
      <c r="E57" s="7">
        <f>SUM($D$3:D57)</f>
        <v>488623897</v>
      </c>
      <c r="F57" s="7">
        <f t="shared" si="5"/>
        <v>488623897</v>
      </c>
      <c r="G57" s="7">
        <v>1048383</v>
      </c>
      <c r="H57" s="2">
        <f t="shared" si="0"/>
        <v>49432047</v>
      </c>
      <c r="I57" s="19">
        <f t="shared" si="7"/>
        <v>1.5602043104847632E-2</v>
      </c>
      <c r="J57" s="20">
        <f t="shared" si="6"/>
        <v>1.9E-2</v>
      </c>
      <c r="K57" s="2">
        <v>10</v>
      </c>
      <c r="L57" s="2">
        <v>0</v>
      </c>
      <c r="M57" s="2">
        <v>0</v>
      </c>
      <c r="N57" s="2">
        <f t="shared" si="1"/>
        <v>0</v>
      </c>
      <c r="O57" s="12" t="e">
        <f t="shared" si="2"/>
        <v>#DIV/0!</v>
      </c>
      <c r="P57" s="12">
        <f t="shared" si="3"/>
        <v>0</v>
      </c>
      <c r="Q57" s="12">
        <f t="shared" si="4"/>
        <v>0</v>
      </c>
    </row>
    <row r="58" spans="1:17" x14ac:dyDescent="0.15">
      <c r="A58" s="7">
        <v>56</v>
      </c>
      <c r="B58" s="7">
        <v>458</v>
      </c>
      <c r="C58" s="7">
        <v>175631</v>
      </c>
      <c r="D58" s="7">
        <v>55157397</v>
      </c>
      <c r="E58" s="7">
        <f>SUM($D$3:D58)</f>
        <v>543781294</v>
      </c>
      <c r="F58" s="7">
        <f t="shared" si="5"/>
        <v>543781294</v>
      </c>
      <c r="G58" s="7">
        <v>1045827</v>
      </c>
      <c r="H58" s="2">
        <f t="shared" si="0"/>
        <v>54111570</v>
      </c>
      <c r="I58" s="19">
        <f t="shared" si="7"/>
        <v>1.4041838794362868E-2</v>
      </c>
      <c r="J58" s="20">
        <f t="shared" si="6"/>
        <v>1.8000000000000002E-2</v>
      </c>
      <c r="K58" s="2">
        <v>10</v>
      </c>
      <c r="L58" s="2">
        <v>0</v>
      </c>
      <c r="M58" s="2">
        <v>0</v>
      </c>
      <c r="N58" s="2">
        <f t="shared" si="1"/>
        <v>0</v>
      </c>
      <c r="O58" s="12" t="e">
        <f t="shared" si="2"/>
        <v>#DIV/0!</v>
      </c>
      <c r="P58" s="12">
        <f t="shared" si="3"/>
        <v>0</v>
      </c>
      <c r="Q58" s="12">
        <f t="shared" si="4"/>
        <v>0</v>
      </c>
    </row>
    <row r="59" spans="1:17" x14ac:dyDescent="0.15">
      <c r="A59" s="7">
        <v>57</v>
      </c>
      <c r="B59" s="7">
        <v>466</v>
      </c>
      <c r="C59" s="7">
        <v>185208</v>
      </c>
      <c r="D59" s="7">
        <v>60264096</v>
      </c>
      <c r="E59" s="7">
        <f>SUM($D$3:D59)</f>
        <v>604045390</v>
      </c>
      <c r="F59" s="7">
        <f t="shared" si="5"/>
        <v>604045390</v>
      </c>
      <c r="G59" s="7">
        <v>1035795</v>
      </c>
      <c r="H59" s="2">
        <f t="shared" si="0"/>
        <v>59228301</v>
      </c>
      <c r="I59" s="19">
        <f t="shared" si="7"/>
        <v>1.2637654914926582E-2</v>
      </c>
      <c r="J59" s="20">
        <f t="shared" si="6"/>
        <v>1.7000000000000001E-2</v>
      </c>
      <c r="K59" s="2">
        <v>10</v>
      </c>
      <c r="L59" s="2">
        <v>0</v>
      </c>
      <c r="M59" s="2">
        <v>0</v>
      </c>
      <c r="N59" s="2">
        <f t="shared" si="1"/>
        <v>0</v>
      </c>
      <c r="O59" s="12" t="e">
        <f t="shared" si="2"/>
        <v>#DIV/0!</v>
      </c>
      <c r="P59" s="12">
        <f t="shared" si="3"/>
        <v>0</v>
      </c>
      <c r="Q59" s="12">
        <f t="shared" si="4"/>
        <v>0</v>
      </c>
    </row>
    <row r="60" spans="1:17" x14ac:dyDescent="0.15">
      <c r="A60" s="7">
        <v>58</v>
      </c>
      <c r="B60" s="7">
        <v>474</v>
      </c>
      <c r="C60" s="7">
        <v>195127</v>
      </c>
      <c r="D60" s="7">
        <v>65832624</v>
      </c>
      <c r="E60" s="7">
        <f>SUM($D$3:D60)</f>
        <v>669878014</v>
      </c>
      <c r="F60" s="7">
        <f t="shared" si="5"/>
        <v>669878014</v>
      </c>
      <c r="G60" s="7">
        <v>1017498</v>
      </c>
      <c r="H60" s="2">
        <f t="shared" si="0"/>
        <v>64815126</v>
      </c>
      <c r="I60" s="19">
        <f t="shared" si="7"/>
        <v>1.1373889423433925E-2</v>
      </c>
      <c r="J60" s="20">
        <f t="shared" si="6"/>
        <v>1.6E-2</v>
      </c>
      <c r="K60" s="2">
        <v>10</v>
      </c>
      <c r="L60" s="2">
        <v>0</v>
      </c>
      <c r="M60" s="2">
        <v>0</v>
      </c>
      <c r="N60" s="2">
        <f t="shared" si="1"/>
        <v>0</v>
      </c>
      <c r="O60" s="12" t="e">
        <f t="shared" si="2"/>
        <v>#DIV/0!</v>
      </c>
      <c r="P60" s="12">
        <f t="shared" si="3"/>
        <v>0</v>
      </c>
      <c r="Q60" s="12">
        <f t="shared" si="4"/>
        <v>0</v>
      </c>
    </row>
    <row r="61" spans="1:17" x14ac:dyDescent="0.15">
      <c r="A61" s="7">
        <v>59</v>
      </c>
      <c r="B61" s="7">
        <v>482</v>
      </c>
      <c r="C61" s="7">
        <v>205394</v>
      </c>
      <c r="D61" s="7">
        <v>71624327</v>
      </c>
      <c r="E61" s="7">
        <f>SUM($D$3:D61)</f>
        <v>741502341</v>
      </c>
      <c r="F61" s="7">
        <f t="shared" si="5"/>
        <v>741502341</v>
      </c>
      <c r="G61" s="7">
        <v>990096</v>
      </c>
      <c r="H61" s="2">
        <f t="shared" si="0"/>
        <v>70634231</v>
      </c>
      <c r="I61" s="19">
        <f t="shared" si="7"/>
        <v>1.0236500481090533E-2</v>
      </c>
      <c r="J61" s="20">
        <f t="shared" si="6"/>
        <v>1.4999999999999999E-2</v>
      </c>
      <c r="K61" s="2">
        <v>10</v>
      </c>
      <c r="L61" s="2">
        <v>0</v>
      </c>
      <c r="M61" s="2">
        <v>0</v>
      </c>
      <c r="N61" s="2">
        <f t="shared" si="1"/>
        <v>0</v>
      </c>
      <c r="O61" s="12" t="e">
        <f t="shared" si="2"/>
        <v>#DIV/0!</v>
      </c>
      <c r="P61" s="12">
        <f t="shared" si="3"/>
        <v>0</v>
      </c>
      <c r="Q61" s="12">
        <f t="shared" si="4"/>
        <v>0</v>
      </c>
    </row>
    <row r="62" spans="1:17" x14ac:dyDescent="0.15">
      <c r="A62" s="7">
        <v>60</v>
      </c>
      <c r="B62" s="7">
        <v>490</v>
      </c>
      <c r="C62" s="7">
        <v>216015</v>
      </c>
      <c r="D62" s="7">
        <v>77920230</v>
      </c>
      <c r="E62" s="7">
        <f>SUM($D$3:D62)</f>
        <v>819422571</v>
      </c>
      <c r="F62" s="7">
        <f t="shared" si="5"/>
        <v>819422571</v>
      </c>
      <c r="G62" s="7">
        <v>952716</v>
      </c>
      <c r="H62" s="2">
        <f t="shared" si="0"/>
        <v>76967514</v>
      </c>
      <c r="I62" s="19">
        <f t="shared" si="7"/>
        <v>9.2128504329814804E-3</v>
      </c>
      <c r="J62" s="20">
        <f t="shared" si="6"/>
        <v>1.3999999999999999E-2</v>
      </c>
      <c r="K62" s="2">
        <v>10</v>
      </c>
      <c r="L62" s="2">
        <v>0</v>
      </c>
      <c r="M62" s="2">
        <v>0</v>
      </c>
      <c r="N62" s="2">
        <f t="shared" si="1"/>
        <v>0</v>
      </c>
      <c r="O62" s="12" t="e">
        <f t="shared" si="2"/>
        <v>#DIV/0!</v>
      </c>
      <c r="P62" s="12">
        <f t="shared" si="3"/>
        <v>0</v>
      </c>
      <c r="Q62" s="12">
        <f t="shared" si="4"/>
        <v>0</v>
      </c>
    </row>
    <row r="63" spans="1:17" x14ac:dyDescent="0.15">
      <c r="D63" s="12">
        <v>84593470</v>
      </c>
    </row>
    <row r="64" spans="1:17" x14ac:dyDescent="0.15">
      <c r="D64" s="12">
        <v>91841310</v>
      </c>
    </row>
    <row r="65" spans="4:4" x14ac:dyDescent="0.15">
      <c r="D65" s="12">
        <v>99357968</v>
      </c>
    </row>
    <row r="66" spans="4:4" x14ac:dyDescent="0.15">
      <c r="D66" s="12">
        <v>107484780</v>
      </c>
    </row>
    <row r="67" spans="4:4" x14ac:dyDescent="0.15">
      <c r="D67" s="12">
        <v>116264055</v>
      </c>
    </row>
    <row r="68" spans="4:4" x14ac:dyDescent="0.15">
      <c r="D68" s="12">
        <v>125354796</v>
      </c>
    </row>
    <row r="69" spans="4:4" x14ac:dyDescent="0.15">
      <c r="D69" s="12">
        <v>135149132</v>
      </c>
    </row>
    <row r="70" spans="4:4" x14ac:dyDescent="0.15">
      <c r="D70" s="12">
        <v>145693545</v>
      </c>
    </row>
    <row r="71" spans="4:4" x14ac:dyDescent="0.15">
      <c r="D71" s="12">
        <v>156596440</v>
      </c>
    </row>
    <row r="72" spans="4:4" x14ac:dyDescent="0.15">
      <c r="D72" s="12">
        <v>168305536</v>
      </c>
    </row>
    <row r="73" spans="4:4" x14ac:dyDescent="0.15">
      <c r="D73" s="12">
        <v>180633069</v>
      </c>
    </row>
    <row r="74" spans="4:4" x14ac:dyDescent="0.15">
      <c r="D74" s="12">
        <v>193847918</v>
      </c>
    </row>
    <row r="75" spans="4:4" x14ac:dyDescent="0.15">
      <c r="D75" s="12">
        <v>207483200</v>
      </c>
    </row>
    <row r="76" spans="4:4" x14ac:dyDescent="0.15">
      <c r="D76" s="12">
        <v>222070698</v>
      </c>
    </row>
    <row r="77" spans="4:4" x14ac:dyDescent="0.15">
      <c r="D77" s="12">
        <v>237664700</v>
      </c>
    </row>
    <row r="78" spans="4:4" x14ac:dyDescent="0.15">
      <c r="D78" s="12">
        <v>253736220</v>
      </c>
    </row>
    <row r="79" spans="4:4" x14ac:dyDescent="0.15">
      <c r="D79" s="12">
        <v>270884850</v>
      </c>
    </row>
    <row r="80" spans="4:4" x14ac:dyDescent="0.15">
      <c r="D80" s="12">
        <v>289169492</v>
      </c>
    </row>
    <row r="81" spans="4:4" x14ac:dyDescent="0.15">
      <c r="D81" s="12">
        <v>307993774</v>
      </c>
    </row>
    <row r="82" spans="4:4" x14ac:dyDescent="0.15">
      <c r="D82" s="12">
        <v>328030623</v>
      </c>
    </row>
    <row r="83" spans="4:4" x14ac:dyDescent="0.15">
      <c r="D83" s="12">
        <v>348989440</v>
      </c>
    </row>
    <row r="84" spans="4:4" x14ac:dyDescent="0.15">
      <c r="D84" s="12">
        <v>371263880</v>
      </c>
    </row>
    <row r="85" spans="4:4" x14ac:dyDescent="0.15">
      <c r="D85" s="12">
        <v>394161834</v>
      </c>
    </row>
    <row r="86" spans="4:4" x14ac:dyDescent="0.15">
      <c r="D86" s="12">
        <v>418459614</v>
      </c>
    </row>
    <row r="87" spans="4:4" x14ac:dyDescent="0.15">
      <c r="D87" s="12">
        <v>444227210</v>
      </c>
    </row>
    <row r="88" spans="4:4" x14ac:dyDescent="0.15">
      <c r="D88" s="12">
        <v>470692170</v>
      </c>
    </row>
    <row r="89" spans="4:4" x14ac:dyDescent="0.15">
      <c r="D89" s="12">
        <v>498717632</v>
      </c>
    </row>
    <row r="90" spans="4:4" x14ac:dyDescent="0.15">
      <c r="D90" s="12">
        <v>528378812</v>
      </c>
    </row>
    <row r="91" spans="4:4" x14ac:dyDescent="0.15">
      <c r="D91" s="12">
        <v>558816921</v>
      </c>
    </row>
    <row r="92" spans="4:4" x14ac:dyDescent="0.15">
      <c r="D92" s="12">
        <v>590988160</v>
      </c>
    </row>
    <row r="93" spans="4:4" x14ac:dyDescent="0.15">
      <c r="D93" s="12">
        <v>624470770</v>
      </c>
    </row>
    <row r="94" spans="4:4" x14ac:dyDescent="0.15">
      <c r="D94" s="12">
        <v>659820585</v>
      </c>
    </row>
    <row r="95" spans="4:4" x14ac:dyDescent="0.15">
      <c r="D95" s="12">
        <v>696049904</v>
      </c>
    </row>
    <row r="96" spans="4:4" x14ac:dyDescent="0.15">
      <c r="D96" s="12">
        <v>734248632</v>
      </c>
    </row>
    <row r="97" spans="4:4" x14ac:dyDescent="0.15">
      <c r="D97" s="12">
        <v>774508515</v>
      </c>
    </row>
    <row r="98" spans="4:4" x14ac:dyDescent="0.15">
      <c r="D98" s="12">
        <v>815740422</v>
      </c>
    </row>
    <row r="99" spans="4:4" x14ac:dyDescent="0.15">
      <c r="D99" s="12">
        <v>859142696</v>
      </c>
    </row>
    <row r="100" spans="4:4" x14ac:dyDescent="0.15">
      <c r="D100" s="12">
        <v>904813182</v>
      </c>
    </row>
    <row r="101" spans="4:4" x14ac:dyDescent="0.15">
      <c r="D101" s="12">
        <v>951554596</v>
      </c>
    </row>
    <row r="102" spans="4:4" x14ac:dyDescent="0.15">
      <c r="D102" s="12">
        <v>1000680676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workbookViewId="0">
      <selection activeCell="D36" sqref="D36"/>
    </sheetView>
  </sheetViews>
  <sheetFormatPr defaultRowHeight="16.5" x14ac:dyDescent="0.15"/>
  <cols>
    <col min="1" max="1" width="10.75" style="4" customWidth="1"/>
    <col min="9" max="9" width="13.25" customWidth="1"/>
  </cols>
  <sheetData>
    <row r="1" spans="1:10" x14ac:dyDescent="0.15">
      <c r="A1" s="5" t="s">
        <v>7</v>
      </c>
      <c r="B1" s="6" t="s">
        <v>7</v>
      </c>
      <c r="C1" s="7" t="s">
        <v>8</v>
      </c>
      <c r="I1" s="8" t="s">
        <v>9</v>
      </c>
      <c r="J1" s="8" t="s">
        <v>11</v>
      </c>
    </row>
    <row r="2" spans="1:10" x14ac:dyDescent="0.15">
      <c r="A2" s="9">
        <v>1</v>
      </c>
      <c r="B2" s="2">
        <v>1</v>
      </c>
      <c r="C2" s="2">
        <f>COUNTIF(A:A,B2)</f>
        <v>2</v>
      </c>
      <c r="I2" s="2" t="s">
        <v>10</v>
      </c>
      <c r="J2" s="2">
        <v>1</v>
      </c>
    </row>
    <row r="3" spans="1:10" x14ac:dyDescent="0.15">
      <c r="A3" s="9">
        <v>1</v>
      </c>
      <c r="B3" s="2">
        <v>2</v>
      </c>
      <c r="C3" s="2">
        <f t="shared" ref="C3:C40" si="0">COUNTIF(A:A,B3)</f>
        <v>2</v>
      </c>
      <c r="I3" s="2" t="s">
        <v>12</v>
      </c>
      <c r="J3" s="2">
        <v>3</v>
      </c>
    </row>
    <row r="4" spans="1:10" x14ac:dyDescent="0.15">
      <c r="A4" s="9">
        <v>2</v>
      </c>
      <c r="B4" s="2">
        <v>3</v>
      </c>
      <c r="C4" s="2">
        <f t="shared" si="0"/>
        <v>1</v>
      </c>
      <c r="I4" s="2" t="s">
        <v>13</v>
      </c>
      <c r="J4" s="2">
        <v>9</v>
      </c>
    </row>
    <row r="5" spans="1:10" x14ac:dyDescent="0.15">
      <c r="A5" s="9">
        <v>2</v>
      </c>
      <c r="B5" s="2">
        <v>4</v>
      </c>
      <c r="C5" s="2">
        <f t="shared" si="0"/>
        <v>2</v>
      </c>
    </row>
    <row r="6" spans="1:10" x14ac:dyDescent="0.15">
      <c r="A6" s="9">
        <v>3</v>
      </c>
      <c r="B6" s="2">
        <v>5</v>
      </c>
      <c r="C6" s="2">
        <f t="shared" si="0"/>
        <v>3</v>
      </c>
    </row>
    <row r="7" spans="1:10" x14ac:dyDescent="0.15">
      <c r="A7" s="9">
        <v>4</v>
      </c>
      <c r="B7" s="2">
        <v>6</v>
      </c>
      <c r="C7" s="2">
        <f t="shared" si="0"/>
        <v>1</v>
      </c>
    </row>
    <row r="8" spans="1:10" x14ac:dyDescent="0.15">
      <c r="A8" s="9">
        <v>4</v>
      </c>
      <c r="B8" s="2">
        <v>7</v>
      </c>
      <c r="C8" s="2">
        <f t="shared" si="0"/>
        <v>1</v>
      </c>
    </row>
    <row r="9" spans="1:10" x14ac:dyDescent="0.15">
      <c r="A9" s="9">
        <v>5</v>
      </c>
      <c r="B9" s="2">
        <v>8</v>
      </c>
      <c r="C9" s="2">
        <f t="shared" si="0"/>
        <v>3</v>
      </c>
    </row>
    <row r="10" spans="1:10" x14ac:dyDescent="0.15">
      <c r="A10" s="9">
        <v>5</v>
      </c>
      <c r="B10" s="2">
        <v>9</v>
      </c>
      <c r="C10" s="2">
        <f t="shared" si="0"/>
        <v>2</v>
      </c>
    </row>
    <row r="11" spans="1:10" x14ac:dyDescent="0.15">
      <c r="A11" s="9">
        <v>5</v>
      </c>
      <c r="B11" s="2">
        <v>10</v>
      </c>
      <c r="C11" s="2">
        <f t="shared" si="0"/>
        <v>2</v>
      </c>
    </row>
    <row r="12" spans="1:10" x14ac:dyDescent="0.15">
      <c r="A12" s="9">
        <v>6</v>
      </c>
      <c r="B12" s="2">
        <v>11</v>
      </c>
      <c r="C12" s="2">
        <f t="shared" si="0"/>
        <v>3</v>
      </c>
    </row>
    <row r="13" spans="1:10" x14ac:dyDescent="0.15">
      <c r="A13" s="9">
        <v>7</v>
      </c>
      <c r="B13" s="2">
        <v>12</v>
      </c>
      <c r="C13" s="2">
        <f t="shared" si="0"/>
        <v>3</v>
      </c>
    </row>
    <row r="14" spans="1:10" x14ac:dyDescent="0.15">
      <c r="A14" s="9">
        <v>8</v>
      </c>
      <c r="B14" s="2">
        <v>13</v>
      </c>
      <c r="C14" s="2">
        <f t="shared" si="0"/>
        <v>3</v>
      </c>
    </row>
    <row r="15" spans="1:10" x14ac:dyDescent="0.15">
      <c r="A15" s="9">
        <v>8</v>
      </c>
      <c r="B15" s="2">
        <v>14</v>
      </c>
      <c r="C15" s="2">
        <f t="shared" si="0"/>
        <v>3</v>
      </c>
    </row>
    <row r="16" spans="1:10" x14ac:dyDescent="0.15">
      <c r="A16" s="9">
        <v>8</v>
      </c>
      <c r="B16" s="2">
        <v>15</v>
      </c>
      <c r="C16" s="2">
        <f t="shared" si="0"/>
        <v>4</v>
      </c>
    </row>
    <row r="17" spans="1:3" x14ac:dyDescent="0.15">
      <c r="A17" s="9">
        <v>9</v>
      </c>
      <c r="B17" s="2">
        <v>16</v>
      </c>
      <c r="C17" s="2">
        <f t="shared" si="0"/>
        <v>4</v>
      </c>
    </row>
    <row r="18" spans="1:3" x14ac:dyDescent="0.15">
      <c r="A18" s="9">
        <v>9</v>
      </c>
      <c r="B18" s="2">
        <v>17</v>
      </c>
      <c r="C18" s="2">
        <f t="shared" si="0"/>
        <v>2</v>
      </c>
    </row>
    <row r="19" spans="1:3" x14ac:dyDescent="0.15">
      <c r="A19" s="9">
        <v>10</v>
      </c>
      <c r="B19" s="2">
        <v>18</v>
      </c>
      <c r="C19" s="2">
        <f t="shared" si="0"/>
        <v>3</v>
      </c>
    </row>
    <row r="20" spans="1:3" x14ac:dyDescent="0.15">
      <c r="A20" s="9">
        <v>10</v>
      </c>
      <c r="B20" s="2">
        <v>19</v>
      </c>
      <c r="C20" s="2">
        <f t="shared" si="0"/>
        <v>3</v>
      </c>
    </row>
    <row r="21" spans="1:3" x14ac:dyDescent="0.15">
      <c r="A21" s="9">
        <v>11</v>
      </c>
      <c r="B21" s="2">
        <v>20</v>
      </c>
      <c r="C21" s="2">
        <f t="shared" si="0"/>
        <v>3</v>
      </c>
    </row>
    <row r="22" spans="1:3" x14ac:dyDescent="0.15">
      <c r="A22" s="9">
        <v>11</v>
      </c>
      <c r="B22" s="2">
        <v>21</v>
      </c>
      <c r="C22" s="2">
        <f t="shared" si="0"/>
        <v>3</v>
      </c>
    </row>
    <row r="23" spans="1:3" x14ac:dyDescent="0.15">
      <c r="A23" s="9">
        <v>11</v>
      </c>
      <c r="B23" s="2">
        <v>22</v>
      </c>
      <c r="C23" s="2">
        <f t="shared" si="0"/>
        <v>4</v>
      </c>
    </row>
    <row r="24" spans="1:3" x14ac:dyDescent="0.15">
      <c r="A24" s="9">
        <v>12</v>
      </c>
      <c r="B24" s="2">
        <v>23</v>
      </c>
      <c r="C24" s="2">
        <f t="shared" si="0"/>
        <v>3</v>
      </c>
    </row>
    <row r="25" spans="1:3" x14ac:dyDescent="0.15">
      <c r="A25" s="9">
        <v>12</v>
      </c>
      <c r="B25" s="2">
        <v>24</v>
      </c>
      <c r="C25" s="2">
        <f t="shared" si="0"/>
        <v>4</v>
      </c>
    </row>
    <row r="26" spans="1:3" x14ac:dyDescent="0.15">
      <c r="A26" s="9">
        <v>12</v>
      </c>
      <c r="B26" s="2">
        <v>25</v>
      </c>
      <c r="C26" s="2">
        <f t="shared" si="0"/>
        <v>3</v>
      </c>
    </row>
    <row r="27" spans="1:3" x14ac:dyDescent="0.15">
      <c r="A27" s="9">
        <v>13</v>
      </c>
      <c r="B27" s="2">
        <v>26</v>
      </c>
      <c r="C27" s="2">
        <v>3</v>
      </c>
    </row>
    <row r="28" spans="1:3" x14ac:dyDescent="0.15">
      <c r="A28" s="9">
        <v>13</v>
      </c>
      <c r="B28" s="2">
        <v>27</v>
      </c>
      <c r="C28" s="2">
        <v>3</v>
      </c>
    </row>
    <row r="29" spans="1:3" x14ac:dyDescent="0.15">
      <c r="A29" s="9">
        <v>13</v>
      </c>
      <c r="B29" s="2">
        <v>28</v>
      </c>
      <c r="C29" s="2">
        <v>3</v>
      </c>
    </row>
    <row r="30" spans="1:3" x14ac:dyDescent="0.15">
      <c r="A30" s="9">
        <v>14</v>
      </c>
      <c r="B30" s="2">
        <v>29</v>
      </c>
      <c r="C30" s="2">
        <v>3</v>
      </c>
    </row>
    <row r="31" spans="1:3" x14ac:dyDescent="0.15">
      <c r="A31" s="9">
        <v>14</v>
      </c>
      <c r="B31" s="2">
        <v>30</v>
      </c>
      <c r="C31" s="2">
        <v>3</v>
      </c>
    </row>
    <row r="32" spans="1:3" x14ac:dyDescent="0.15">
      <c r="A32" s="9">
        <v>14</v>
      </c>
      <c r="B32" s="2">
        <v>31</v>
      </c>
      <c r="C32" s="2">
        <v>3</v>
      </c>
    </row>
    <row r="33" spans="1:3" x14ac:dyDescent="0.15">
      <c r="A33" s="9">
        <v>15</v>
      </c>
      <c r="B33" s="2">
        <v>32</v>
      </c>
      <c r="C33" s="2">
        <v>3</v>
      </c>
    </row>
    <row r="34" spans="1:3" x14ac:dyDescent="0.15">
      <c r="A34" s="9">
        <v>15</v>
      </c>
      <c r="B34" s="2">
        <v>33</v>
      </c>
      <c r="C34" s="2">
        <v>3</v>
      </c>
    </row>
    <row r="35" spans="1:3" x14ac:dyDescent="0.15">
      <c r="A35" s="9">
        <v>15</v>
      </c>
      <c r="B35" s="2">
        <v>34</v>
      </c>
      <c r="C35" s="2">
        <v>4</v>
      </c>
    </row>
    <row r="36" spans="1:3" x14ac:dyDescent="0.15">
      <c r="A36" s="9">
        <v>15</v>
      </c>
      <c r="B36" s="2">
        <v>35</v>
      </c>
      <c r="C36" s="2">
        <v>4</v>
      </c>
    </row>
    <row r="37" spans="1:3" x14ac:dyDescent="0.15">
      <c r="A37" s="9">
        <v>16</v>
      </c>
      <c r="B37" s="2">
        <v>36</v>
      </c>
      <c r="C37" s="2">
        <v>4</v>
      </c>
    </row>
    <row r="38" spans="1:3" x14ac:dyDescent="0.15">
      <c r="A38" s="9">
        <v>16</v>
      </c>
      <c r="B38" s="2">
        <v>37</v>
      </c>
      <c r="C38" s="2">
        <v>3</v>
      </c>
    </row>
    <row r="39" spans="1:3" x14ac:dyDescent="0.15">
      <c r="A39" s="9">
        <v>16</v>
      </c>
      <c r="B39" s="2">
        <v>38</v>
      </c>
      <c r="C39" s="2">
        <v>3</v>
      </c>
    </row>
    <row r="40" spans="1:3" x14ac:dyDescent="0.15">
      <c r="A40" s="9">
        <v>16</v>
      </c>
      <c r="B40" s="2">
        <v>39</v>
      </c>
      <c r="C40" s="2">
        <f t="shared" si="0"/>
        <v>6</v>
      </c>
    </row>
    <row r="41" spans="1:3" x14ac:dyDescent="0.15">
      <c r="A41" s="9">
        <v>17</v>
      </c>
      <c r="B41" s="2">
        <v>40</v>
      </c>
      <c r="C41" s="2">
        <v>3</v>
      </c>
    </row>
    <row r="42" spans="1:3" x14ac:dyDescent="0.15">
      <c r="A42" s="9">
        <v>17</v>
      </c>
      <c r="B42" s="2">
        <v>41</v>
      </c>
      <c r="C42" s="2">
        <v>3</v>
      </c>
    </row>
    <row r="43" spans="1:3" x14ac:dyDescent="0.15">
      <c r="A43" s="9">
        <v>18</v>
      </c>
      <c r="B43" s="2">
        <v>42</v>
      </c>
      <c r="C43" s="2">
        <v>3</v>
      </c>
    </row>
    <row r="44" spans="1:3" x14ac:dyDescent="0.15">
      <c r="A44" s="9">
        <v>18</v>
      </c>
      <c r="B44" s="2">
        <v>43</v>
      </c>
      <c r="C44" s="2">
        <v>3</v>
      </c>
    </row>
    <row r="45" spans="1:3" x14ac:dyDescent="0.15">
      <c r="A45" s="9">
        <v>18</v>
      </c>
      <c r="B45" s="2">
        <v>44</v>
      </c>
      <c r="C45" s="2">
        <v>3</v>
      </c>
    </row>
    <row r="46" spans="1:3" x14ac:dyDescent="0.15">
      <c r="A46" s="9">
        <v>19</v>
      </c>
      <c r="B46" s="2">
        <v>45</v>
      </c>
      <c r="C46" s="2">
        <v>3</v>
      </c>
    </row>
    <row r="47" spans="1:3" x14ac:dyDescent="0.15">
      <c r="A47" s="9">
        <v>19</v>
      </c>
      <c r="B47" s="2"/>
      <c r="C47" s="2"/>
    </row>
    <row r="48" spans="1:3" x14ac:dyDescent="0.15">
      <c r="A48" s="9">
        <v>19</v>
      </c>
      <c r="B48" s="2"/>
      <c r="C48" s="2"/>
    </row>
    <row r="49" spans="1:3" x14ac:dyDescent="0.15">
      <c r="A49" s="9">
        <v>20</v>
      </c>
      <c r="B49" s="2"/>
      <c r="C49" s="2"/>
    </row>
    <row r="50" spans="1:3" x14ac:dyDescent="0.15">
      <c r="A50" s="9">
        <v>20</v>
      </c>
      <c r="B50" s="2"/>
      <c r="C50" s="2"/>
    </row>
    <row r="51" spans="1:3" x14ac:dyDescent="0.15">
      <c r="A51" s="9">
        <v>20</v>
      </c>
      <c r="B51" s="2"/>
      <c r="C51" s="2"/>
    </row>
    <row r="52" spans="1:3" x14ac:dyDescent="0.15">
      <c r="A52" s="9">
        <v>21</v>
      </c>
      <c r="B52" s="2"/>
      <c r="C52" s="2"/>
    </row>
    <row r="53" spans="1:3" x14ac:dyDescent="0.15">
      <c r="A53" s="9">
        <v>21</v>
      </c>
      <c r="B53" s="2"/>
      <c r="C53" s="2"/>
    </row>
    <row r="54" spans="1:3" x14ac:dyDescent="0.15">
      <c r="A54" s="9">
        <v>21</v>
      </c>
      <c r="B54" s="2"/>
      <c r="C54" s="2"/>
    </row>
    <row r="55" spans="1:3" x14ac:dyDescent="0.15">
      <c r="A55" s="9">
        <v>22</v>
      </c>
      <c r="B55" s="2"/>
      <c r="C55" s="2"/>
    </row>
    <row r="56" spans="1:3" x14ac:dyDescent="0.15">
      <c r="A56" s="9">
        <v>22</v>
      </c>
      <c r="B56" s="2"/>
      <c r="C56" s="2"/>
    </row>
    <row r="57" spans="1:3" x14ac:dyDescent="0.15">
      <c r="A57" s="9">
        <v>22</v>
      </c>
      <c r="B57" s="2"/>
      <c r="C57" s="2"/>
    </row>
    <row r="58" spans="1:3" x14ac:dyDescent="0.15">
      <c r="A58" s="9">
        <v>22</v>
      </c>
      <c r="B58" s="2"/>
      <c r="C58" s="2"/>
    </row>
    <row r="59" spans="1:3" x14ac:dyDescent="0.15">
      <c r="A59" s="9">
        <v>23</v>
      </c>
      <c r="B59" s="2"/>
      <c r="C59" s="2"/>
    </row>
    <row r="60" spans="1:3" x14ac:dyDescent="0.15">
      <c r="A60" s="9">
        <v>23</v>
      </c>
      <c r="B60" s="2"/>
      <c r="C60" s="2"/>
    </row>
    <row r="61" spans="1:3" x14ac:dyDescent="0.15">
      <c r="A61" s="9">
        <v>23</v>
      </c>
      <c r="B61" s="2"/>
      <c r="C61" s="2"/>
    </row>
    <row r="62" spans="1:3" x14ac:dyDescent="0.15">
      <c r="A62" s="9">
        <v>24</v>
      </c>
      <c r="B62" s="2"/>
      <c r="C62" s="2"/>
    </row>
    <row r="63" spans="1:3" x14ac:dyDescent="0.15">
      <c r="A63" s="9">
        <v>24</v>
      </c>
      <c r="B63" s="2"/>
      <c r="C63" s="2"/>
    </row>
    <row r="64" spans="1:3" x14ac:dyDescent="0.15">
      <c r="A64" s="9">
        <v>24</v>
      </c>
      <c r="B64" s="2"/>
      <c r="C64" s="2"/>
    </row>
    <row r="65" spans="1:3" x14ac:dyDescent="0.15">
      <c r="A65" s="9">
        <v>24</v>
      </c>
      <c r="B65" s="2"/>
      <c r="C65" s="2"/>
    </row>
    <row r="66" spans="1:3" x14ac:dyDescent="0.15">
      <c r="A66" s="9">
        <v>25</v>
      </c>
      <c r="B66" s="2"/>
      <c r="C66" s="2"/>
    </row>
    <row r="67" spans="1:3" x14ac:dyDescent="0.15">
      <c r="A67" s="9">
        <v>25</v>
      </c>
      <c r="B67" s="2"/>
      <c r="C67" s="2"/>
    </row>
    <row r="68" spans="1:3" x14ac:dyDescent="0.15">
      <c r="A68" s="9">
        <v>25</v>
      </c>
      <c r="B68" s="2"/>
      <c r="C68" s="2"/>
    </row>
    <row r="69" spans="1:3" x14ac:dyDescent="0.15">
      <c r="A69" s="9">
        <v>26</v>
      </c>
      <c r="B69" s="2"/>
      <c r="C69" s="2"/>
    </row>
    <row r="70" spans="1:3" x14ac:dyDescent="0.15">
      <c r="A70" s="9">
        <v>26</v>
      </c>
      <c r="B70" s="2"/>
      <c r="C70" s="2"/>
    </row>
    <row r="71" spans="1:3" x14ac:dyDescent="0.15">
      <c r="A71" s="9">
        <v>26</v>
      </c>
      <c r="B71" s="2"/>
      <c r="C71" s="2"/>
    </row>
    <row r="72" spans="1:3" x14ac:dyDescent="0.15">
      <c r="A72" s="9">
        <v>26</v>
      </c>
      <c r="B72" s="2"/>
      <c r="C72" s="2"/>
    </row>
    <row r="73" spans="1:3" x14ac:dyDescent="0.15">
      <c r="A73" s="9">
        <v>26</v>
      </c>
      <c r="B73" s="2"/>
      <c r="C73" s="2"/>
    </row>
    <row r="74" spans="1:3" x14ac:dyDescent="0.15">
      <c r="A74" s="9">
        <v>26</v>
      </c>
      <c r="B74" s="2"/>
      <c r="C74" s="2"/>
    </row>
    <row r="75" spans="1:3" x14ac:dyDescent="0.15">
      <c r="A75" s="10">
        <v>28</v>
      </c>
      <c r="B75" s="2"/>
      <c r="C75" s="2"/>
    </row>
    <row r="76" spans="1:3" x14ac:dyDescent="0.15">
      <c r="A76" s="10">
        <v>28</v>
      </c>
      <c r="B76" s="2"/>
      <c r="C76" s="2"/>
    </row>
    <row r="77" spans="1:3" x14ac:dyDescent="0.15">
      <c r="A77" s="10">
        <v>28</v>
      </c>
      <c r="B77" s="2"/>
      <c r="C77" s="2"/>
    </row>
    <row r="78" spans="1:3" x14ac:dyDescent="0.15">
      <c r="A78" s="10">
        <v>28</v>
      </c>
      <c r="B78" s="2"/>
      <c r="C78" s="2"/>
    </row>
    <row r="79" spans="1:3" x14ac:dyDescent="0.15">
      <c r="A79" s="10">
        <v>28</v>
      </c>
      <c r="B79" s="2"/>
      <c r="C79" s="2"/>
    </row>
    <row r="80" spans="1:3" x14ac:dyDescent="0.15">
      <c r="A80" s="10">
        <v>28</v>
      </c>
      <c r="B80" s="2"/>
      <c r="C80" s="2"/>
    </row>
    <row r="81" spans="1:3" x14ac:dyDescent="0.15">
      <c r="A81" s="9">
        <v>30</v>
      </c>
      <c r="B81" s="2"/>
      <c r="C81" s="2"/>
    </row>
    <row r="82" spans="1:3" x14ac:dyDescent="0.15">
      <c r="A82" s="9">
        <v>30</v>
      </c>
      <c r="B82" s="2"/>
      <c r="C82" s="2"/>
    </row>
    <row r="83" spans="1:3" x14ac:dyDescent="0.15">
      <c r="A83" s="9">
        <v>30</v>
      </c>
      <c r="B83" s="2"/>
      <c r="C83" s="2"/>
    </row>
    <row r="84" spans="1:3" x14ac:dyDescent="0.15">
      <c r="A84" s="9">
        <v>30</v>
      </c>
      <c r="B84" s="2"/>
      <c r="C84" s="2"/>
    </row>
    <row r="85" spans="1:3" x14ac:dyDescent="0.15">
      <c r="A85" s="9">
        <v>30</v>
      </c>
      <c r="B85" s="2"/>
      <c r="C85" s="2"/>
    </row>
    <row r="86" spans="1:3" x14ac:dyDescent="0.15">
      <c r="A86" s="9">
        <v>30</v>
      </c>
      <c r="B86" s="2"/>
      <c r="C86" s="2"/>
    </row>
    <row r="87" spans="1:3" x14ac:dyDescent="0.15">
      <c r="A87" s="9">
        <v>30</v>
      </c>
      <c r="B87" s="2"/>
      <c r="C87" s="2"/>
    </row>
    <row r="88" spans="1:3" x14ac:dyDescent="0.15">
      <c r="A88" s="9">
        <v>30</v>
      </c>
      <c r="B88" s="2"/>
      <c r="C88" s="2"/>
    </row>
    <row r="89" spans="1:3" x14ac:dyDescent="0.15">
      <c r="A89" s="9">
        <v>30</v>
      </c>
      <c r="B89" s="2"/>
      <c r="C89" s="2"/>
    </row>
    <row r="90" spans="1:3" x14ac:dyDescent="0.15">
      <c r="A90" s="9">
        <v>33</v>
      </c>
      <c r="B90" s="2"/>
      <c r="C90" s="2"/>
    </row>
    <row r="91" spans="1:3" x14ac:dyDescent="0.15">
      <c r="A91" s="9">
        <v>33</v>
      </c>
      <c r="B91" s="2"/>
      <c r="C91" s="2"/>
    </row>
    <row r="92" spans="1:3" x14ac:dyDescent="0.15">
      <c r="A92" s="9">
        <v>33</v>
      </c>
      <c r="B92" s="2"/>
      <c r="C92" s="2"/>
    </row>
    <row r="93" spans="1:3" x14ac:dyDescent="0.15">
      <c r="A93" s="9">
        <v>33</v>
      </c>
      <c r="B93" s="2"/>
      <c r="C93" s="2"/>
    </row>
    <row r="94" spans="1:3" x14ac:dyDescent="0.15">
      <c r="A94" s="9">
        <v>33</v>
      </c>
      <c r="B94" s="2"/>
      <c r="C94" s="2"/>
    </row>
    <row r="95" spans="1:3" x14ac:dyDescent="0.15">
      <c r="A95" s="9">
        <v>33</v>
      </c>
      <c r="B95" s="2"/>
      <c r="C95" s="2"/>
    </row>
    <row r="96" spans="1:3" x14ac:dyDescent="0.15">
      <c r="A96" s="9">
        <v>33</v>
      </c>
      <c r="B96" s="2"/>
      <c r="C96" s="2"/>
    </row>
    <row r="97" spans="1:3" x14ac:dyDescent="0.15">
      <c r="A97" s="9">
        <v>35</v>
      </c>
      <c r="B97" s="2"/>
      <c r="C97" s="2"/>
    </row>
    <row r="98" spans="1:3" x14ac:dyDescent="0.15">
      <c r="A98" s="9">
        <v>35</v>
      </c>
      <c r="B98" s="2"/>
      <c r="C98" s="2"/>
    </row>
    <row r="99" spans="1:3" x14ac:dyDescent="0.15">
      <c r="A99" s="9">
        <v>35</v>
      </c>
      <c r="B99" s="2"/>
      <c r="C99" s="2"/>
    </row>
    <row r="100" spans="1:3" x14ac:dyDescent="0.15">
      <c r="A100" s="9">
        <v>35</v>
      </c>
      <c r="B100" s="2"/>
      <c r="C100" s="2"/>
    </row>
    <row r="101" spans="1:3" x14ac:dyDescent="0.15">
      <c r="A101" s="9">
        <v>35</v>
      </c>
      <c r="B101" s="2"/>
      <c r="C101" s="2"/>
    </row>
    <row r="102" spans="1:3" x14ac:dyDescent="0.15">
      <c r="A102" s="9">
        <v>35</v>
      </c>
      <c r="B102" s="2"/>
      <c r="C102" s="2"/>
    </row>
    <row r="103" spans="1:3" x14ac:dyDescent="0.15">
      <c r="A103" s="9">
        <v>35</v>
      </c>
      <c r="B103" s="2"/>
      <c r="C103" s="2"/>
    </row>
    <row r="104" spans="1:3" x14ac:dyDescent="0.15">
      <c r="A104" s="9">
        <v>35</v>
      </c>
      <c r="B104" s="2"/>
      <c r="C104" s="2"/>
    </row>
    <row r="105" spans="1:3" x14ac:dyDescent="0.15">
      <c r="A105" s="9">
        <v>37</v>
      </c>
      <c r="B105" s="2"/>
      <c r="C105" s="2"/>
    </row>
    <row r="106" spans="1:3" x14ac:dyDescent="0.15">
      <c r="A106" s="9">
        <v>37</v>
      </c>
      <c r="B106" s="2"/>
      <c r="C106" s="2"/>
    </row>
    <row r="107" spans="1:3" x14ac:dyDescent="0.15">
      <c r="A107" s="9">
        <v>37</v>
      </c>
      <c r="B107" s="2"/>
      <c r="C107" s="2"/>
    </row>
    <row r="108" spans="1:3" x14ac:dyDescent="0.15">
      <c r="A108" s="9">
        <v>37</v>
      </c>
      <c r="B108" s="2"/>
      <c r="C108" s="2"/>
    </row>
    <row r="109" spans="1:3" x14ac:dyDescent="0.15">
      <c r="A109" s="9">
        <v>37</v>
      </c>
      <c r="B109" s="2"/>
      <c r="C109" s="2"/>
    </row>
    <row r="110" spans="1:3" x14ac:dyDescent="0.15">
      <c r="A110" s="9">
        <v>37</v>
      </c>
      <c r="B110" s="2"/>
      <c r="C110" s="2"/>
    </row>
    <row r="111" spans="1:3" x14ac:dyDescent="0.15">
      <c r="A111" s="9">
        <v>39</v>
      </c>
      <c r="B111" s="2"/>
      <c r="C111" s="2"/>
    </row>
    <row r="112" spans="1:3" x14ac:dyDescent="0.15">
      <c r="A112" s="9">
        <v>39</v>
      </c>
      <c r="B112" s="2"/>
      <c r="C112" s="2"/>
    </row>
    <row r="113" spans="1:3" x14ac:dyDescent="0.15">
      <c r="A113" s="9">
        <v>39</v>
      </c>
      <c r="B113" s="2"/>
      <c r="C113" s="2"/>
    </row>
    <row r="114" spans="1:3" x14ac:dyDescent="0.15">
      <c r="A114" s="9">
        <v>39</v>
      </c>
      <c r="B114" s="2"/>
      <c r="C114" s="2"/>
    </row>
    <row r="115" spans="1:3" x14ac:dyDescent="0.15">
      <c r="A115" s="9">
        <v>39</v>
      </c>
      <c r="B115" s="2"/>
      <c r="C115" s="2"/>
    </row>
    <row r="116" spans="1:3" x14ac:dyDescent="0.15">
      <c r="A116" s="9">
        <v>39</v>
      </c>
      <c r="B116" s="2"/>
      <c r="C116" s="2"/>
    </row>
    <row r="117" spans="1:3" x14ac:dyDescent="0.15">
      <c r="A117" s="9">
        <v>40</v>
      </c>
      <c r="B117" s="2"/>
      <c r="C117" s="2"/>
    </row>
    <row r="118" spans="1:3" x14ac:dyDescent="0.15">
      <c r="A118" s="9">
        <v>40</v>
      </c>
      <c r="B118" s="2"/>
      <c r="C118" s="2"/>
    </row>
    <row r="119" spans="1:3" x14ac:dyDescent="0.15">
      <c r="A119" s="9">
        <v>40</v>
      </c>
      <c r="B119" s="2"/>
      <c r="C119" s="2"/>
    </row>
    <row r="120" spans="1:3" x14ac:dyDescent="0.15">
      <c r="A120" s="9">
        <v>40</v>
      </c>
      <c r="B120" s="2"/>
      <c r="C120" s="2"/>
    </row>
    <row r="121" spans="1:3" x14ac:dyDescent="0.15">
      <c r="A121" s="9">
        <v>40</v>
      </c>
      <c r="B121" s="2"/>
      <c r="C121" s="2"/>
    </row>
    <row r="122" spans="1:3" x14ac:dyDescent="0.15">
      <c r="A122" s="9">
        <v>40</v>
      </c>
      <c r="B122" s="2"/>
      <c r="C122" s="2"/>
    </row>
    <row r="123" spans="1:3" x14ac:dyDescent="0.15">
      <c r="A123" s="9">
        <v>42</v>
      </c>
      <c r="B123" s="2"/>
      <c r="C123" s="2"/>
    </row>
    <row r="124" spans="1:3" x14ac:dyDescent="0.15">
      <c r="A124" s="9">
        <v>42</v>
      </c>
      <c r="B124" s="2"/>
      <c r="C124" s="2"/>
    </row>
    <row r="125" spans="1:3" x14ac:dyDescent="0.15">
      <c r="A125" s="9">
        <v>42</v>
      </c>
      <c r="B125" s="2"/>
      <c r="C125" s="2"/>
    </row>
    <row r="126" spans="1:3" x14ac:dyDescent="0.15">
      <c r="A126" s="9">
        <v>42</v>
      </c>
      <c r="B126" s="2"/>
      <c r="C126" s="2"/>
    </row>
    <row r="127" spans="1:3" x14ac:dyDescent="0.15">
      <c r="A127" s="9">
        <v>42</v>
      </c>
      <c r="B127" s="2"/>
      <c r="C127" s="2"/>
    </row>
    <row r="128" spans="1:3" x14ac:dyDescent="0.15">
      <c r="A128" s="9">
        <v>42</v>
      </c>
      <c r="B128" s="2"/>
      <c r="C128" s="2"/>
    </row>
    <row r="129" spans="1:3" x14ac:dyDescent="0.15">
      <c r="A129" s="9">
        <v>44</v>
      </c>
      <c r="B129" s="2"/>
      <c r="C129" s="2"/>
    </row>
    <row r="130" spans="1:3" x14ac:dyDescent="0.15">
      <c r="A130" s="9">
        <v>44</v>
      </c>
      <c r="B130" s="2"/>
      <c r="C130" s="2"/>
    </row>
    <row r="131" spans="1:3" x14ac:dyDescent="0.15">
      <c r="A131" s="9">
        <v>44</v>
      </c>
      <c r="B131" s="2"/>
      <c r="C131" s="2"/>
    </row>
    <row r="132" spans="1:3" x14ac:dyDescent="0.15">
      <c r="A132" s="9">
        <v>44</v>
      </c>
      <c r="B132" s="2"/>
      <c r="C132" s="2"/>
    </row>
    <row r="133" spans="1:3" x14ac:dyDescent="0.15">
      <c r="A133" s="9">
        <v>44</v>
      </c>
      <c r="B133" s="2"/>
      <c r="C133" s="2"/>
    </row>
    <row r="134" spans="1:3" x14ac:dyDescent="0.15">
      <c r="A134" s="9">
        <v>44</v>
      </c>
      <c r="B134" s="2"/>
      <c r="C134" s="2"/>
    </row>
    <row r="135" spans="1:3" x14ac:dyDescent="0.15">
      <c r="A135" s="9">
        <v>45</v>
      </c>
      <c r="B135" s="2"/>
      <c r="C135" s="2"/>
    </row>
    <row r="136" spans="1:3" x14ac:dyDescent="0.15">
      <c r="A136" s="9">
        <v>45</v>
      </c>
      <c r="B136" s="2"/>
      <c r="C136" s="2"/>
    </row>
    <row r="137" spans="1:3" x14ac:dyDescent="0.15">
      <c r="A137" s="9">
        <v>45</v>
      </c>
      <c r="B137" s="2"/>
      <c r="C137" s="2"/>
    </row>
    <row r="138" spans="1:3" x14ac:dyDescent="0.15">
      <c r="A138" s="9">
        <v>45</v>
      </c>
      <c r="B138" s="2"/>
      <c r="C138" s="2"/>
    </row>
    <row r="139" spans="1:3" x14ac:dyDescent="0.15">
      <c r="A139" s="9">
        <v>45</v>
      </c>
      <c r="B139" s="2"/>
      <c r="C139" s="2"/>
    </row>
    <row r="140" spans="1:3" x14ac:dyDescent="0.15">
      <c r="A140" s="9">
        <v>45</v>
      </c>
      <c r="B140" s="2"/>
      <c r="C140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workbookViewId="0">
      <selection activeCell="G26" sqref="G26"/>
    </sheetView>
  </sheetViews>
  <sheetFormatPr defaultRowHeight="16.5" x14ac:dyDescent="0.15"/>
  <cols>
    <col min="1" max="1" width="11.125" style="38" bestFit="1" customWidth="1"/>
    <col min="2" max="2" width="9" style="38"/>
    <col min="3" max="3" width="10.75" style="29" customWidth="1"/>
    <col min="4" max="10" width="9" style="12"/>
    <col min="11" max="11" width="13" style="12" customWidth="1"/>
    <col min="12" max="16384" width="9" style="12"/>
  </cols>
  <sheetData>
    <row r="1" spans="1:15" x14ac:dyDescent="0.15">
      <c r="A1" s="22" t="s">
        <v>49</v>
      </c>
      <c r="B1" s="23" t="s">
        <v>50</v>
      </c>
      <c r="C1" s="5" t="s">
        <v>51</v>
      </c>
      <c r="D1" s="12" t="s">
        <v>64</v>
      </c>
      <c r="J1" s="12" t="s">
        <v>63</v>
      </c>
      <c r="K1" s="12" t="s">
        <v>62</v>
      </c>
      <c r="N1" s="24" t="s">
        <v>53</v>
      </c>
      <c r="O1" s="12">
        <v>30</v>
      </c>
    </row>
    <row r="2" spans="1:15" x14ac:dyDescent="0.15">
      <c r="A2" s="24">
        <v>90000</v>
      </c>
      <c r="B2" s="24" t="s">
        <v>52</v>
      </c>
      <c r="C2" s="25">
        <v>1</v>
      </c>
      <c r="D2" s="12">
        <f>VLOOKUP(C2,J:K,2,FALSE)*VLOOKUP(B2,N:O,2,FALSE)</f>
        <v>42.000000000000007</v>
      </c>
      <c r="J2" s="12">
        <v>1</v>
      </c>
      <c r="K2" s="12">
        <v>1.4000000000000001</v>
      </c>
      <c r="N2" s="26" t="s">
        <v>55</v>
      </c>
      <c r="O2" s="12">
        <v>100</v>
      </c>
    </row>
    <row r="3" spans="1:15" x14ac:dyDescent="0.15">
      <c r="A3" s="24">
        <v>90001</v>
      </c>
      <c r="B3" s="24" t="s">
        <v>53</v>
      </c>
      <c r="C3" s="25">
        <v>1</v>
      </c>
      <c r="D3" s="12">
        <f t="shared" ref="D3:D66" si="0">VLOOKUP(C3,J:K,2,FALSE)*VLOOKUP(B3,N:O,2,FALSE)</f>
        <v>42.000000000000007</v>
      </c>
      <c r="J3" s="12">
        <v>2</v>
      </c>
      <c r="K3" s="12">
        <v>6.3</v>
      </c>
      <c r="N3" s="26" t="s">
        <v>54</v>
      </c>
      <c r="O3" s="12">
        <v>100</v>
      </c>
    </row>
    <row r="4" spans="1:15" x14ac:dyDescent="0.15">
      <c r="A4" s="27">
        <v>90002</v>
      </c>
      <c r="B4" s="27" t="s">
        <v>53</v>
      </c>
      <c r="C4" s="28">
        <v>15</v>
      </c>
      <c r="D4" s="12">
        <f t="shared" si="0"/>
        <v>28617</v>
      </c>
      <c r="J4" s="12">
        <v>3</v>
      </c>
      <c r="K4" s="12">
        <v>8.1</v>
      </c>
      <c r="N4" s="26" t="s">
        <v>44</v>
      </c>
      <c r="O4" s="12">
        <v>250</v>
      </c>
    </row>
    <row r="5" spans="1:15" x14ac:dyDescent="0.15">
      <c r="A5" s="26">
        <v>1</v>
      </c>
      <c r="B5" s="26" t="s">
        <v>52</v>
      </c>
      <c r="C5" s="29">
        <v>1</v>
      </c>
      <c r="D5" s="12">
        <f t="shared" si="0"/>
        <v>42.000000000000007</v>
      </c>
      <c r="J5" s="12">
        <v>4</v>
      </c>
      <c r="K5" s="12">
        <v>30.400000000000002</v>
      </c>
      <c r="N5" s="26" t="s">
        <v>56</v>
      </c>
      <c r="O5" s="12">
        <v>100</v>
      </c>
    </row>
    <row r="6" spans="1:15" x14ac:dyDescent="0.15">
      <c r="A6" s="30">
        <v>2</v>
      </c>
      <c r="B6" s="26" t="s">
        <v>54</v>
      </c>
      <c r="C6" s="29">
        <v>1</v>
      </c>
      <c r="D6" s="12">
        <f t="shared" si="0"/>
        <v>140</v>
      </c>
      <c r="J6" s="12">
        <v>5</v>
      </c>
      <c r="K6" s="12">
        <v>47.5</v>
      </c>
    </row>
    <row r="7" spans="1:15" x14ac:dyDescent="0.15">
      <c r="A7" s="30">
        <v>3</v>
      </c>
      <c r="B7" s="26" t="s">
        <v>52</v>
      </c>
      <c r="C7" s="29">
        <v>2</v>
      </c>
      <c r="D7" s="12">
        <f t="shared" si="0"/>
        <v>189</v>
      </c>
      <c r="J7" s="12">
        <v>6</v>
      </c>
      <c r="K7" s="12">
        <v>55.4</v>
      </c>
    </row>
    <row r="8" spans="1:15" x14ac:dyDescent="0.15">
      <c r="A8" s="30">
        <v>4</v>
      </c>
      <c r="B8" s="26" t="s">
        <v>55</v>
      </c>
      <c r="C8" s="29">
        <v>2</v>
      </c>
      <c r="D8" s="12">
        <f t="shared" si="0"/>
        <v>630</v>
      </c>
      <c r="J8" s="12">
        <v>7</v>
      </c>
      <c r="K8" s="12">
        <v>237.1</v>
      </c>
    </row>
    <row r="9" spans="1:15" x14ac:dyDescent="0.15">
      <c r="A9" s="30">
        <v>5</v>
      </c>
      <c r="B9" s="26" t="s">
        <v>44</v>
      </c>
      <c r="C9" s="29">
        <v>3</v>
      </c>
      <c r="D9" s="12">
        <f t="shared" si="0"/>
        <v>2025</v>
      </c>
      <c r="J9" s="12">
        <v>8</v>
      </c>
      <c r="K9" s="12">
        <v>85.5</v>
      </c>
    </row>
    <row r="10" spans="1:15" x14ac:dyDescent="0.15">
      <c r="A10" s="30">
        <v>6</v>
      </c>
      <c r="B10" s="26" t="s">
        <v>56</v>
      </c>
      <c r="C10" s="29">
        <v>4</v>
      </c>
      <c r="D10" s="12">
        <f t="shared" si="0"/>
        <v>3040</v>
      </c>
      <c r="J10" s="12">
        <v>9</v>
      </c>
      <c r="K10" s="12">
        <v>170.1</v>
      </c>
    </row>
    <row r="11" spans="1:15" x14ac:dyDescent="0.15">
      <c r="A11" s="30">
        <v>7</v>
      </c>
      <c r="B11" s="26" t="s">
        <v>52</v>
      </c>
      <c r="C11" s="29">
        <v>4</v>
      </c>
      <c r="D11" s="12">
        <f t="shared" si="0"/>
        <v>912.00000000000011</v>
      </c>
      <c r="J11" s="12">
        <v>10</v>
      </c>
      <c r="K11" s="12">
        <v>252.9</v>
      </c>
    </row>
    <row r="12" spans="1:15" x14ac:dyDescent="0.15">
      <c r="A12" s="30">
        <v>8</v>
      </c>
      <c r="B12" s="26" t="s">
        <v>52</v>
      </c>
      <c r="C12" s="29">
        <v>5</v>
      </c>
      <c r="D12" s="12">
        <f t="shared" si="0"/>
        <v>1425</v>
      </c>
      <c r="J12" s="12">
        <v>11</v>
      </c>
      <c r="K12" s="12">
        <v>282.70000000000005</v>
      </c>
    </row>
    <row r="13" spans="1:15" x14ac:dyDescent="0.15">
      <c r="A13" s="30">
        <v>9</v>
      </c>
      <c r="B13" s="26" t="s">
        <v>52</v>
      </c>
      <c r="C13" s="29">
        <v>5</v>
      </c>
      <c r="D13" s="12">
        <f t="shared" si="0"/>
        <v>1425</v>
      </c>
      <c r="J13" s="12">
        <v>12</v>
      </c>
      <c r="K13" s="12">
        <v>420.5</v>
      </c>
    </row>
    <row r="14" spans="1:15" x14ac:dyDescent="0.15">
      <c r="A14" s="30">
        <v>10</v>
      </c>
      <c r="B14" s="26" t="s">
        <v>54</v>
      </c>
      <c r="C14" s="29">
        <v>5</v>
      </c>
      <c r="D14" s="12">
        <f t="shared" si="0"/>
        <v>4750</v>
      </c>
      <c r="J14" s="12">
        <v>13</v>
      </c>
      <c r="K14" s="12">
        <v>1224.5999999999999</v>
      </c>
    </row>
    <row r="15" spans="1:15" x14ac:dyDescent="0.15">
      <c r="A15" s="30">
        <v>11</v>
      </c>
      <c r="B15" s="26" t="s">
        <v>44</v>
      </c>
      <c r="C15" s="29">
        <v>6</v>
      </c>
      <c r="D15" s="12">
        <f t="shared" si="0"/>
        <v>13850</v>
      </c>
      <c r="J15" s="12">
        <v>14</v>
      </c>
      <c r="K15" s="12">
        <v>783.2</v>
      </c>
    </row>
    <row r="16" spans="1:15" x14ac:dyDescent="0.15">
      <c r="A16" s="30">
        <v>12</v>
      </c>
      <c r="B16" s="26" t="s">
        <v>54</v>
      </c>
      <c r="C16" s="29">
        <v>7</v>
      </c>
      <c r="D16" s="12">
        <f t="shared" si="0"/>
        <v>23710</v>
      </c>
      <c r="J16" s="12">
        <v>15</v>
      </c>
      <c r="K16" s="12">
        <v>953.9</v>
      </c>
    </row>
    <row r="17" spans="1:11" x14ac:dyDescent="0.15">
      <c r="A17" s="30">
        <v>13</v>
      </c>
      <c r="B17" s="26" t="s">
        <v>54</v>
      </c>
      <c r="C17" s="29">
        <v>8</v>
      </c>
      <c r="D17" s="12">
        <f t="shared" si="0"/>
        <v>8550</v>
      </c>
      <c r="J17" s="12">
        <v>16</v>
      </c>
      <c r="K17" s="12">
        <v>667.5</v>
      </c>
    </row>
    <row r="18" spans="1:11" x14ac:dyDescent="0.15">
      <c r="A18" s="30">
        <v>14</v>
      </c>
      <c r="B18" s="26" t="s">
        <v>44</v>
      </c>
      <c r="C18" s="29">
        <v>8</v>
      </c>
      <c r="D18" s="12">
        <f t="shared" si="0"/>
        <v>21375</v>
      </c>
      <c r="J18" s="12">
        <v>17</v>
      </c>
      <c r="K18" s="12">
        <v>1044.3999999999999</v>
      </c>
    </row>
    <row r="19" spans="1:11" x14ac:dyDescent="0.15">
      <c r="A19" s="30">
        <v>15</v>
      </c>
      <c r="B19" s="26" t="s">
        <v>54</v>
      </c>
      <c r="C19" s="29">
        <v>8</v>
      </c>
      <c r="D19" s="12">
        <f t="shared" si="0"/>
        <v>8550</v>
      </c>
      <c r="J19" s="12">
        <v>18</v>
      </c>
      <c r="K19" s="12">
        <v>1084.3</v>
      </c>
    </row>
    <row r="20" spans="1:11" x14ac:dyDescent="0.15">
      <c r="A20" s="30">
        <v>16</v>
      </c>
      <c r="B20" s="26" t="s">
        <v>55</v>
      </c>
      <c r="C20" s="29">
        <v>9</v>
      </c>
      <c r="D20" s="12">
        <f t="shared" si="0"/>
        <v>17010</v>
      </c>
      <c r="J20" s="12">
        <v>19</v>
      </c>
      <c r="K20" s="12">
        <v>1208</v>
      </c>
    </row>
    <row r="21" spans="1:11" x14ac:dyDescent="0.15">
      <c r="A21" s="31">
        <v>17</v>
      </c>
      <c r="B21" s="32" t="s">
        <v>44</v>
      </c>
      <c r="C21" s="33">
        <v>9</v>
      </c>
      <c r="D21" s="12">
        <f t="shared" si="0"/>
        <v>42525</v>
      </c>
      <c r="J21" s="12">
        <v>20</v>
      </c>
      <c r="K21" s="12">
        <v>2197.4</v>
      </c>
    </row>
    <row r="22" spans="1:11" x14ac:dyDescent="0.15">
      <c r="A22" s="34">
        <v>18</v>
      </c>
      <c r="B22" s="35" t="s">
        <v>57</v>
      </c>
      <c r="C22" s="36">
        <v>10</v>
      </c>
      <c r="D22" s="12">
        <f t="shared" si="0"/>
        <v>25290</v>
      </c>
      <c r="J22" s="12">
        <v>21</v>
      </c>
      <c r="K22" s="12">
        <v>1224.5</v>
      </c>
    </row>
    <row r="23" spans="1:11" x14ac:dyDescent="0.15">
      <c r="A23" s="30">
        <v>19</v>
      </c>
      <c r="B23" s="26" t="s">
        <v>58</v>
      </c>
      <c r="C23" s="29">
        <v>10</v>
      </c>
      <c r="D23" s="12">
        <f t="shared" si="0"/>
        <v>63225</v>
      </c>
      <c r="J23" s="12">
        <v>22</v>
      </c>
      <c r="K23" s="12">
        <v>1241.9000000000001</v>
      </c>
    </row>
    <row r="24" spans="1:11" x14ac:dyDescent="0.15">
      <c r="A24" s="30">
        <v>20</v>
      </c>
      <c r="B24" s="26" t="s">
        <v>57</v>
      </c>
      <c r="C24" s="29">
        <v>11</v>
      </c>
      <c r="D24" s="12">
        <f t="shared" si="0"/>
        <v>28270.000000000004</v>
      </c>
      <c r="J24" s="12">
        <v>23</v>
      </c>
      <c r="K24" s="12">
        <v>1420.3999999999999</v>
      </c>
    </row>
    <row r="25" spans="1:11" x14ac:dyDescent="0.15">
      <c r="A25" s="30">
        <v>21</v>
      </c>
      <c r="B25" s="26" t="s">
        <v>58</v>
      </c>
      <c r="C25" s="29">
        <v>11</v>
      </c>
      <c r="D25" s="12">
        <f t="shared" si="0"/>
        <v>70675.000000000015</v>
      </c>
      <c r="J25" s="12">
        <v>24</v>
      </c>
      <c r="K25" s="12">
        <v>1417.3</v>
      </c>
    </row>
    <row r="26" spans="1:11" x14ac:dyDescent="0.15">
      <c r="A26" s="30">
        <v>22</v>
      </c>
      <c r="B26" s="26" t="s">
        <v>59</v>
      </c>
      <c r="C26" s="29">
        <v>11</v>
      </c>
      <c r="D26" s="12">
        <f t="shared" si="0"/>
        <v>28270.000000000004</v>
      </c>
      <c r="J26" s="12">
        <v>25</v>
      </c>
      <c r="K26" s="12">
        <v>1500.5</v>
      </c>
    </row>
    <row r="27" spans="1:11" x14ac:dyDescent="0.15">
      <c r="A27" s="30">
        <v>23</v>
      </c>
      <c r="B27" s="26" t="s">
        <v>58</v>
      </c>
      <c r="C27" s="29">
        <v>12</v>
      </c>
      <c r="D27" s="12">
        <f t="shared" si="0"/>
        <v>105125</v>
      </c>
      <c r="J27" s="12">
        <v>26</v>
      </c>
      <c r="K27" s="12">
        <v>2000.5</v>
      </c>
    </row>
    <row r="28" spans="1:11" x14ac:dyDescent="0.15">
      <c r="A28" s="30">
        <v>24</v>
      </c>
      <c r="B28" s="26" t="s">
        <v>60</v>
      </c>
      <c r="C28" s="29">
        <v>12</v>
      </c>
      <c r="D28" s="12">
        <f t="shared" si="0"/>
        <v>12615</v>
      </c>
      <c r="J28" s="12">
        <v>27</v>
      </c>
      <c r="K28" s="12">
        <v>3988.4</v>
      </c>
    </row>
    <row r="29" spans="1:11" x14ac:dyDescent="0.15">
      <c r="A29" s="30">
        <v>25</v>
      </c>
      <c r="B29" s="26" t="s">
        <v>59</v>
      </c>
      <c r="C29" s="29">
        <v>12</v>
      </c>
      <c r="D29" s="12">
        <f t="shared" si="0"/>
        <v>42050</v>
      </c>
      <c r="J29" s="12">
        <v>28</v>
      </c>
      <c r="K29" s="12">
        <v>1736.5</v>
      </c>
    </row>
    <row r="30" spans="1:11" x14ac:dyDescent="0.15">
      <c r="A30" s="30">
        <v>26</v>
      </c>
      <c r="B30" s="26" t="s">
        <v>60</v>
      </c>
      <c r="C30" s="29">
        <v>13</v>
      </c>
      <c r="D30" s="12">
        <f t="shared" si="0"/>
        <v>36738</v>
      </c>
      <c r="J30" s="12">
        <v>29</v>
      </c>
      <c r="K30" s="12">
        <v>4314.8</v>
      </c>
    </row>
    <row r="31" spans="1:11" x14ac:dyDescent="0.15">
      <c r="A31" s="30">
        <v>27</v>
      </c>
      <c r="B31" s="26" t="s">
        <v>59</v>
      </c>
      <c r="C31" s="29">
        <v>13</v>
      </c>
      <c r="D31" s="12">
        <f t="shared" si="0"/>
        <v>122459.99999999999</v>
      </c>
      <c r="J31" s="12">
        <v>30</v>
      </c>
      <c r="K31" s="12">
        <v>1982.6</v>
      </c>
    </row>
    <row r="32" spans="1:11" x14ac:dyDescent="0.15">
      <c r="A32" s="30">
        <v>28</v>
      </c>
      <c r="B32" s="26" t="s">
        <v>60</v>
      </c>
      <c r="C32" s="29">
        <v>13</v>
      </c>
      <c r="D32" s="12">
        <f t="shared" si="0"/>
        <v>36738</v>
      </c>
      <c r="J32" s="12">
        <v>31</v>
      </c>
      <c r="K32" s="12">
        <v>3052.4</v>
      </c>
    </row>
    <row r="33" spans="1:11" x14ac:dyDescent="0.15">
      <c r="A33" s="30">
        <v>29</v>
      </c>
      <c r="B33" s="26" t="s">
        <v>57</v>
      </c>
      <c r="C33" s="29">
        <v>14</v>
      </c>
      <c r="D33" s="12">
        <f t="shared" si="0"/>
        <v>78320</v>
      </c>
      <c r="J33" s="12">
        <v>32</v>
      </c>
      <c r="K33" s="12">
        <v>3141.2999999999997</v>
      </c>
    </row>
    <row r="34" spans="1:11" x14ac:dyDescent="0.15">
      <c r="A34" s="30">
        <v>30</v>
      </c>
      <c r="B34" s="26" t="s">
        <v>57</v>
      </c>
      <c r="C34" s="29">
        <v>14</v>
      </c>
      <c r="D34" s="12">
        <f t="shared" si="0"/>
        <v>78320</v>
      </c>
      <c r="J34" s="12">
        <v>33</v>
      </c>
      <c r="K34" s="12">
        <v>2012.3999999999999</v>
      </c>
    </row>
    <row r="35" spans="1:11" x14ac:dyDescent="0.15">
      <c r="A35" s="30">
        <v>31</v>
      </c>
      <c r="B35" s="26" t="s">
        <v>59</v>
      </c>
      <c r="C35" s="29">
        <v>14</v>
      </c>
      <c r="D35" s="12">
        <f t="shared" si="0"/>
        <v>78320</v>
      </c>
      <c r="J35" s="12">
        <v>34</v>
      </c>
      <c r="K35" s="12">
        <v>2468.4</v>
      </c>
    </row>
    <row r="36" spans="1:11" x14ac:dyDescent="0.15">
      <c r="A36" s="30">
        <v>32</v>
      </c>
      <c r="B36" s="26" t="s">
        <v>60</v>
      </c>
      <c r="C36" s="29">
        <v>15</v>
      </c>
      <c r="D36" s="12">
        <f t="shared" si="0"/>
        <v>28617</v>
      </c>
      <c r="J36" s="12">
        <v>35</v>
      </c>
      <c r="K36" s="12">
        <v>1680</v>
      </c>
    </row>
    <row r="37" spans="1:11" x14ac:dyDescent="0.15">
      <c r="A37" s="30">
        <v>33</v>
      </c>
      <c r="B37" s="26" t="s">
        <v>57</v>
      </c>
      <c r="C37" s="29">
        <v>15</v>
      </c>
      <c r="D37" s="12">
        <f t="shared" si="0"/>
        <v>95390</v>
      </c>
      <c r="J37" s="12">
        <v>36</v>
      </c>
      <c r="K37" s="12">
        <v>2539.2999999999997</v>
      </c>
    </row>
    <row r="38" spans="1:11" x14ac:dyDescent="0.15">
      <c r="A38" s="30">
        <v>34</v>
      </c>
      <c r="B38" s="26" t="s">
        <v>57</v>
      </c>
      <c r="C38" s="29">
        <v>15</v>
      </c>
      <c r="D38" s="12">
        <f t="shared" si="0"/>
        <v>95390</v>
      </c>
      <c r="J38" s="12">
        <v>37</v>
      </c>
      <c r="K38" s="12">
        <v>2274.9</v>
      </c>
    </row>
    <row r="39" spans="1:11" x14ac:dyDescent="0.15">
      <c r="A39" s="30">
        <v>35</v>
      </c>
      <c r="B39" s="26" t="s">
        <v>60</v>
      </c>
      <c r="C39" s="29">
        <v>15</v>
      </c>
      <c r="D39" s="12">
        <f t="shared" si="0"/>
        <v>28617</v>
      </c>
      <c r="J39" s="12">
        <v>38</v>
      </c>
      <c r="K39" s="12">
        <v>3448.2</v>
      </c>
    </row>
    <row r="40" spans="1:11" x14ac:dyDescent="0.15">
      <c r="A40" s="30">
        <v>36</v>
      </c>
      <c r="B40" s="26" t="s">
        <v>57</v>
      </c>
      <c r="C40" s="29">
        <v>16</v>
      </c>
      <c r="D40" s="12">
        <f t="shared" si="0"/>
        <v>66750</v>
      </c>
      <c r="J40" s="12">
        <v>39</v>
      </c>
      <c r="K40" s="12">
        <v>1517.8</v>
      </c>
    </row>
    <row r="41" spans="1:11" x14ac:dyDescent="0.15">
      <c r="A41" s="30">
        <v>37</v>
      </c>
      <c r="B41" s="26" t="s">
        <v>57</v>
      </c>
      <c r="C41" s="29">
        <v>16</v>
      </c>
      <c r="D41" s="12">
        <f t="shared" si="0"/>
        <v>66750</v>
      </c>
      <c r="J41" s="12">
        <v>40</v>
      </c>
      <c r="K41" s="12">
        <v>2301</v>
      </c>
    </row>
    <row r="42" spans="1:11" x14ac:dyDescent="0.15">
      <c r="A42" s="30">
        <v>38</v>
      </c>
      <c r="B42" s="26" t="s">
        <v>60</v>
      </c>
      <c r="C42" s="29">
        <v>16</v>
      </c>
      <c r="D42" s="12">
        <f t="shared" si="0"/>
        <v>20025</v>
      </c>
      <c r="J42" s="12">
        <v>41</v>
      </c>
      <c r="K42" s="12">
        <v>3496.1</v>
      </c>
    </row>
    <row r="43" spans="1:11" x14ac:dyDescent="0.15">
      <c r="A43" s="30">
        <v>39</v>
      </c>
      <c r="B43" s="26" t="s">
        <v>58</v>
      </c>
      <c r="C43" s="29">
        <v>16</v>
      </c>
      <c r="D43" s="12">
        <f t="shared" si="0"/>
        <v>166875</v>
      </c>
      <c r="J43" s="12">
        <v>42</v>
      </c>
      <c r="K43" s="12">
        <v>2190.6999999999998</v>
      </c>
    </row>
    <row r="44" spans="1:11" x14ac:dyDescent="0.15">
      <c r="A44" s="30">
        <v>40</v>
      </c>
      <c r="B44" s="26" t="s">
        <v>61</v>
      </c>
      <c r="C44" s="29">
        <v>17</v>
      </c>
      <c r="D44" s="12">
        <f t="shared" si="0"/>
        <v>104439.99999999999</v>
      </c>
      <c r="J44" s="12">
        <v>43</v>
      </c>
      <c r="K44" s="12">
        <v>5209.3</v>
      </c>
    </row>
    <row r="45" spans="1:11" x14ac:dyDescent="0.15">
      <c r="A45" s="30">
        <v>41</v>
      </c>
      <c r="B45" s="26" t="s">
        <v>58</v>
      </c>
      <c r="C45" s="29">
        <v>17</v>
      </c>
      <c r="D45" s="12">
        <f t="shared" si="0"/>
        <v>261099.99999999997</v>
      </c>
      <c r="J45" s="12">
        <v>44</v>
      </c>
      <c r="K45" s="12">
        <v>1219.6999999999998</v>
      </c>
    </row>
    <row r="46" spans="1:11" x14ac:dyDescent="0.15">
      <c r="A46" s="30">
        <v>42</v>
      </c>
      <c r="B46" s="26" t="s">
        <v>60</v>
      </c>
      <c r="C46" s="29">
        <v>18</v>
      </c>
      <c r="D46" s="12">
        <f t="shared" si="0"/>
        <v>32529</v>
      </c>
      <c r="J46" s="12">
        <v>45</v>
      </c>
      <c r="K46" s="12">
        <v>1608.6999999999998</v>
      </c>
    </row>
    <row r="47" spans="1:11" x14ac:dyDescent="0.15">
      <c r="A47" s="30">
        <v>43</v>
      </c>
      <c r="B47" s="26" t="s">
        <v>61</v>
      </c>
      <c r="C47" s="29">
        <v>18</v>
      </c>
      <c r="D47" s="12">
        <f t="shared" si="0"/>
        <v>108430</v>
      </c>
      <c r="J47" s="12">
        <v>46</v>
      </c>
      <c r="K47" s="12">
        <v>34352.5</v>
      </c>
    </row>
    <row r="48" spans="1:11" x14ac:dyDescent="0.15">
      <c r="A48" s="30">
        <v>44</v>
      </c>
      <c r="B48" s="26" t="s">
        <v>58</v>
      </c>
      <c r="C48" s="29">
        <v>18</v>
      </c>
      <c r="D48" s="12">
        <f t="shared" si="0"/>
        <v>271075</v>
      </c>
      <c r="J48" s="12">
        <v>47</v>
      </c>
      <c r="K48" s="12">
        <v>34744</v>
      </c>
    </row>
    <row r="49" spans="1:11" x14ac:dyDescent="0.15">
      <c r="A49" s="30">
        <v>45</v>
      </c>
      <c r="B49" s="26" t="s">
        <v>61</v>
      </c>
      <c r="C49" s="29">
        <v>19</v>
      </c>
      <c r="D49" s="12">
        <f t="shared" si="0"/>
        <v>120800</v>
      </c>
      <c r="J49" s="12">
        <v>48</v>
      </c>
      <c r="K49" s="12">
        <v>34869.699999999997</v>
      </c>
    </row>
    <row r="50" spans="1:11" x14ac:dyDescent="0.15">
      <c r="A50" s="30">
        <v>46</v>
      </c>
      <c r="B50" s="26" t="s">
        <v>60</v>
      </c>
      <c r="C50" s="29">
        <v>19</v>
      </c>
      <c r="D50" s="12">
        <f t="shared" si="0"/>
        <v>36240</v>
      </c>
      <c r="J50" s="12">
        <v>49</v>
      </c>
      <c r="K50" s="12">
        <v>34693.299999999996</v>
      </c>
    </row>
    <row r="51" spans="1:11" x14ac:dyDescent="0.15">
      <c r="A51" s="30">
        <v>47</v>
      </c>
      <c r="B51" s="26" t="s">
        <v>58</v>
      </c>
      <c r="C51" s="29">
        <v>19</v>
      </c>
      <c r="D51" s="12">
        <f t="shared" si="0"/>
        <v>302000</v>
      </c>
      <c r="J51" s="12">
        <v>50</v>
      </c>
      <c r="K51" s="12">
        <v>34176.299999999996</v>
      </c>
    </row>
    <row r="52" spans="1:11" x14ac:dyDescent="0.15">
      <c r="A52" s="30">
        <v>48</v>
      </c>
      <c r="B52" s="26" t="s">
        <v>61</v>
      </c>
      <c r="C52" s="29">
        <v>20</v>
      </c>
      <c r="D52" s="12">
        <f t="shared" si="0"/>
        <v>219740</v>
      </c>
      <c r="J52" s="12">
        <v>51</v>
      </c>
      <c r="K52" s="12">
        <v>33277.699999999997</v>
      </c>
    </row>
    <row r="53" spans="1:11" x14ac:dyDescent="0.15">
      <c r="A53" s="30">
        <v>49</v>
      </c>
      <c r="B53" s="26" t="s">
        <v>61</v>
      </c>
      <c r="C53" s="29">
        <v>20</v>
      </c>
      <c r="D53" s="12">
        <f t="shared" si="0"/>
        <v>219740</v>
      </c>
      <c r="J53" s="12">
        <v>52</v>
      </c>
      <c r="K53" s="12">
        <v>33951.299999999996</v>
      </c>
    </row>
    <row r="54" spans="1:11" x14ac:dyDescent="0.15">
      <c r="A54" s="30">
        <v>50</v>
      </c>
      <c r="B54" s="26" t="s">
        <v>60</v>
      </c>
      <c r="C54" s="29">
        <v>20</v>
      </c>
      <c r="D54" s="12">
        <f t="shared" si="0"/>
        <v>65922</v>
      </c>
      <c r="J54" s="12">
        <v>53</v>
      </c>
      <c r="K54" s="12">
        <v>34468.199999999997</v>
      </c>
    </row>
    <row r="55" spans="1:11" x14ac:dyDescent="0.15">
      <c r="A55" s="30">
        <v>51</v>
      </c>
      <c r="B55" s="26" t="s">
        <v>61</v>
      </c>
      <c r="C55" s="29">
        <v>21</v>
      </c>
      <c r="D55" s="12">
        <f t="shared" si="0"/>
        <v>122450</v>
      </c>
      <c r="J55" s="12">
        <v>54</v>
      </c>
      <c r="K55" s="12">
        <v>34807.300000000003</v>
      </c>
    </row>
    <row r="56" spans="1:11" x14ac:dyDescent="0.15">
      <c r="A56" s="30">
        <v>52</v>
      </c>
      <c r="B56" s="26" t="s">
        <v>61</v>
      </c>
      <c r="C56" s="29">
        <v>21</v>
      </c>
      <c r="D56" s="12">
        <f t="shared" si="0"/>
        <v>122450</v>
      </c>
      <c r="J56" s="12">
        <v>55</v>
      </c>
      <c r="K56" s="12">
        <v>34946.1</v>
      </c>
    </row>
    <row r="57" spans="1:11" x14ac:dyDescent="0.15">
      <c r="A57" s="30">
        <v>53</v>
      </c>
      <c r="B57" s="26" t="s">
        <v>58</v>
      </c>
      <c r="C57" s="29">
        <v>21</v>
      </c>
      <c r="D57" s="12">
        <f t="shared" si="0"/>
        <v>306125</v>
      </c>
      <c r="J57" s="12">
        <v>56</v>
      </c>
      <c r="K57" s="12">
        <v>34860.9</v>
      </c>
    </row>
    <row r="58" spans="1:11" x14ac:dyDescent="0.15">
      <c r="A58" s="30">
        <v>54</v>
      </c>
      <c r="B58" s="26" t="s">
        <v>60</v>
      </c>
      <c r="C58" s="29">
        <v>22</v>
      </c>
      <c r="D58" s="12">
        <f t="shared" si="0"/>
        <v>37257</v>
      </c>
      <c r="J58" s="12">
        <v>57</v>
      </c>
      <c r="K58" s="12">
        <v>34526.5</v>
      </c>
    </row>
    <row r="59" spans="1:11" x14ac:dyDescent="0.15">
      <c r="A59" s="30">
        <v>55</v>
      </c>
      <c r="B59" s="26" t="s">
        <v>61</v>
      </c>
      <c r="C59" s="29">
        <v>22</v>
      </c>
      <c r="D59" s="12">
        <f t="shared" si="0"/>
        <v>124190.00000000001</v>
      </c>
      <c r="J59" s="12">
        <v>58</v>
      </c>
      <c r="K59" s="12">
        <v>33916.6</v>
      </c>
    </row>
    <row r="60" spans="1:11" x14ac:dyDescent="0.15">
      <c r="A60" s="30">
        <v>56</v>
      </c>
      <c r="B60" s="26" t="s">
        <v>61</v>
      </c>
      <c r="C60" s="29">
        <v>22</v>
      </c>
      <c r="D60" s="12">
        <f t="shared" si="0"/>
        <v>124190.00000000001</v>
      </c>
      <c r="J60" s="12">
        <v>59</v>
      </c>
      <c r="K60" s="12">
        <v>33003.199999999997</v>
      </c>
    </row>
    <row r="61" spans="1:11" x14ac:dyDescent="0.15">
      <c r="A61" s="30">
        <v>57</v>
      </c>
      <c r="B61" s="26" t="s">
        <v>58</v>
      </c>
      <c r="C61" s="29">
        <v>22</v>
      </c>
      <c r="D61" s="12">
        <f t="shared" si="0"/>
        <v>310475</v>
      </c>
      <c r="J61" s="12">
        <v>60</v>
      </c>
      <c r="K61" s="12">
        <v>31757.199999999997</v>
      </c>
    </row>
    <row r="62" spans="1:11" x14ac:dyDescent="0.15">
      <c r="A62" s="30">
        <v>58</v>
      </c>
      <c r="B62" s="26" t="s">
        <v>61</v>
      </c>
      <c r="C62" s="29">
        <v>23</v>
      </c>
      <c r="D62" s="12">
        <f t="shared" si="0"/>
        <v>142040</v>
      </c>
    </row>
    <row r="63" spans="1:11" x14ac:dyDescent="0.15">
      <c r="A63" s="30">
        <v>59</v>
      </c>
      <c r="B63" s="26" t="s">
        <v>61</v>
      </c>
      <c r="C63" s="29">
        <v>23</v>
      </c>
      <c r="D63" s="12">
        <f t="shared" si="0"/>
        <v>142040</v>
      </c>
    </row>
    <row r="64" spans="1:11" x14ac:dyDescent="0.15">
      <c r="A64" s="30">
        <v>60</v>
      </c>
      <c r="B64" s="26" t="s">
        <v>58</v>
      </c>
      <c r="C64" s="29">
        <v>23</v>
      </c>
      <c r="D64" s="12">
        <f t="shared" si="0"/>
        <v>355099.99999999994</v>
      </c>
    </row>
    <row r="65" spans="1:4" x14ac:dyDescent="0.15">
      <c r="A65" s="30">
        <v>61</v>
      </c>
      <c r="B65" s="26" t="s">
        <v>60</v>
      </c>
      <c r="C65" s="29">
        <v>24</v>
      </c>
      <c r="D65" s="12">
        <f t="shared" si="0"/>
        <v>42519</v>
      </c>
    </row>
    <row r="66" spans="1:4" x14ac:dyDescent="0.15">
      <c r="A66" s="30">
        <v>62</v>
      </c>
      <c r="B66" s="26" t="s">
        <v>61</v>
      </c>
      <c r="C66" s="29">
        <v>24</v>
      </c>
      <c r="D66" s="12">
        <f t="shared" si="0"/>
        <v>141730</v>
      </c>
    </row>
    <row r="67" spans="1:4" x14ac:dyDescent="0.15">
      <c r="A67" s="30">
        <v>63</v>
      </c>
      <c r="B67" s="26" t="s">
        <v>61</v>
      </c>
      <c r="C67" s="29">
        <v>24</v>
      </c>
      <c r="D67" s="12">
        <f t="shared" ref="D67:D130" si="1">VLOOKUP(C67,J:K,2,FALSE)*VLOOKUP(B67,N:O,2,FALSE)</f>
        <v>141730</v>
      </c>
    </row>
    <row r="68" spans="1:4" x14ac:dyDescent="0.15">
      <c r="A68" s="30">
        <v>64</v>
      </c>
      <c r="B68" s="26" t="s">
        <v>58</v>
      </c>
      <c r="C68" s="29">
        <v>24</v>
      </c>
      <c r="D68" s="12">
        <f t="shared" si="1"/>
        <v>354325</v>
      </c>
    </row>
    <row r="69" spans="1:4" x14ac:dyDescent="0.15">
      <c r="A69" s="30">
        <v>65</v>
      </c>
      <c r="B69" s="26" t="s">
        <v>61</v>
      </c>
      <c r="C69" s="29">
        <v>25</v>
      </c>
      <c r="D69" s="12">
        <f t="shared" si="1"/>
        <v>150050</v>
      </c>
    </row>
    <row r="70" spans="1:4" x14ac:dyDescent="0.15">
      <c r="A70" s="30">
        <v>66</v>
      </c>
      <c r="B70" s="26" t="s">
        <v>60</v>
      </c>
      <c r="C70" s="29">
        <v>25</v>
      </c>
      <c r="D70" s="12">
        <f t="shared" si="1"/>
        <v>45015</v>
      </c>
    </row>
    <row r="71" spans="1:4" x14ac:dyDescent="0.15">
      <c r="A71" s="31">
        <v>67</v>
      </c>
      <c r="B71" s="32" t="s">
        <v>58</v>
      </c>
      <c r="C71" s="33">
        <v>25</v>
      </c>
      <c r="D71" s="12">
        <f t="shared" si="1"/>
        <v>375125</v>
      </c>
    </row>
    <row r="72" spans="1:4" x14ac:dyDescent="0.15">
      <c r="A72" s="34">
        <v>68</v>
      </c>
      <c r="B72" s="35" t="s">
        <v>57</v>
      </c>
      <c r="C72" s="36">
        <v>26</v>
      </c>
      <c r="D72" s="12">
        <f t="shared" si="1"/>
        <v>200050</v>
      </c>
    </row>
    <row r="73" spans="1:4" x14ac:dyDescent="0.15">
      <c r="A73" s="30">
        <v>69</v>
      </c>
      <c r="B73" s="26" t="s">
        <v>57</v>
      </c>
      <c r="C73" s="29">
        <v>26</v>
      </c>
      <c r="D73" s="12">
        <f t="shared" si="1"/>
        <v>200050</v>
      </c>
    </row>
    <row r="74" spans="1:4" x14ac:dyDescent="0.15">
      <c r="A74" s="30">
        <v>70</v>
      </c>
      <c r="B74" s="26" t="s">
        <v>59</v>
      </c>
      <c r="C74" s="29">
        <v>26</v>
      </c>
      <c r="D74" s="12">
        <f t="shared" si="1"/>
        <v>200050</v>
      </c>
    </row>
    <row r="75" spans="1:4" x14ac:dyDescent="0.15">
      <c r="A75" s="30">
        <v>71</v>
      </c>
      <c r="B75" s="26" t="s">
        <v>58</v>
      </c>
      <c r="C75" s="29">
        <v>26</v>
      </c>
      <c r="D75" s="12">
        <f t="shared" si="1"/>
        <v>500125</v>
      </c>
    </row>
    <row r="76" spans="1:4" x14ac:dyDescent="0.15">
      <c r="A76" s="30">
        <v>72</v>
      </c>
      <c r="B76" s="26" t="s">
        <v>60</v>
      </c>
      <c r="C76" s="29">
        <v>26</v>
      </c>
      <c r="D76" s="12">
        <f t="shared" si="1"/>
        <v>60015</v>
      </c>
    </row>
    <row r="77" spans="1:4" x14ac:dyDescent="0.15">
      <c r="A77" s="30">
        <v>73</v>
      </c>
      <c r="B77" s="26" t="s">
        <v>59</v>
      </c>
      <c r="C77" s="29">
        <v>26</v>
      </c>
      <c r="D77" s="12">
        <f t="shared" si="1"/>
        <v>200050</v>
      </c>
    </row>
    <row r="78" spans="1:4" x14ac:dyDescent="0.15">
      <c r="A78" s="30">
        <v>74</v>
      </c>
      <c r="B78" s="26" t="s">
        <v>57</v>
      </c>
      <c r="C78" s="37">
        <v>28</v>
      </c>
      <c r="D78" s="12">
        <f t="shared" si="1"/>
        <v>173650</v>
      </c>
    </row>
    <row r="79" spans="1:4" x14ac:dyDescent="0.15">
      <c r="A79" s="30">
        <v>75</v>
      </c>
      <c r="B79" s="26" t="s">
        <v>57</v>
      </c>
      <c r="C79" s="37">
        <v>28</v>
      </c>
      <c r="D79" s="12">
        <f t="shared" si="1"/>
        <v>173650</v>
      </c>
    </row>
    <row r="80" spans="1:4" x14ac:dyDescent="0.15">
      <c r="A80" s="30">
        <v>76</v>
      </c>
      <c r="B80" s="26" t="s">
        <v>57</v>
      </c>
      <c r="C80" s="37">
        <v>28</v>
      </c>
      <c r="D80" s="12">
        <f t="shared" si="1"/>
        <v>173650</v>
      </c>
    </row>
    <row r="81" spans="1:4" x14ac:dyDescent="0.15">
      <c r="A81" s="30">
        <v>77</v>
      </c>
      <c r="B81" s="26" t="s">
        <v>57</v>
      </c>
      <c r="C81" s="37">
        <v>28</v>
      </c>
      <c r="D81" s="12">
        <f t="shared" si="1"/>
        <v>173650</v>
      </c>
    </row>
    <row r="82" spans="1:4" x14ac:dyDescent="0.15">
      <c r="A82" s="30">
        <v>78</v>
      </c>
      <c r="B82" s="26" t="s">
        <v>58</v>
      </c>
      <c r="C82" s="37">
        <v>28</v>
      </c>
      <c r="D82" s="12">
        <f t="shared" si="1"/>
        <v>434125</v>
      </c>
    </row>
    <row r="83" spans="1:4" x14ac:dyDescent="0.15">
      <c r="A83" s="30">
        <v>79</v>
      </c>
      <c r="B83" s="26" t="s">
        <v>60</v>
      </c>
      <c r="C83" s="37">
        <v>28</v>
      </c>
      <c r="D83" s="12">
        <f t="shared" si="1"/>
        <v>52095</v>
      </c>
    </row>
    <row r="84" spans="1:4" x14ac:dyDescent="0.15">
      <c r="A84" s="30">
        <v>80</v>
      </c>
      <c r="B84" s="26" t="s">
        <v>57</v>
      </c>
      <c r="C84" s="29">
        <v>30</v>
      </c>
      <c r="D84" s="12">
        <f t="shared" si="1"/>
        <v>198260</v>
      </c>
    </row>
    <row r="85" spans="1:4" x14ac:dyDescent="0.15">
      <c r="A85" s="30">
        <v>81</v>
      </c>
      <c r="B85" s="26" t="s">
        <v>57</v>
      </c>
      <c r="C85" s="29">
        <v>30</v>
      </c>
      <c r="D85" s="12">
        <f t="shared" si="1"/>
        <v>198260</v>
      </c>
    </row>
    <row r="86" spans="1:4" x14ac:dyDescent="0.15">
      <c r="A86" s="30">
        <v>82</v>
      </c>
      <c r="B86" s="26" t="s">
        <v>57</v>
      </c>
      <c r="C86" s="29">
        <v>30</v>
      </c>
      <c r="D86" s="12">
        <f t="shared" si="1"/>
        <v>198260</v>
      </c>
    </row>
    <row r="87" spans="1:4" x14ac:dyDescent="0.15">
      <c r="A87" s="30">
        <v>83</v>
      </c>
      <c r="B87" s="26" t="s">
        <v>58</v>
      </c>
      <c r="C87" s="29">
        <v>30</v>
      </c>
      <c r="D87" s="12">
        <f t="shared" si="1"/>
        <v>495650</v>
      </c>
    </row>
    <row r="88" spans="1:4" x14ac:dyDescent="0.15">
      <c r="A88" s="30">
        <v>84</v>
      </c>
      <c r="B88" s="26" t="s">
        <v>59</v>
      </c>
      <c r="C88" s="29">
        <v>30</v>
      </c>
      <c r="D88" s="12">
        <f t="shared" si="1"/>
        <v>198260</v>
      </c>
    </row>
    <row r="89" spans="1:4" x14ac:dyDescent="0.15">
      <c r="A89" s="30">
        <v>85</v>
      </c>
      <c r="B89" s="26" t="s">
        <v>57</v>
      </c>
      <c r="C89" s="29">
        <v>30</v>
      </c>
      <c r="D89" s="12">
        <f t="shared" si="1"/>
        <v>198260</v>
      </c>
    </row>
    <row r="90" spans="1:4" x14ac:dyDescent="0.15">
      <c r="A90" s="30">
        <v>86</v>
      </c>
      <c r="B90" s="26" t="s">
        <v>57</v>
      </c>
      <c r="C90" s="29">
        <v>30</v>
      </c>
      <c r="D90" s="12">
        <f t="shared" si="1"/>
        <v>198260</v>
      </c>
    </row>
    <row r="91" spans="1:4" x14ac:dyDescent="0.15">
      <c r="A91" s="30">
        <v>87</v>
      </c>
      <c r="B91" s="26" t="s">
        <v>57</v>
      </c>
      <c r="C91" s="29">
        <v>30</v>
      </c>
      <c r="D91" s="12">
        <f t="shared" si="1"/>
        <v>198260</v>
      </c>
    </row>
    <row r="92" spans="1:4" x14ac:dyDescent="0.15">
      <c r="A92" s="30">
        <v>88</v>
      </c>
      <c r="B92" s="26" t="s">
        <v>57</v>
      </c>
      <c r="C92" s="29">
        <v>30</v>
      </c>
      <c r="D92" s="12">
        <f t="shared" si="1"/>
        <v>198260</v>
      </c>
    </row>
    <row r="93" spans="1:4" x14ac:dyDescent="0.15">
      <c r="A93" s="30">
        <v>89</v>
      </c>
      <c r="B93" s="26" t="s">
        <v>57</v>
      </c>
      <c r="C93" s="29">
        <v>33</v>
      </c>
      <c r="D93" s="12">
        <f t="shared" si="1"/>
        <v>201240</v>
      </c>
    </row>
    <row r="94" spans="1:4" x14ac:dyDescent="0.15">
      <c r="A94" s="30">
        <v>90</v>
      </c>
      <c r="B94" s="26" t="s">
        <v>58</v>
      </c>
      <c r="C94" s="29">
        <v>33</v>
      </c>
      <c r="D94" s="12">
        <f t="shared" si="1"/>
        <v>503099.99999999994</v>
      </c>
    </row>
    <row r="95" spans="1:4" x14ac:dyDescent="0.15">
      <c r="A95" s="30">
        <v>91</v>
      </c>
      <c r="B95" s="26" t="s">
        <v>57</v>
      </c>
      <c r="C95" s="29">
        <v>33</v>
      </c>
      <c r="D95" s="12">
        <f t="shared" si="1"/>
        <v>201240</v>
      </c>
    </row>
    <row r="96" spans="1:4" x14ac:dyDescent="0.15">
      <c r="A96" s="30">
        <v>92</v>
      </c>
      <c r="B96" s="26" t="s">
        <v>59</v>
      </c>
      <c r="C96" s="29">
        <v>33</v>
      </c>
      <c r="D96" s="12">
        <f t="shared" si="1"/>
        <v>201240</v>
      </c>
    </row>
    <row r="97" spans="1:4" x14ac:dyDescent="0.15">
      <c r="A97" s="30">
        <v>93</v>
      </c>
      <c r="B97" s="26" t="s">
        <v>60</v>
      </c>
      <c r="C97" s="29">
        <v>33</v>
      </c>
      <c r="D97" s="12">
        <f t="shared" si="1"/>
        <v>60371.999999999993</v>
      </c>
    </row>
    <row r="98" spans="1:4" x14ac:dyDescent="0.15">
      <c r="A98" s="30">
        <v>94</v>
      </c>
      <c r="B98" s="26" t="s">
        <v>57</v>
      </c>
      <c r="C98" s="29">
        <v>33</v>
      </c>
      <c r="D98" s="12">
        <f t="shared" si="1"/>
        <v>201240</v>
      </c>
    </row>
    <row r="99" spans="1:4" x14ac:dyDescent="0.15">
      <c r="A99" s="30">
        <v>95</v>
      </c>
      <c r="B99" s="26" t="s">
        <v>59</v>
      </c>
      <c r="C99" s="29">
        <v>33</v>
      </c>
      <c r="D99" s="12">
        <f t="shared" si="1"/>
        <v>201240</v>
      </c>
    </row>
    <row r="100" spans="1:4" x14ac:dyDescent="0.15">
      <c r="A100" s="30">
        <v>96</v>
      </c>
      <c r="B100" s="26" t="s">
        <v>57</v>
      </c>
      <c r="C100" s="29">
        <v>35</v>
      </c>
      <c r="D100" s="12">
        <f t="shared" si="1"/>
        <v>168000</v>
      </c>
    </row>
    <row r="101" spans="1:4" x14ac:dyDescent="0.15">
      <c r="A101" s="30">
        <v>97</v>
      </c>
      <c r="B101" s="26" t="s">
        <v>57</v>
      </c>
      <c r="C101" s="29">
        <v>35</v>
      </c>
      <c r="D101" s="12">
        <f t="shared" si="1"/>
        <v>168000</v>
      </c>
    </row>
    <row r="102" spans="1:4" x14ac:dyDescent="0.15">
      <c r="A102" s="30">
        <v>98</v>
      </c>
      <c r="B102" s="26" t="s">
        <v>58</v>
      </c>
      <c r="C102" s="29">
        <v>35</v>
      </c>
      <c r="D102" s="12">
        <f t="shared" si="1"/>
        <v>420000</v>
      </c>
    </row>
    <row r="103" spans="1:4" x14ac:dyDescent="0.15">
      <c r="A103" s="30">
        <v>99</v>
      </c>
      <c r="B103" s="26" t="s">
        <v>57</v>
      </c>
      <c r="C103" s="29">
        <v>35</v>
      </c>
      <c r="D103" s="12">
        <f t="shared" si="1"/>
        <v>168000</v>
      </c>
    </row>
    <row r="104" spans="1:4" x14ac:dyDescent="0.15">
      <c r="A104" s="30">
        <v>100</v>
      </c>
      <c r="B104" s="26" t="s">
        <v>57</v>
      </c>
      <c r="C104" s="29">
        <v>35</v>
      </c>
      <c r="D104" s="12">
        <f t="shared" si="1"/>
        <v>168000</v>
      </c>
    </row>
    <row r="105" spans="1:4" x14ac:dyDescent="0.15">
      <c r="A105" s="30">
        <v>101</v>
      </c>
      <c r="B105" s="26" t="s">
        <v>57</v>
      </c>
      <c r="C105" s="29">
        <v>35</v>
      </c>
      <c r="D105" s="12">
        <f t="shared" si="1"/>
        <v>168000</v>
      </c>
    </row>
    <row r="106" spans="1:4" x14ac:dyDescent="0.15">
      <c r="A106" s="30">
        <v>102</v>
      </c>
      <c r="B106" s="26" t="s">
        <v>59</v>
      </c>
      <c r="C106" s="29">
        <v>35</v>
      </c>
      <c r="D106" s="12">
        <f t="shared" si="1"/>
        <v>168000</v>
      </c>
    </row>
    <row r="107" spans="1:4" x14ac:dyDescent="0.15">
      <c r="A107" s="30">
        <v>103</v>
      </c>
      <c r="B107" s="26" t="s">
        <v>58</v>
      </c>
      <c r="C107" s="29">
        <v>35</v>
      </c>
      <c r="D107" s="12">
        <f t="shared" si="1"/>
        <v>420000</v>
      </c>
    </row>
    <row r="108" spans="1:4" x14ac:dyDescent="0.15">
      <c r="A108" s="30">
        <v>104</v>
      </c>
      <c r="B108" s="26" t="s">
        <v>57</v>
      </c>
      <c r="C108" s="29">
        <v>37</v>
      </c>
      <c r="D108" s="12">
        <f t="shared" si="1"/>
        <v>227490</v>
      </c>
    </row>
    <row r="109" spans="1:4" x14ac:dyDescent="0.15">
      <c r="A109" s="30">
        <v>105</v>
      </c>
      <c r="B109" s="26" t="s">
        <v>57</v>
      </c>
      <c r="C109" s="29">
        <v>37</v>
      </c>
      <c r="D109" s="12">
        <f t="shared" si="1"/>
        <v>227490</v>
      </c>
    </row>
    <row r="110" spans="1:4" x14ac:dyDescent="0.15">
      <c r="A110" s="30">
        <v>106</v>
      </c>
      <c r="B110" s="26" t="s">
        <v>59</v>
      </c>
      <c r="C110" s="29">
        <v>37</v>
      </c>
      <c r="D110" s="12">
        <f t="shared" si="1"/>
        <v>227490</v>
      </c>
    </row>
    <row r="111" spans="1:4" x14ac:dyDescent="0.15">
      <c r="A111" s="30">
        <v>107</v>
      </c>
      <c r="B111" s="26" t="s">
        <v>57</v>
      </c>
      <c r="C111" s="29">
        <v>37</v>
      </c>
      <c r="D111" s="12">
        <f t="shared" si="1"/>
        <v>227490</v>
      </c>
    </row>
    <row r="112" spans="1:4" x14ac:dyDescent="0.15">
      <c r="A112" s="30">
        <v>108</v>
      </c>
      <c r="B112" s="26" t="s">
        <v>58</v>
      </c>
      <c r="C112" s="29">
        <v>37</v>
      </c>
      <c r="D112" s="12">
        <f t="shared" si="1"/>
        <v>568725</v>
      </c>
    </row>
    <row r="113" spans="1:4" x14ac:dyDescent="0.15">
      <c r="A113" s="30">
        <v>109</v>
      </c>
      <c r="B113" s="26" t="s">
        <v>59</v>
      </c>
      <c r="C113" s="29">
        <v>37</v>
      </c>
      <c r="D113" s="12">
        <f t="shared" si="1"/>
        <v>227490</v>
      </c>
    </row>
    <row r="114" spans="1:4" x14ac:dyDescent="0.15">
      <c r="A114" s="30">
        <v>110</v>
      </c>
      <c r="B114" s="26" t="s">
        <v>57</v>
      </c>
      <c r="C114" s="29">
        <v>39</v>
      </c>
      <c r="D114" s="12">
        <f t="shared" si="1"/>
        <v>151780</v>
      </c>
    </row>
    <row r="115" spans="1:4" x14ac:dyDescent="0.15">
      <c r="A115" s="30">
        <v>111</v>
      </c>
      <c r="B115" s="26" t="s">
        <v>57</v>
      </c>
      <c r="C115" s="29">
        <v>39</v>
      </c>
      <c r="D115" s="12">
        <f t="shared" si="1"/>
        <v>151780</v>
      </c>
    </row>
    <row r="116" spans="1:4" x14ac:dyDescent="0.15">
      <c r="A116" s="30">
        <v>112</v>
      </c>
      <c r="B116" s="26" t="s">
        <v>57</v>
      </c>
      <c r="C116" s="29">
        <v>39</v>
      </c>
      <c r="D116" s="12">
        <f t="shared" si="1"/>
        <v>151780</v>
      </c>
    </row>
    <row r="117" spans="1:4" x14ac:dyDescent="0.15">
      <c r="A117" s="30">
        <v>113</v>
      </c>
      <c r="B117" s="26" t="s">
        <v>58</v>
      </c>
      <c r="C117" s="29">
        <v>39</v>
      </c>
      <c r="D117" s="12">
        <f t="shared" si="1"/>
        <v>379450</v>
      </c>
    </row>
    <row r="118" spans="1:4" x14ac:dyDescent="0.15">
      <c r="A118" s="30">
        <v>114</v>
      </c>
      <c r="B118" s="26" t="s">
        <v>60</v>
      </c>
      <c r="C118" s="29">
        <v>39</v>
      </c>
      <c r="D118" s="12">
        <f t="shared" si="1"/>
        <v>45534</v>
      </c>
    </row>
    <row r="119" spans="1:4" x14ac:dyDescent="0.15">
      <c r="A119" s="30">
        <v>115</v>
      </c>
      <c r="B119" s="26" t="s">
        <v>57</v>
      </c>
      <c r="C119" s="29">
        <v>39</v>
      </c>
      <c r="D119" s="12">
        <f t="shared" si="1"/>
        <v>151780</v>
      </c>
    </row>
    <row r="120" spans="1:4" x14ac:dyDescent="0.15">
      <c r="A120" s="30">
        <v>116</v>
      </c>
      <c r="B120" s="26" t="s">
        <v>57</v>
      </c>
      <c r="C120" s="29">
        <v>40</v>
      </c>
      <c r="D120" s="12">
        <f t="shared" si="1"/>
        <v>230100</v>
      </c>
    </row>
    <row r="121" spans="1:4" x14ac:dyDescent="0.15">
      <c r="A121" s="30">
        <v>117</v>
      </c>
      <c r="B121" s="26" t="s">
        <v>57</v>
      </c>
      <c r="C121" s="29">
        <v>40</v>
      </c>
      <c r="D121" s="12">
        <f t="shared" si="1"/>
        <v>230100</v>
      </c>
    </row>
    <row r="122" spans="1:4" x14ac:dyDescent="0.15">
      <c r="A122" s="30">
        <v>118</v>
      </c>
      <c r="B122" s="26" t="s">
        <v>58</v>
      </c>
      <c r="C122" s="29">
        <v>40</v>
      </c>
      <c r="D122" s="12">
        <f t="shared" si="1"/>
        <v>575250</v>
      </c>
    </row>
    <row r="123" spans="1:4" x14ac:dyDescent="0.15">
      <c r="A123" s="30">
        <v>119</v>
      </c>
      <c r="B123" s="26" t="s">
        <v>59</v>
      </c>
      <c r="C123" s="29">
        <v>40</v>
      </c>
      <c r="D123" s="12">
        <f t="shared" si="1"/>
        <v>230100</v>
      </c>
    </row>
    <row r="124" spans="1:4" x14ac:dyDescent="0.15">
      <c r="A124" s="30">
        <v>120</v>
      </c>
      <c r="B124" s="26" t="s">
        <v>57</v>
      </c>
      <c r="C124" s="29">
        <v>40</v>
      </c>
      <c r="D124" s="12">
        <f t="shared" si="1"/>
        <v>230100</v>
      </c>
    </row>
    <row r="125" spans="1:4" x14ac:dyDescent="0.15">
      <c r="A125" s="30">
        <v>121</v>
      </c>
      <c r="B125" s="26" t="s">
        <v>57</v>
      </c>
      <c r="C125" s="29">
        <v>40</v>
      </c>
      <c r="D125" s="12">
        <f t="shared" si="1"/>
        <v>230100</v>
      </c>
    </row>
    <row r="126" spans="1:4" x14ac:dyDescent="0.15">
      <c r="A126" s="30">
        <v>122</v>
      </c>
      <c r="B126" s="26" t="s">
        <v>57</v>
      </c>
      <c r="C126" s="29">
        <v>42</v>
      </c>
      <c r="D126" s="12">
        <f t="shared" si="1"/>
        <v>219069.99999999997</v>
      </c>
    </row>
    <row r="127" spans="1:4" x14ac:dyDescent="0.15">
      <c r="A127" s="30">
        <v>123</v>
      </c>
      <c r="B127" s="26" t="s">
        <v>57</v>
      </c>
      <c r="C127" s="29">
        <v>42</v>
      </c>
      <c r="D127" s="12">
        <f t="shared" si="1"/>
        <v>219069.99999999997</v>
      </c>
    </row>
    <row r="128" spans="1:4" x14ac:dyDescent="0.15">
      <c r="A128" s="30">
        <v>124</v>
      </c>
      <c r="B128" s="26" t="s">
        <v>58</v>
      </c>
      <c r="C128" s="29">
        <v>42</v>
      </c>
      <c r="D128" s="12">
        <f t="shared" si="1"/>
        <v>547675</v>
      </c>
    </row>
    <row r="129" spans="1:4" x14ac:dyDescent="0.15">
      <c r="A129" s="30">
        <v>125</v>
      </c>
      <c r="B129" s="26" t="s">
        <v>60</v>
      </c>
      <c r="C129" s="29">
        <v>42</v>
      </c>
      <c r="D129" s="12">
        <f t="shared" si="1"/>
        <v>65721</v>
      </c>
    </row>
    <row r="130" spans="1:4" x14ac:dyDescent="0.15">
      <c r="A130" s="30">
        <v>126</v>
      </c>
      <c r="B130" s="26" t="s">
        <v>57</v>
      </c>
      <c r="C130" s="29">
        <v>42</v>
      </c>
      <c r="D130" s="12">
        <f t="shared" si="1"/>
        <v>219069.99999999997</v>
      </c>
    </row>
    <row r="131" spans="1:4" x14ac:dyDescent="0.15">
      <c r="A131" s="30">
        <v>127</v>
      </c>
      <c r="B131" s="26" t="s">
        <v>57</v>
      </c>
      <c r="C131" s="29">
        <v>42</v>
      </c>
      <c r="D131" s="12">
        <f t="shared" ref="D131:D143" si="2">VLOOKUP(C131,J:K,2,FALSE)*VLOOKUP(B131,N:O,2,FALSE)</f>
        <v>219069.99999999997</v>
      </c>
    </row>
    <row r="132" spans="1:4" x14ac:dyDescent="0.15">
      <c r="A132" s="30">
        <v>128</v>
      </c>
      <c r="B132" s="26" t="s">
        <v>59</v>
      </c>
      <c r="C132" s="29">
        <v>44</v>
      </c>
      <c r="D132" s="12">
        <f t="shared" si="2"/>
        <v>121969.99999999999</v>
      </c>
    </row>
    <row r="133" spans="1:4" x14ac:dyDescent="0.15">
      <c r="A133" s="30">
        <v>129</v>
      </c>
      <c r="B133" s="26" t="s">
        <v>57</v>
      </c>
      <c r="C133" s="29">
        <v>44</v>
      </c>
      <c r="D133" s="12">
        <f t="shared" si="2"/>
        <v>121969.99999999999</v>
      </c>
    </row>
    <row r="134" spans="1:4" x14ac:dyDescent="0.15">
      <c r="A134" s="30">
        <v>130</v>
      </c>
      <c r="B134" s="26" t="s">
        <v>58</v>
      </c>
      <c r="C134" s="29">
        <v>44</v>
      </c>
      <c r="D134" s="12">
        <f t="shared" si="2"/>
        <v>304924.99999999994</v>
      </c>
    </row>
    <row r="135" spans="1:4" x14ac:dyDescent="0.15">
      <c r="A135" s="30">
        <v>131</v>
      </c>
      <c r="B135" s="26" t="s">
        <v>60</v>
      </c>
      <c r="C135" s="29">
        <v>44</v>
      </c>
      <c r="D135" s="12">
        <f t="shared" si="2"/>
        <v>36590.999999999993</v>
      </c>
    </row>
    <row r="136" spans="1:4" x14ac:dyDescent="0.15">
      <c r="A136" s="30">
        <v>132</v>
      </c>
      <c r="B136" s="26" t="s">
        <v>58</v>
      </c>
      <c r="C136" s="29">
        <v>44</v>
      </c>
      <c r="D136" s="12">
        <f t="shared" si="2"/>
        <v>304924.99999999994</v>
      </c>
    </row>
    <row r="137" spans="1:4" x14ac:dyDescent="0.15">
      <c r="A137" s="30">
        <v>133</v>
      </c>
      <c r="B137" s="26" t="s">
        <v>60</v>
      </c>
      <c r="C137" s="29">
        <v>44</v>
      </c>
      <c r="D137" s="12">
        <f t="shared" si="2"/>
        <v>36590.999999999993</v>
      </c>
    </row>
    <row r="138" spans="1:4" x14ac:dyDescent="0.15">
      <c r="A138" s="30">
        <v>134</v>
      </c>
      <c r="B138" s="26" t="s">
        <v>57</v>
      </c>
      <c r="C138" s="29">
        <v>45</v>
      </c>
      <c r="D138" s="12">
        <f t="shared" si="2"/>
        <v>160869.99999999997</v>
      </c>
    </row>
    <row r="139" spans="1:4" x14ac:dyDescent="0.15">
      <c r="A139" s="30">
        <v>135</v>
      </c>
      <c r="B139" s="26" t="s">
        <v>57</v>
      </c>
      <c r="C139" s="29">
        <v>45</v>
      </c>
      <c r="D139" s="12">
        <f t="shared" si="2"/>
        <v>160869.99999999997</v>
      </c>
    </row>
    <row r="140" spans="1:4" x14ac:dyDescent="0.15">
      <c r="A140" s="30">
        <v>136</v>
      </c>
      <c r="B140" s="26" t="s">
        <v>57</v>
      </c>
      <c r="C140" s="29">
        <v>45</v>
      </c>
      <c r="D140" s="12">
        <f t="shared" si="2"/>
        <v>160869.99999999997</v>
      </c>
    </row>
    <row r="141" spans="1:4" x14ac:dyDescent="0.15">
      <c r="A141" s="30">
        <v>137</v>
      </c>
      <c r="B141" s="26" t="s">
        <v>57</v>
      </c>
      <c r="C141" s="29">
        <v>45</v>
      </c>
      <c r="D141" s="12">
        <f t="shared" si="2"/>
        <v>160869.99999999997</v>
      </c>
    </row>
    <row r="142" spans="1:4" x14ac:dyDescent="0.15">
      <c r="A142" s="30">
        <v>138</v>
      </c>
      <c r="B142" s="26" t="s">
        <v>59</v>
      </c>
      <c r="C142" s="29">
        <v>45</v>
      </c>
      <c r="D142" s="12">
        <f t="shared" si="2"/>
        <v>160869.99999999997</v>
      </c>
    </row>
    <row r="143" spans="1:4" x14ac:dyDescent="0.15">
      <c r="A143" s="31">
        <v>139</v>
      </c>
      <c r="B143" s="32" t="s">
        <v>58</v>
      </c>
      <c r="C143" s="33">
        <v>45</v>
      </c>
      <c r="D143" s="12">
        <f t="shared" si="2"/>
        <v>402174.99999999994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abSelected="1" topLeftCell="F1" workbookViewId="0">
      <selection activeCell="M11" sqref="M11"/>
    </sheetView>
  </sheetViews>
  <sheetFormatPr defaultRowHeight="16.5" x14ac:dyDescent="0.15"/>
  <cols>
    <col min="1" max="2" width="9" style="12"/>
    <col min="3" max="3" width="34" style="12" customWidth="1"/>
    <col min="4" max="5" width="9" style="12"/>
    <col min="6" max="6" width="18.625" style="12" customWidth="1"/>
    <col min="7" max="8" width="9" style="12"/>
    <col min="9" max="9" width="13.375" style="12" customWidth="1"/>
    <col min="10" max="28" width="9" style="12"/>
    <col min="29" max="29" width="10.625" style="38" customWidth="1"/>
    <col min="30" max="16384" width="9" style="12"/>
  </cols>
  <sheetData>
    <row r="1" spans="1:29" x14ac:dyDescent="0.15">
      <c r="A1" s="12" t="s">
        <v>67</v>
      </c>
      <c r="B1" s="12" t="s">
        <v>68</v>
      </c>
      <c r="C1" s="12" t="s">
        <v>69</v>
      </c>
      <c r="E1" s="12" t="s">
        <v>77</v>
      </c>
      <c r="O1" s="46" t="s">
        <v>34</v>
      </c>
      <c r="P1" s="46" t="s">
        <v>21</v>
      </c>
      <c r="Q1" s="46" t="s">
        <v>36</v>
      </c>
      <c r="R1" s="46" t="s">
        <v>18</v>
      </c>
      <c r="S1" s="46" t="s">
        <v>200</v>
      </c>
      <c r="T1" s="46" t="s">
        <v>201</v>
      </c>
      <c r="U1" s="46" t="s">
        <v>202</v>
      </c>
      <c r="V1" s="46" t="s">
        <v>203</v>
      </c>
      <c r="W1" s="46" t="s">
        <v>204</v>
      </c>
      <c r="X1" s="46" t="s">
        <v>208</v>
      </c>
      <c r="Y1" s="46" t="s">
        <v>205</v>
      </c>
      <c r="Z1" s="46" t="s">
        <v>206</v>
      </c>
      <c r="AA1" s="46" t="s">
        <v>207</v>
      </c>
      <c r="AB1" s="46" t="s">
        <v>209</v>
      </c>
      <c r="AC1" s="45" t="s">
        <v>210</v>
      </c>
    </row>
    <row r="2" spans="1:29" x14ac:dyDescent="0.15">
      <c r="A2" s="12" t="s">
        <v>70</v>
      </c>
      <c r="B2" s="12">
        <v>1</v>
      </c>
      <c r="C2" s="12" t="s">
        <v>74</v>
      </c>
      <c r="E2" s="12" t="s">
        <v>78</v>
      </c>
      <c r="F2" s="12" t="s">
        <v>79</v>
      </c>
      <c r="H2" s="12" t="s">
        <v>80</v>
      </c>
      <c r="I2" s="12" t="s">
        <v>81</v>
      </c>
      <c r="J2" s="12" t="s">
        <v>82</v>
      </c>
      <c r="O2" s="2" t="s">
        <v>35</v>
      </c>
      <c r="P2" s="2" t="s">
        <v>21</v>
      </c>
      <c r="Q2" s="2" t="s">
        <v>37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45">
        <v>1</v>
      </c>
    </row>
    <row r="3" spans="1:29" x14ac:dyDescent="0.15">
      <c r="A3" s="12" t="s">
        <v>71</v>
      </c>
      <c r="B3" s="12">
        <v>3</v>
      </c>
      <c r="E3" s="12">
        <v>1</v>
      </c>
      <c r="F3" s="12">
        <v>11</v>
      </c>
      <c r="G3" s="2">
        <v>2</v>
      </c>
      <c r="H3" s="12">
        <f>ROUNDDOWN(F3/G3,1)</f>
        <v>5.5</v>
      </c>
      <c r="I3" s="12">
        <f>H3*25</f>
        <v>137.5</v>
      </c>
      <c r="J3" s="12">
        <f>ROUNDUP(I3/3600,1)</f>
        <v>0.1</v>
      </c>
      <c r="K3" s="12">
        <f>SUM(J3:J62)</f>
        <v>1900.8999999999999</v>
      </c>
      <c r="L3" s="12">
        <f>K3/24</f>
        <v>79.204166666666666</v>
      </c>
      <c r="O3" s="2">
        <v>1</v>
      </c>
      <c r="P3" s="2">
        <v>51</v>
      </c>
      <c r="Q3" s="2">
        <v>3</v>
      </c>
      <c r="R3" s="2">
        <v>17</v>
      </c>
      <c r="S3" s="2">
        <v>57.000000000000014</v>
      </c>
      <c r="T3" s="2">
        <v>-6.0000000000000142</v>
      </c>
      <c r="U3" s="2"/>
      <c r="V3" s="2"/>
      <c r="W3" s="2"/>
      <c r="X3" s="2"/>
      <c r="Y3" s="2"/>
      <c r="Z3" s="2"/>
      <c r="AA3" s="2"/>
      <c r="AB3" s="2"/>
      <c r="AC3" s="45">
        <v>1</v>
      </c>
    </row>
    <row r="4" spans="1:29" x14ac:dyDescent="0.15">
      <c r="A4" s="12" t="s">
        <v>72</v>
      </c>
      <c r="B4" s="12" t="s">
        <v>73</v>
      </c>
      <c r="E4" s="12">
        <v>2</v>
      </c>
      <c r="F4" s="12">
        <v>15</v>
      </c>
      <c r="G4" s="2">
        <v>2</v>
      </c>
      <c r="H4" s="12">
        <f t="shared" ref="H4:H62" si="0">ROUNDDOWN(F4/G4,1)</f>
        <v>7.5</v>
      </c>
      <c r="I4" s="12">
        <f t="shared" ref="I4:I67" si="1">H4*25</f>
        <v>187.5</v>
      </c>
      <c r="J4" s="12">
        <f t="shared" ref="J4:J67" si="2">ROUNDUP(I4/3600,1)</f>
        <v>0.1</v>
      </c>
      <c r="O4" s="2">
        <v>2</v>
      </c>
      <c r="P4" s="2">
        <v>128</v>
      </c>
      <c r="Q4" s="2">
        <v>4</v>
      </c>
      <c r="R4" s="2">
        <v>22</v>
      </c>
      <c r="S4" s="2">
        <v>130</v>
      </c>
      <c r="T4" s="2">
        <v>-2</v>
      </c>
      <c r="U4" s="2"/>
      <c r="V4" s="2"/>
      <c r="W4" s="2"/>
      <c r="X4" s="2"/>
      <c r="Y4" s="2"/>
      <c r="Z4" s="2"/>
      <c r="AA4" s="2"/>
      <c r="AB4" s="2"/>
      <c r="AC4" s="45">
        <v>1</v>
      </c>
    </row>
    <row r="5" spans="1:29" x14ac:dyDescent="0.15">
      <c r="E5" s="12">
        <v>3</v>
      </c>
      <c r="F5" s="12">
        <v>28</v>
      </c>
      <c r="G5" s="2">
        <v>2</v>
      </c>
      <c r="H5" s="12">
        <f t="shared" si="0"/>
        <v>14</v>
      </c>
      <c r="I5" s="12">
        <f t="shared" si="1"/>
        <v>350</v>
      </c>
      <c r="J5" s="12">
        <f t="shared" si="2"/>
        <v>0.1</v>
      </c>
      <c r="O5" s="2">
        <v>3</v>
      </c>
      <c r="P5" s="2">
        <v>216</v>
      </c>
      <c r="Q5" s="2">
        <v>4</v>
      </c>
      <c r="R5" s="2">
        <v>34</v>
      </c>
      <c r="S5" s="2">
        <v>199.99999999999997</v>
      </c>
      <c r="T5" s="2">
        <v>16.000000000000028</v>
      </c>
      <c r="U5" s="2"/>
      <c r="V5" s="2"/>
      <c r="W5" s="2"/>
      <c r="X5" s="2"/>
      <c r="Y5" s="2"/>
      <c r="Z5" s="2"/>
      <c r="AA5" s="2"/>
      <c r="AB5" s="2"/>
      <c r="AC5" s="45">
        <v>1</v>
      </c>
    </row>
    <row r="6" spans="1:29" x14ac:dyDescent="0.15">
      <c r="E6" s="12">
        <v>4</v>
      </c>
      <c r="F6" s="12">
        <v>53</v>
      </c>
      <c r="G6" s="2">
        <v>2</v>
      </c>
      <c r="H6" s="12">
        <f t="shared" si="0"/>
        <v>26.5</v>
      </c>
      <c r="I6" s="12">
        <f t="shared" si="1"/>
        <v>662.5</v>
      </c>
      <c r="J6" s="12">
        <f t="shared" si="2"/>
        <v>0.2</v>
      </c>
      <c r="O6" s="2">
        <v>4</v>
      </c>
      <c r="P6" s="2">
        <v>316</v>
      </c>
      <c r="Q6" s="2">
        <v>4</v>
      </c>
      <c r="R6" s="2">
        <v>59</v>
      </c>
      <c r="S6" s="2">
        <v>290</v>
      </c>
      <c r="T6" s="2">
        <v>26</v>
      </c>
      <c r="U6" s="2"/>
      <c r="V6" s="2"/>
      <c r="W6" s="2"/>
      <c r="X6" s="2"/>
      <c r="Y6" s="2"/>
      <c r="Z6" s="2"/>
      <c r="AA6" s="2"/>
      <c r="AB6" s="2"/>
      <c r="AC6" s="45">
        <v>1</v>
      </c>
    </row>
    <row r="7" spans="1:29" x14ac:dyDescent="0.15">
      <c r="E7" s="12">
        <v>5</v>
      </c>
      <c r="F7" s="12">
        <v>93</v>
      </c>
      <c r="G7" s="2">
        <v>2</v>
      </c>
      <c r="H7" s="12">
        <f t="shared" si="0"/>
        <v>46.5</v>
      </c>
      <c r="I7" s="12">
        <f t="shared" si="1"/>
        <v>1162.5</v>
      </c>
      <c r="J7" s="12">
        <f t="shared" si="2"/>
        <v>0.4</v>
      </c>
      <c r="O7" s="2">
        <v>5</v>
      </c>
      <c r="P7" s="2">
        <v>480</v>
      </c>
      <c r="Q7" s="2">
        <v>4</v>
      </c>
      <c r="R7" s="2">
        <v>100</v>
      </c>
      <c r="S7" s="2">
        <v>540</v>
      </c>
      <c r="T7" s="2">
        <v>-60</v>
      </c>
      <c r="U7" s="2"/>
      <c r="V7" s="2"/>
      <c r="W7" s="2"/>
      <c r="X7" s="2"/>
      <c r="Y7" s="2"/>
      <c r="Z7" s="2"/>
      <c r="AA7" s="2"/>
      <c r="AB7" s="2"/>
      <c r="AC7" s="45">
        <v>1</v>
      </c>
    </row>
    <row r="8" spans="1:29" x14ac:dyDescent="0.15">
      <c r="E8" s="12">
        <v>6</v>
      </c>
      <c r="F8" s="12">
        <v>154</v>
      </c>
      <c r="G8" s="2">
        <v>2</v>
      </c>
      <c r="H8" s="12">
        <f t="shared" si="0"/>
        <v>77</v>
      </c>
      <c r="I8" s="12">
        <f t="shared" si="1"/>
        <v>1925</v>
      </c>
      <c r="J8" s="12">
        <f t="shared" si="2"/>
        <v>0.6</v>
      </c>
      <c r="O8" s="2">
        <v>6</v>
      </c>
      <c r="P8" s="2">
        <v>900</v>
      </c>
      <c r="Q8" s="2">
        <v>5</v>
      </c>
      <c r="R8" s="2">
        <v>160</v>
      </c>
      <c r="S8" s="2">
        <v>925</v>
      </c>
      <c r="T8" s="2">
        <v>-25</v>
      </c>
      <c r="U8" s="2"/>
      <c r="V8" s="2"/>
      <c r="W8" s="2"/>
      <c r="X8" s="2"/>
      <c r="Y8" s="2"/>
      <c r="Z8" s="2"/>
      <c r="AA8" s="2"/>
      <c r="AB8" s="2"/>
      <c r="AC8" s="45">
        <v>1</v>
      </c>
    </row>
    <row r="9" spans="1:29" x14ac:dyDescent="0.15">
      <c r="E9" s="12">
        <v>7</v>
      </c>
      <c r="F9" s="12">
        <v>239</v>
      </c>
      <c r="G9" s="2">
        <v>2</v>
      </c>
      <c r="H9" s="12">
        <f t="shared" si="0"/>
        <v>119.5</v>
      </c>
      <c r="I9" s="12">
        <f t="shared" si="1"/>
        <v>2987.5</v>
      </c>
      <c r="J9" s="12">
        <f t="shared" si="2"/>
        <v>0.9</v>
      </c>
      <c r="O9" s="2">
        <v>7</v>
      </c>
      <c r="P9" s="2">
        <v>1325</v>
      </c>
      <c r="Q9" s="2">
        <v>5</v>
      </c>
      <c r="R9" s="2">
        <v>245</v>
      </c>
      <c r="S9" s="2">
        <v>1790</v>
      </c>
      <c r="T9" s="2">
        <v>-465</v>
      </c>
      <c r="U9" s="2"/>
      <c r="V9" s="2"/>
      <c r="W9" s="2"/>
      <c r="X9" s="2"/>
      <c r="Y9" s="2"/>
      <c r="Z9" s="2"/>
      <c r="AA9" s="2"/>
      <c r="AB9" s="2"/>
      <c r="AC9" s="45">
        <v>1</v>
      </c>
    </row>
    <row r="10" spans="1:29" x14ac:dyDescent="0.15">
      <c r="E10" s="12">
        <v>8</v>
      </c>
      <c r="F10" s="12">
        <v>351</v>
      </c>
      <c r="G10" s="2">
        <v>2</v>
      </c>
      <c r="H10" s="12">
        <f t="shared" si="0"/>
        <v>175.5</v>
      </c>
      <c r="I10" s="12">
        <f t="shared" si="1"/>
        <v>4387.5</v>
      </c>
      <c r="J10" s="12">
        <f t="shared" si="2"/>
        <v>1.3</v>
      </c>
      <c r="O10" s="2">
        <v>8</v>
      </c>
      <c r="P10" s="2">
        <v>2268</v>
      </c>
      <c r="Q10" s="2">
        <v>6</v>
      </c>
      <c r="R10" s="2">
        <v>358</v>
      </c>
      <c r="S10" s="2">
        <v>1750</v>
      </c>
      <c r="T10" s="2">
        <v>518</v>
      </c>
      <c r="U10" s="2"/>
      <c r="V10" s="2"/>
      <c r="W10" s="2"/>
      <c r="X10" s="2"/>
      <c r="Y10" s="2"/>
      <c r="Z10" s="2"/>
      <c r="AA10" s="2"/>
      <c r="AB10" s="2"/>
      <c r="AC10" s="45">
        <v>1</v>
      </c>
    </row>
    <row r="11" spans="1:29" x14ac:dyDescent="0.15">
      <c r="E11" s="12">
        <v>9</v>
      </c>
      <c r="F11" s="12">
        <v>496</v>
      </c>
      <c r="G11" s="2">
        <v>2</v>
      </c>
      <c r="H11" s="12">
        <f t="shared" si="0"/>
        <v>248</v>
      </c>
      <c r="I11" s="12">
        <f t="shared" si="1"/>
        <v>6200</v>
      </c>
      <c r="J11" s="12">
        <f t="shared" si="2"/>
        <v>1.8</v>
      </c>
      <c r="O11" s="2">
        <v>9</v>
      </c>
      <c r="P11" s="2">
        <v>3132</v>
      </c>
      <c r="Q11" s="2">
        <v>6</v>
      </c>
      <c r="R11" s="2">
        <v>502</v>
      </c>
      <c r="S11" s="2">
        <v>5350</v>
      </c>
      <c r="T11" s="2">
        <v>-2218</v>
      </c>
      <c r="U11" s="2"/>
      <c r="V11" s="2"/>
      <c r="W11" s="2"/>
      <c r="X11" s="2"/>
      <c r="Y11" s="2"/>
      <c r="Z11" s="2"/>
      <c r="AA11" s="2"/>
      <c r="AB11" s="2"/>
      <c r="AC11" s="45">
        <v>1</v>
      </c>
    </row>
    <row r="12" spans="1:29" x14ac:dyDescent="0.15">
      <c r="E12" s="12">
        <v>10</v>
      </c>
      <c r="F12" s="12">
        <v>677</v>
      </c>
      <c r="G12" s="2">
        <v>3</v>
      </c>
      <c r="H12" s="12">
        <f t="shared" si="0"/>
        <v>225.6</v>
      </c>
      <c r="I12" s="12">
        <f t="shared" si="1"/>
        <v>5640</v>
      </c>
      <c r="J12" s="12">
        <f t="shared" si="2"/>
        <v>1.6</v>
      </c>
      <c r="O12" s="2">
        <v>10</v>
      </c>
      <c r="P12" s="2">
        <v>4921</v>
      </c>
      <c r="Q12" s="2">
        <v>7</v>
      </c>
      <c r="R12" s="2">
        <v>683</v>
      </c>
      <c r="S12" s="2">
        <v>5285</v>
      </c>
      <c r="T12" s="2">
        <v>-364</v>
      </c>
      <c r="U12" s="2"/>
      <c r="V12" s="2"/>
      <c r="W12" s="2"/>
      <c r="X12" s="2"/>
      <c r="Y12" s="2"/>
      <c r="Z12" s="2"/>
      <c r="AA12" s="2"/>
      <c r="AB12" s="2"/>
      <c r="AC12" s="45">
        <v>1</v>
      </c>
    </row>
    <row r="13" spans="1:29" x14ac:dyDescent="0.15">
      <c r="E13" s="12">
        <v>11</v>
      </c>
      <c r="F13" s="12">
        <v>897</v>
      </c>
      <c r="G13" s="2">
        <v>3</v>
      </c>
      <c r="H13" s="12">
        <f t="shared" si="0"/>
        <v>299</v>
      </c>
      <c r="I13" s="12">
        <f t="shared" si="1"/>
        <v>7475</v>
      </c>
      <c r="J13" s="12">
        <f t="shared" si="2"/>
        <v>2.1</v>
      </c>
      <c r="O13" s="2">
        <v>11</v>
      </c>
      <c r="P13" s="2">
        <v>7392</v>
      </c>
      <c r="Q13" s="2">
        <v>8</v>
      </c>
      <c r="R13" s="2">
        <v>904</v>
      </c>
      <c r="S13" s="2">
        <v>7605</v>
      </c>
      <c r="T13" s="2">
        <v>-213</v>
      </c>
      <c r="U13" s="2"/>
      <c r="V13" s="2"/>
      <c r="W13" s="2"/>
      <c r="X13" s="2"/>
      <c r="Y13" s="2"/>
      <c r="Z13" s="2"/>
      <c r="AA13" s="2"/>
      <c r="AB13" s="2"/>
      <c r="AC13" s="45">
        <v>1</v>
      </c>
    </row>
    <row r="14" spans="1:29" x14ac:dyDescent="0.15">
      <c r="E14" s="12">
        <v>12</v>
      </c>
      <c r="F14" s="12">
        <v>1162</v>
      </c>
      <c r="G14" s="2">
        <v>3</v>
      </c>
      <c r="H14" s="12">
        <f t="shared" si="0"/>
        <v>387.3</v>
      </c>
      <c r="I14" s="12">
        <f t="shared" si="1"/>
        <v>9682.5</v>
      </c>
      <c r="J14" s="12">
        <f t="shared" si="2"/>
        <v>2.7</v>
      </c>
      <c r="O14" s="2">
        <v>12</v>
      </c>
      <c r="P14" s="2">
        <v>10692</v>
      </c>
      <c r="Q14" s="2">
        <v>9</v>
      </c>
      <c r="R14" s="2">
        <v>1168</v>
      </c>
      <c r="S14" s="2">
        <v>11172</v>
      </c>
      <c r="T14" s="2">
        <v>-480</v>
      </c>
      <c r="U14" s="2"/>
      <c r="V14" s="2"/>
      <c r="W14" s="2"/>
      <c r="X14" s="2"/>
      <c r="Y14" s="2"/>
      <c r="Z14" s="2"/>
      <c r="AA14" s="2"/>
      <c r="AB14" s="2"/>
      <c r="AC14" s="45">
        <v>1</v>
      </c>
    </row>
    <row r="15" spans="1:29" x14ac:dyDescent="0.15">
      <c r="E15" s="12">
        <v>13</v>
      </c>
      <c r="F15" s="12">
        <v>1475</v>
      </c>
      <c r="G15" s="2">
        <v>3</v>
      </c>
      <c r="H15" s="12">
        <f t="shared" si="0"/>
        <v>491.6</v>
      </c>
      <c r="I15" s="12">
        <f t="shared" si="1"/>
        <v>12290</v>
      </c>
      <c r="J15" s="12">
        <f t="shared" si="2"/>
        <v>3.5</v>
      </c>
      <c r="O15" s="2">
        <v>13</v>
      </c>
      <c r="P15" s="2">
        <v>15010</v>
      </c>
      <c r="Q15" s="2">
        <v>10</v>
      </c>
      <c r="R15" s="2">
        <v>1481</v>
      </c>
      <c r="S15" s="2">
        <v>14992</v>
      </c>
      <c r="T15" s="2">
        <v>18</v>
      </c>
      <c r="U15" s="2"/>
      <c r="V15" s="2"/>
      <c r="W15" s="2"/>
      <c r="X15" s="2"/>
      <c r="Y15" s="2"/>
      <c r="Z15" s="2"/>
      <c r="AA15" s="2"/>
      <c r="AB15" s="2"/>
      <c r="AC15" s="45">
        <v>1</v>
      </c>
    </row>
    <row r="16" spans="1:29" x14ac:dyDescent="0.15">
      <c r="E16" s="12">
        <v>14</v>
      </c>
      <c r="F16" s="12">
        <v>1839</v>
      </c>
      <c r="G16" s="2">
        <v>3</v>
      </c>
      <c r="H16" s="12">
        <f t="shared" si="0"/>
        <v>613</v>
      </c>
      <c r="I16" s="12">
        <f t="shared" si="1"/>
        <v>15325</v>
      </c>
      <c r="J16" s="12">
        <f t="shared" si="2"/>
        <v>4.3</v>
      </c>
      <c r="O16" s="2">
        <v>14</v>
      </c>
      <c r="P16" s="2">
        <v>20526</v>
      </c>
      <c r="Q16" s="2">
        <v>11</v>
      </c>
      <c r="R16" s="2">
        <v>1846</v>
      </c>
      <c r="S16" s="2">
        <v>20850</v>
      </c>
      <c r="T16" s="2">
        <v>-324</v>
      </c>
      <c r="U16" s="2"/>
      <c r="V16" s="2"/>
      <c r="W16" s="2"/>
      <c r="X16" s="2"/>
      <c r="Y16" s="2"/>
      <c r="Z16" s="2"/>
      <c r="AA16" s="2"/>
      <c r="AB16" s="2"/>
      <c r="AC16" s="45">
        <v>1</v>
      </c>
    </row>
    <row r="17" spans="5:29" x14ac:dyDescent="0.15">
      <c r="E17" s="12">
        <v>15</v>
      </c>
      <c r="F17" s="12">
        <v>2260</v>
      </c>
      <c r="G17" s="2">
        <v>3</v>
      </c>
      <c r="H17" s="12">
        <f t="shared" si="0"/>
        <v>753.3</v>
      </c>
      <c r="I17" s="12">
        <f t="shared" si="1"/>
        <v>18832.5</v>
      </c>
      <c r="J17" s="12">
        <f t="shared" si="2"/>
        <v>5.3</v>
      </c>
      <c r="O17" s="2">
        <v>15</v>
      </c>
      <c r="P17" s="2">
        <v>27432</v>
      </c>
      <c r="Q17" s="2">
        <v>12</v>
      </c>
      <c r="R17" s="2">
        <v>2266</v>
      </c>
      <c r="S17" s="2">
        <v>19699</v>
      </c>
      <c r="T17" s="2">
        <v>7733</v>
      </c>
      <c r="U17" s="2">
        <v>11400</v>
      </c>
      <c r="V17" s="2">
        <v>0.7</v>
      </c>
      <c r="W17" s="2">
        <v>0.7</v>
      </c>
      <c r="X17" s="2">
        <v>6.9999999999999993E-2</v>
      </c>
      <c r="Y17" s="2">
        <v>9600</v>
      </c>
      <c r="Z17" s="2">
        <v>0.9</v>
      </c>
      <c r="AA17" s="2">
        <v>0.9</v>
      </c>
      <c r="AB17" s="2">
        <v>4.4999999999999998E-2</v>
      </c>
      <c r="AC17" s="45">
        <v>1</v>
      </c>
    </row>
    <row r="18" spans="5:29" x14ac:dyDescent="0.15">
      <c r="E18" s="12">
        <v>16</v>
      </c>
      <c r="F18" s="12">
        <v>2741</v>
      </c>
      <c r="G18" s="2">
        <v>3</v>
      </c>
      <c r="H18" s="12">
        <f t="shared" si="0"/>
        <v>913.6</v>
      </c>
      <c r="I18" s="12">
        <f t="shared" si="1"/>
        <v>22840</v>
      </c>
      <c r="J18" s="12">
        <f t="shared" si="2"/>
        <v>6.3999999999999995</v>
      </c>
      <c r="O18" s="2">
        <v>16</v>
      </c>
      <c r="P18" s="2">
        <v>35971</v>
      </c>
      <c r="Q18" s="2">
        <v>13</v>
      </c>
      <c r="R18" s="2">
        <v>2747</v>
      </c>
      <c r="S18" s="2">
        <v>31871.999999999993</v>
      </c>
      <c r="T18" s="2">
        <v>4099.0000000000073</v>
      </c>
      <c r="U18" s="2">
        <v>11400</v>
      </c>
      <c r="V18" s="2">
        <v>0.4</v>
      </c>
      <c r="W18" s="2">
        <v>1.1000000000000001</v>
      </c>
      <c r="X18" s="2">
        <v>0.11000000000000001</v>
      </c>
      <c r="Y18" s="2">
        <v>10400</v>
      </c>
      <c r="Z18" s="2">
        <v>0.4</v>
      </c>
      <c r="AA18" s="2">
        <v>1.3</v>
      </c>
      <c r="AB18" s="2">
        <v>6.5000000000000002E-2</v>
      </c>
      <c r="AC18" s="45">
        <v>1</v>
      </c>
    </row>
    <row r="19" spans="5:29" x14ac:dyDescent="0.15">
      <c r="E19" s="12">
        <v>17</v>
      </c>
      <c r="F19" s="12">
        <v>3285</v>
      </c>
      <c r="G19" s="2">
        <v>3</v>
      </c>
      <c r="H19" s="12">
        <f t="shared" si="0"/>
        <v>1095</v>
      </c>
      <c r="I19" s="12">
        <f t="shared" si="1"/>
        <v>27375</v>
      </c>
      <c r="J19" s="12">
        <f t="shared" si="2"/>
        <v>7.6999999999999993</v>
      </c>
      <c r="O19" s="2">
        <v>17</v>
      </c>
      <c r="P19" s="2">
        <v>49680</v>
      </c>
      <c r="Q19" s="2">
        <v>15</v>
      </c>
      <c r="R19" s="2">
        <v>3292</v>
      </c>
      <c r="S19" s="2">
        <v>39690</v>
      </c>
      <c r="T19" s="2">
        <v>9990</v>
      </c>
      <c r="U19" s="2">
        <v>11400</v>
      </c>
      <c r="V19" s="2">
        <v>0.9</v>
      </c>
      <c r="W19" s="2">
        <v>2</v>
      </c>
      <c r="X19" s="2">
        <v>0.2</v>
      </c>
      <c r="Y19" s="2">
        <v>12000</v>
      </c>
      <c r="Z19" s="2">
        <v>0.9</v>
      </c>
      <c r="AA19" s="2">
        <v>2.2000000000000002</v>
      </c>
      <c r="AB19" s="2">
        <v>0.11000000000000001</v>
      </c>
      <c r="AC19" s="45">
        <v>1</v>
      </c>
    </row>
    <row r="20" spans="5:29" x14ac:dyDescent="0.15">
      <c r="E20" s="12">
        <v>18</v>
      </c>
      <c r="F20" s="12">
        <v>3898</v>
      </c>
      <c r="G20" s="2">
        <v>3</v>
      </c>
      <c r="H20" s="12">
        <f t="shared" si="0"/>
        <v>1299.3</v>
      </c>
      <c r="I20" s="12">
        <f t="shared" si="1"/>
        <v>32482.5</v>
      </c>
      <c r="J20" s="12">
        <f t="shared" si="2"/>
        <v>9.1</v>
      </c>
      <c r="O20" s="2">
        <v>18</v>
      </c>
      <c r="P20" s="2">
        <v>62784</v>
      </c>
      <c r="Q20" s="2">
        <v>16</v>
      </c>
      <c r="R20" s="2">
        <v>3904</v>
      </c>
      <c r="S20" s="2">
        <v>45144</v>
      </c>
      <c r="T20" s="2">
        <v>17640</v>
      </c>
      <c r="U20" s="2">
        <v>11400</v>
      </c>
      <c r="V20" s="2">
        <v>1.6</v>
      </c>
      <c r="W20" s="2">
        <v>3.6</v>
      </c>
      <c r="X20" s="2">
        <v>0.36</v>
      </c>
      <c r="Y20" s="2">
        <v>12800</v>
      </c>
      <c r="Z20" s="2">
        <v>1.4000000000000001</v>
      </c>
      <c r="AA20" s="2">
        <v>3.6000000000000005</v>
      </c>
      <c r="AB20" s="2">
        <v>0.18000000000000002</v>
      </c>
      <c r="AC20" s="45">
        <v>1</v>
      </c>
    </row>
    <row r="21" spans="5:29" x14ac:dyDescent="0.15">
      <c r="E21" s="12">
        <v>19</v>
      </c>
      <c r="F21" s="12">
        <v>4583</v>
      </c>
      <c r="G21" s="2">
        <v>3</v>
      </c>
      <c r="H21" s="12">
        <f t="shared" si="0"/>
        <v>1527.6</v>
      </c>
      <c r="I21" s="12">
        <f t="shared" si="1"/>
        <v>38190</v>
      </c>
      <c r="J21" s="12">
        <f t="shared" si="2"/>
        <v>10.7</v>
      </c>
      <c r="O21" s="2">
        <v>19</v>
      </c>
      <c r="P21" s="2">
        <v>82962</v>
      </c>
      <c r="Q21" s="2">
        <v>18</v>
      </c>
      <c r="R21" s="2">
        <v>4589</v>
      </c>
      <c r="S21" s="2">
        <v>53808</v>
      </c>
      <c r="T21" s="2">
        <v>29154</v>
      </c>
      <c r="U21" s="2">
        <v>11400</v>
      </c>
      <c r="V21" s="2">
        <v>2.6</v>
      </c>
      <c r="W21" s="2">
        <v>6.2</v>
      </c>
      <c r="X21" s="2">
        <v>0.62</v>
      </c>
      <c r="Y21" s="2">
        <v>14400</v>
      </c>
      <c r="Z21" s="2">
        <v>2.1</v>
      </c>
      <c r="AA21" s="2">
        <v>5.7000000000000011</v>
      </c>
      <c r="AB21" s="2">
        <v>0.28500000000000003</v>
      </c>
      <c r="AC21" s="45">
        <v>1</v>
      </c>
    </row>
    <row r="22" spans="5:29" x14ac:dyDescent="0.15">
      <c r="E22" s="12">
        <v>20</v>
      </c>
      <c r="F22" s="12">
        <v>5343</v>
      </c>
      <c r="G22" s="2">
        <v>4</v>
      </c>
      <c r="H22" s="12">
        <f t="shared" si="0"/>
        <v>1335.7</v>
      </c>
      <c r="I22" s="12">
        <f t="shared" si="1"/>
        <v>33392.5</v>
      </c>
      <c r="J22" s="12">
        <f t="shared" si="2"/>
        <v>9.2999999999999989</v>
      </c>
      <c r="O22" s="2">
        <v>20</v>
      </c>
      <c r="P22" s="2">
        <v>102030</v>
      </c>
      <c r="Q22" s="2">
        <v>19</v>
      </c>
      <c r="R22" s="2">
        <v>5350</v>
      </c>
      <c r="S22" s="2">
        <v>59616.000000000007</v>
      </c>
      <c r="T22" s="2">
        <v>42413.999999999993</v>
      </c>
      <c r="U22" s="2">
        <v>11400</v>
      </c>
      <c r="V22" s="2">
        <v>3.8000000000000003</v>
      </c>
      <c r="W22" s="2">
        <v>10</v>
      </c>
      <c r="X22" s="2">
        <v>1</v>
      </c>
      <c r="Y22" s="2">
        <v>15200</v>
      </c>
      <c r="Z22" s="2">
        <v>2.8000000000000003</v>
      </c>
      <c r="AA22" s="2">
        <v>8.5000000000000018</v>
      </c>
      <c r="AB22" s="2">
        <v>0.4250000000000001</v>
      </c>
      <c r="AC22" s="45">
        <v>1</v>
      </c>
    </row>
    <row r="23" spans="5:29" x14ac:dyDescent="0.15">
      <c r="E23" s="12">
        <v>21</v>
      </c>
      <c r="F23" s="12">
        <v>6184</v>
      </c>
      <c r="G23" s="2">
        <v>4</v>
      </c>
      <c r="H23" s="12">
        <f t="shared" si="0"/>
        <v>1546</v>
      </c>
      <c r="I23" s="12">
        <f t="shared" si="1"/>
        <v>38650</v>
      </c>
      <c r="J23" s="12">
        <f t="shared" si="2"/>
        <v>10.799999999999999</v>
      </c>
      <c r="O23" s="2">
        <v>21</v>
      </c>
      <c r="P23" s="2">
        <v>130410</v>
      </c>
      <c r="Q23" s="2">
        <v>21</v>
      </c>
      <c r="R23" s="2">
        <v>6190</v>
      </c>
      <c r="S23" s="2">
        <v>68670</v>
      </c>
      <c r="T23" s="2">
        <v>61740</v>
      </c>
      <c r="U23" s="2">
        <v>11400</v>
      </c>
      <c r="V23" s="2">
        <v>5.5</v>
      </c>
      <c r="W23" s="2">
        <v>15.5</v>
      </c>
      <c r="X23" s="2">
        <v>1.55</v>
      </c>
      <c r="Y23" s="2">
        <v>16800</v>
      </c>
      <c r="Z23" s="2">
        <v>3.7</v>
      </c>
      <c r="AA23" s="2">
        <v>12.200000000000003</v>
      </c>
      <c r="AB23" s="2">
        <v>0.6100000000000001</v>
      </c>
      <c r="AC23" s="45">
        <v>2</v>
      </c>
    </row>
    <row r="24" spans="5:29" x14ac:dyDescent="0.15">
      <c r="E24" s="12">
        <v>22</v>
      </c>
      <c r="F24" s="12">
        <v>7109</v>
      </c>
      <c r="G24" s="2">
        <v>4</v>
      </c>
      <c r="H24" s="12">
        <f t="shared" si="0"/>
        <v>1777.2</v>
      </c>
      <c r="I24" s="12">
        <f t="shared" si="1"/>
        <v>44430</v>
      </c>
      <c r="J24" s="12">
        <f t="shared" si="2"/>
        <v>12.4</v>
      </c>
      <c r="O24" s="2">
        <v>22</v>
      </c>
      <c r="P24" s="2">
        <v>164105</v>
      </c>
      <c r="Q24" s="2">
        <v>23</v>
      </c>
      <c r="R24" s="2">
        <v>7115</v>
      </c>
      <c r="S24" s="2">
        <v>77808</v>
      </c>
      <c r="T24" s="2">
        <v>86297</v>
      </c>
      <c r="U24" s="2">
        <v>11400</v>
      </c>
      <c r="V24" s="2">
        <v>7.6</v>
      </c>
      <c r="W24" s="2">
        <v>23.1</v>
      </c>
      <c r="X24" s="2">
        <v>2.31</v>
      </c>
      <c r="Y24" s="2">
        <v>18400</v>
      </c>
      <c r="Z24" s="2">
        <v>4.6999999999999993</v>
      </c>
      <c r="AA24" s="2">
        <v>16.900000000000002</v>
      </c>
      <c r="AB24" s="2">
        <v>0.84500000000000008</v>
      </c>
      <c r="AC24" s="45">
        <v>3</v>
      </c>
    </row>
    <row r="25" spans="5:29" x14ac:dyDescent="0.15">
      <c r="E25" s="12">
        <v>23</v>
      </c>
      <c r="F25" s="12">
        <v>8121</v>
      </c>
      <c r="G25" s="2">
        <v>4</v>
      </c>
      <c r="H25" s="12">
        <f t="shared" si="0"/>
        <v>2030.2</v>
      </c>
      <c r="I25" s="12">
        <f t="shared" si="1"/>
        <v>50755</v>
      </c>
      <c r="J25" s="12">
        <f t="shared" si="2"/>
        <v>14.1</v>
      </c>
      <c r="O25" s="2">
        <v>23</v>
      </c>
      <c r="P25" s="2">
        <v>203700</v>
      </c>
      <c r="Q25" s="2">
        <v>25</v>
      </c>
      <c r="R25" s="2">
        <v>8128</v>
      </c>
      <c r="S25" s="2">
        <v>86985</v>
      </c>
      <c r="T25" s="2">
        <v>116715</v>
      </c>
      <c r="U25" s="2">
        <v>11400</v>
      </c>
      <c r="V25" s="2">
        <v>10.299999999999999</v>
      </c>
      <c r="W25" s="2">
        <v>33.4</v>
      </c>
      <c r="X25" s="2">
        <v>3.34</v>
      </c>
      <c r="Y25" s="2">
        <v>20000</v>
      </c>
      <c r="Z25" s="2">
        <v>5.8999999999999995</v>
      </c>
      <c r="AA25" s="2">
        <v>22.8</v>
      </c>
      <c r="AB25" s="2">
        <v>1.1400000000000001</v>
      </c>
      <c r="AC25" s="45">
        <v>4</v>
      </c>
    </row>
    <row r="26" spans="5:29" x14ac:dyDescent="0.15">
      <c r="E26" s="12">
        <v>24</v>
      </c>
      <c r="F26" s="12">
        <v>9226</v>
      </c>
      <c r="G26" s="2">
        <v>4</v>
      </c>
      <c r="H26" s="12">
        <f t="shared" si="0"/>
        <v>2306.5</v>
      </c>
      <c r="I26" s="12">
        <f t="shared" si="1"/>
        <v>57662.5</v>
      </c>
      <c r="J26" s="12">
        <f t="shared" si="2"/>
        <v>16.100000000000001</v>
      </c>
      <c r="O26" s="2">
        <v>24</v>
      </c>
      <c r="P26" s="2">
        <v>249804</v>
      </c>
      <c r="Q26" s="2">
        <v>27</v>
      </c>
      <c r="R26" s="2">
        <v>9232</v>
      </c>
      <c r="S26" s="2">
        <v>96048</v>
      </c>
      <c r="T26" s="2">
        <v>153756</v>
      </c>
      <c r="U26" s="2">
        <v>11400</v>
      </c>
      <c r="V26" s="2">
        <v>13.5</v>
      </c>
      <c r="W26" s="2">
        <v>46.9</v>
      </c>
      <c r="X26" s="2">
        <v>4.6899999999999995</v>
      </c>
      <c r="Y26" s="2">
        <v>21600</v>
      </c>
      <c r="Z26" s="2">
        <v>7.1999999999999993</v>
      </c>
      <c r="AA26" s="2">
        <v>30</v>
      </c>
      <c r="AB26" s="2">
        <v>1.5</v>
      </c>
      <c r="AC26" s="45">
        <v>5</v>
      </c>
    </row>
    <row r="27" spans="5:29" x14ac:dyDescent="0.15">
      <c r="E27" s="12">
        <v>25</v>
      </c>
      <c r="F27" s="12">
        <v>10427</v>
      </c>
      <c r="G27" s="2">
        <v>4</v>
      </c>
      <c r="H27" s="12">
        <f t="shared" si="0"/>
        <v>2606.6999999999998</v>
      </c>
      <c r="I27" s="12">
        <f t="shared" si="1"/>
        <v>65167.499999999993</v>
      </c>
      <c r="J27" s="12">
        <f t="shared" si="2"/>
        <v>18.200000000000003</v>
      </c>
      <c r="O27" s="2">
        <v>25</v>
      </c>
      <c r="P27" s="2">
        <v>303137</v>
      </c>
      <c r="Q27" s="2">
        <v>29</v>
      </c>
      <c r="R27" s="2">
        <v>10433</v>
      </c>
      <c r="S27" s="2">
        <v>83258</v>
      </c>
      <c r="T27" s="2">
        <v>219879</v>
      </c>
      <c r="U27" s="2">
        <v>25200</v>
      </c>
      <c r="V27" s="2">
        <v>8.7999999999999989</v>
      </c>
      <c r="W27" s="2">
        <v>55.699999999999996</v>
      </c>
      <c r="X27" s="2">
        <v>5.5699999999999994</v>
      </c>
      <c r="Y27" s="2">
        <v>23200</v>
      </c>
      <c r="Z27" s="2">
        <v>9.5</v>
      </c>
      <c r="AA27" s="2">
        <v>39.5</v>
      </c>
      <c r="AB27" s="2">
        <v>1.9750000000000001</v>
      </c>
      <c r="AC27" s="45">
        <v>5</v>
      </c>
    </row>
    <row r="28" spans="5:29" x14ac:dyDescent="0.15">
      <c r="E28" s="12">
        <v>26</v>
      </c>
      <c r="F28" s="12">
        <v>11727</v>
      </c>
      <c r="G28" s="2">
        <v>5</v>
      </c>
      <c r="H28" s="12">
        <f t="shared" si="0"/>
        <v>2345.4</v>
      </c>
      <c r="I28" s="12">
        <f t="shared" si="1"/>
        <v>58635</v>
      </c>
      <c r="J28" s="12">
        <f t="shared" si="2"/>
        <v>16.3</v>
      </c>
      <c r="O28" s="2">
        <v>26</v>
      </c>
      <c r="P28" s="2">
        <v>364374</v>
      </c>
      <c r="Q28" s="2">
        <v>31</v>
      </c>
      <c r="R28" s="2">
        <v>11734</v>
      </c>
      <c r="S28" s="2">
        <v>203660</v>
      </c>
      <c r="T28" s="2">
        <v>160714</v>
      </c>
      <c r="U28" s="2">
        <v>25200</v>
      </c>
      <c r="V28" s="2">
        <v>6.3999999999999995</v>
      </c>
      <c r="W28" s="2">
        <v>62.099999999999994</v>
      </c>
      <c r="X28" s="2">
        <v>6.2099999999999991</v>
      </c>
      <c r="Y28" s="2">
        <v>24800</v>
      </c>
      <c r="Z28" s="2">
        <v>6.5</v>
      </c>
      <c r="AA28" s="2">
        <v>46</v>
      </c>
      <c r="AB28" s="2">
        <v>2.2999999999999998</v>
      </c>
      <c r="AC28" s="45">
        <v>5</v>
      </c>
    </row>
    <row r="29" spans="5:29" x14ac:dyDescent="0.15">
      <c r="E29" s="12">
        <v>27</v>
      </c>
      <c r="F29" s="12">
        <v>13132</v>
      </c>
      <c r="G29" s="2">
        <v>5</v>
      </c>
      <c r="H29" s="12">
        <f t="shared" si="0"/>
        <v>2626.4</v>
      </c>
      <c r="I29" s="12">
        <f t="shared" si="1"/>
        <v>65660</v>
      </c>
      <c r="J29" s="12">
        <f t="shared" si="2"/>
        <v>18.3</v>
      </c>
      <c r="O29" s="2">
        <v>27</v>
      </c>
      <c r="P29" s="2">
        <v>447372</v>
      </c>
      <c r="Q29" s="2">
        <v>34</v>
      </c>
      <c r="R29" s="2">
        <v>13138</v>
      </c>
      <c r="S29" s="2">
        <v>0</v>
      </c>
      <c r="T29" s="2">
        <v>447372</v>
      </c>
      <c r="U29" s="2">
        <v>25200</v>
      </c>
      <c r="V29" s="2">
        <v>17.8</v>
      </c>
      <c r="W29" s="2">
        <v>79.899999999999991</v>
      </c>
      <c r="X29" s="2">
        <v>7.9899999999999993</v>
      </c>
      <c r="Y29" s="2">
        <v>27200</v>
      </c>
      <c r="Z29" s="2">
        <v>16.5</v>
      </c>
      <c r="AA29" s="2">
        <v>62.5</v>
      </c>
      <c r="AB29" s="2">
        <v>3.125</v>
      </c>
      <c r="AC29" s="45">
        <v>6</v>
      </c>
    </row>
    <row r="30" spans="5:29" x14ac:dyDescent="0.15">
      <c r="E30" s="12">
        <v>28</v>
      </c>
      <c r="F30" s="12">
        <v>14645</v>
      </c>
      <c r="G30" s="2">
        <v>5</v>
      </c>
      <c r="H30" s="12">
        <f t="shared" si="0"/>
        <v>2929</v>
      </c>
      <c r="I30" s="12">
        <f t="shared" si="1"/>
        <v>73225</v>
      </c>
      <c r="J30" s="12">
        <f t="shared" si="2"/>
        <v>20.400000000000002</v>
      </c>
      <c r="O30" s="2">
        <v>28</v>
      </c>
      <c r="P30" s="2">
        <v>528156</v>
      </c>
      <c r="Q30" s="2">
        <v>36</v>
      </c>
      <c r="R30" s="2">
        <v>14651</v>
      </c>
      <c r="S30" s="2">
        <v>190128</v>
      </c>
      <c r="T30" s="2">
        <v>338028</v>
      </c>
      <c r="U30" s="2">
        <v>25200</v>
      </c>
      <c r="V30" s="2">
        <v>13.5</v>
      </c>
      <c r="W30" s="2">
        <v>93.399999999999991</v>
      </c>
      <c r="X30" s="2">
        <v>9.34</v>
      </c>
      <c r="Y30" s="2">
        <v>28800</v>
      </c>
      <c r="Z30" s="2">
        <v>11.799999999999999</v>
      </c>
      <c r="AA30" s="2">
        <v>74.3</v>
      </c>
      <c r="AB30" s="2">
        <v>3.7149999999999999</v>
      </c>
      <c r="AC30" s="45">
        <v>7</v>
      </c>
    </row>
    <row r="31" spans="5:29" x14ac:dyDescent="0.15">
      <c r="E31" s="12">
        <v>29</v>
      </c>
      <c r="F31" s="12">
        <v>16269</v>
      </c>
      <c r="G31" s="2">
        <v>5</v>
      </c>
      <c r="H31" s="12">
        <f t="shared" si="0"/>
        <v>3253.8</v>
      </c>
      <c r="I31" s="12">
        <f t="shared" si="1"/>
        <v>81345</v>
      </c>
      <c r="J31" s="12">
        <f t="shared" si="2"/>
        <v>22.6</v>
      </c>
      <c r="O31" s="2">
        <v>29</v>
      </c>
      <c r="P31" s="2">
        <v>635544</v>
      </c>
      <c r="Q31" s="2">
        <v>39</v>
      </c>
      <c r="R31" s="2">
        <v>16276</v>
      </c>
      <c r="S31" s="2">
        <v>0</v>
      </c>
      <c r="T31" s="2">
        <v>635544</v>
      </c>
      <c r="U31" s="2">
        <v>25200</v>
      </c>
      <c r="V31" s="2">
        <v>25.3</v>
      </c>
      <c r="W31" s="2">
        <v>118.69999999999999</v>
      </c>
      <c r="X31" s="2">
        <v>11.87</v>
      </c>
      <c r="Y31" s="2">
        <v>31200</v>
      </c>
      <c r="Z31" s="2">
        <v>20.400000000000002</v>
      </c>
      <c r="AA31" s="2">
        <v>94.7</v>
      </c>
      <c r="AB31" s="2">
        <v>4.7350000000000003</v>
      </c>
      <c r="AC31" s="45">
        <v>9</v>
      </c>
    </row>
    <row r="32" spans="5:29" x14ac:dyDescent="0.15">
      <c r="E32" s="12">
        <v>30</v>
      </c>
      <c r="F32" s="12">
        <v>18010</v>
      </c>
      <c r="G32" s="2">
        <v>5</v>
      </c>
      <c r="H32" s="12">
        <f t="shared" si="0"/>
        <v>3602</v>
      </c>
      <c r="I32" s="12">
        <f t="shared" si="1"/>
        <v>90050</v>
      </c>
      <c r="J32" s="12">
        <f t="shared" si="2"/>
        <v>25.1</v>
      </c>
      <c r="O32" s="2">
        <v>30</v>
      </c>
      <c r="P32" s="2">
        <v>757512</v>
      </c>
      <c r="Q32" s="2">
        <v>42</v>
      </c>
      <c r="R32" s="2">
        <v>18016</v>
      </c>
      <c r="S32" s="2">
        <v>365295</v>
      </c>
      <c r="T32" s="2">
        <v>392217</v>
      </c>
      <c r="U32" s="2">
        <v>25200</v>
      </c>
      <c r="V32" s="2">
        <v>15.6</v>
      </c>
      <c r="W32" s="2">
        <v>134.29999999999998</v>
      </c>
      <c r="X32" s="2">
        <v>13.429999999999998</v>
      </c>
      <c r="Y32" s="2">
        <v>33600</v>
      </c>
      <c r="Z32" s="2">
        <v>11.7</v>
      </c>
      <c r="AA32" s="2">
        <v>106.4</v>
      </c>
      <c r="AB32" s="2">
        <v>5.32</v>
      </c>
      <c r="AC32" s="45">
        <v>10</v>
      </c>
    </row>
    <row r="33" spans="5:29" x14ac:dyDescent="0.15">
      <c r="E33" s="12">
        <v>31</v>
      </c>
      <c r="F33" s="12">
        <v>19871</v>
      </c>
      <c r="G33" s="2">
        <v>6</v>
      </c>
      <c r="H33" s="12">
        <f t="shared" si="0"/>
        <v>3311.8</v>
      </c>
      <c r="I33" s="12">
        <f t="shared" si="1"/>
        <v>82795</v>
      </c>
      <c r="J33" s="12">
        <f t="shared" si="2"/>
        <v>23</v>
      </c>
      <c r="O33" s="2">
        <v>31</v>
      </c>
      <c r="P33" s="2">
        <v>895365</v>
      </c>
      <c r="Q33" s="2">
        <v>45</v>
      </c>
      <c r="R33" s="2">
        <v>19877</v>
      </c>
      <c r="S33" s="2">
        <v>0</v>
      </c>
      <c r="T33" s="2">
        <v>895365</v>
      </c>
      <c r="U33" s="2">
        <v>25200</v>
      </c>
      <c r="V33" s="2">
        <v>35.6</v>
      </c>
      <c r="W33" s="2">
        <v>169.89999999999998</v>
      </c>
      <c r="X33" s="2">
        <v>16.989999999999998</v>
      </c>
      <c r="Y33" s="2">
        <v>36000</v>
      </c>
      <c r="Z33" s="2">
        <v>24.900000000000002</v>
      </c>
      <c r="AA33" s="2">
        <v>131.30000000000001</v>
      </c>
      <c r="AB33" s="2">
        <v>6.5650000000000004</v>
      </c>
      <c r="AC33" s="45">
        <v>12</v>
      </c>
    </row>
    <row r="34" spans="5:29" x14ac:dyDescent="0.15">
      <c r="E34" s="12">
        <v>32</v>
      </c>
      <c r="F34" s="12">
        <v>21855</v>
      </c>
      <c r="G34" s="2">
        <v>6</v>
      </c>
      <c r="H34" s="12">
        <f t="shared" si="0"/>
        <v>3642.5</v>
      </c>
      <c r="I34" s="12">
        <f t="shared" si="1"/>
        <v>91062.5</v>
      </c>
      <c r="J34" s="12">
        <f t="shared" si="2"/>
        <v>25.3</v>
      </c>
      <c r="O34" s="2">
        <v>32</v>
      </c>
      <c r="P34" s="2">
        <v>1050336</v>
      </c>
      <c r="Q34" s="2">
        <v>48</v>
      </c>
      <c r="R34" s="2">
        <v>21862</v>
      </c>
      <c r="S34" s="2">
        <v>0</v>
      </c>
      <c r="T34" s="2">
        <v>1050336</v>
      </c>
      <c r="U34" s="2">
        <v>25200</v>
      </c>
      <c r="V34" s="2">
        <v>41.7</v>
      </c>
      <c r="W34" s="2">
        <v>211.59999999999997</v>
      </c>
      <c r="X34" s="2">
        <v>21.159999999999997</v>
      </c>
      <c r="Y34" s="2">
        <v>38400</v>
      </c>
      <c r="Z34" s="2">
        <v>27.400000000000002</v>
      </c>
      <c r="AA34" s="2">
        <v>158.70000000000002</v>
      </c>
      <c r="AB34" s="2">
        <v>7.9350000000000005</v>
      </c>
      <c r="AC34" s="45">
        <v>15</v>
      </c>
    </row>
    <row r="35" spans="5:29" x14ac:dyDescent="0.15">
      <c r="E35" s="12">
        <v>33</v>
      </c>
      <c r="F35" s="12">
        <v>23968</v>
      </c>
      <c r="G35" s="2">
        <v>6</v>
      </c>
      <c r="H35" s="12">
        <f t="shared" si="0"/>
        <v>3994.6</v>
      </c>
      <c r="I35" s="12">
        <f t="shared" si="1"/>
        <v>99865</v>
      </c>
      <c r="J35" s="12">
        <f t="shared" si="2"/>
        <v>27.8</v>
      </c>
      <c r="O35" s="2">
        <v>33</v>
      </c>
      <c r="P35" s="2">
        <v>1223694</v>
      </c>
      <c r="Q35" s="2">
        <v>51</v>
      </c>
      <c r="R35" s="2">
        <v>23974</v>
      </c>
      <c r="S35" s="2">
        <v>302718</v>
      </c>
      <c r="T35" s="2">
        <v>920976</v>
      </c>
      <c r="U35" s="2">
        <v>25200</v>
      </c>
      <c r="V35" s="2">
        <v>36.6</v>
      </c>
      <c r="W35" s="2">
        <v>248.19999999999996</v>
      </c>
      <c r="X35" s="2">
        <v>24.819999999999997</v>
      </c>
      <c r="Y35" s="2">
        <v>40800</v>
      </c>
      <c r="Z35" s="2">
        <v>22.6</v>
      </c>
      <c r="AA35" s="2">
        <v>181.3</v>
      </c>
      <c r="AB35" s="2">
        <v>9.0650000000000013</v>
      </c>
      <c r="AC35" s="45">
        <v>17</v>
      </c>
    </row>
    <row r="36" spans="5:29" x14ac:dyDescent="0.15">
      <c r="E36" s="12">
        <v>34</v>
      </c>
      <c r="F36" s="12">
        <v>26213</v>
      </c>
      <c r="G36" s="2">
        <v>6</v>
      </c>
      <c r="H36" s="12">
        <f t="shared" si="0"/>
        <v>4368.8</v>
      </c>
      <c r="I36" s="12">
        <f t="shared" si="1"/>
        <v>109220</v>
      </c>
      <c r="J36" s="12">
        <f t="shared" si="2"/>
        <v>30.400000000000002</v>
      </c>
      <c r="O36" s="2">
        <v>34</v>
      </c>
      <c r="P36" s="2">
        <v>1416906</v>
      </c>
      <c r="Q36" s="2">
        <v>54</v>
      </c>
      <c r="R36" s="2">
        <v>26219</v>
      </c>
      <c r="S36" s="2">
        <v>0</v>
      </c>
      <c r="T36" s="2">
        <v>1416906</v>
      </c>
      <c r="U36" s="2">
        <v>25200</v>
      </c>
      <c r="V36" s="2">
        <v>56.300000000000004</v>
      </c>
      <c r="W36" s="2">
        <v>304.49999999999994</v>
      </c>
      <c r="X36" s="2">
        <v>30.449999999999996</v>
      </c>
      <c r="Y36" s="2">
        <v>43200</v>
      </c>
      <c r="Z36" s="2">
        <v>32.800000000000004</v>
      </c>
      <c r="AA36" s="2">
        <v>214.10000000000002</v>
      </c>
      <c r="AB36" s="2">
        <v>10.705000000000002</v>
      </c>
      <c r="AC36" s="45">
        <v>21</v>
      </c>
    </row>
    <row r="37" spans="5:29" x14ac:dyDescent="0.15">
      <c r="E37" s="12">
        <v>35</v>
      </c>
      <c r="F37" s="12">
        <v>28593</v>
      </c>
      <c r="G37" s="2">
        <v>6</v>
      </c>
      <c r="H37" s="12">
        <f t="shared" si="0"/>
        <v>4765.5</v>
      </c>
      <c r="I37" s="12">
        <f t="shared" si="1"/>
        <v>119137.5</v>
      </c>
      <c r="J37" s="12">
        <f t="shared" si="2"/>
        <v>33.1</v>
      </c>
      <c r="O37" s="2">
        <v>35</v>
      </c>
      <c r="P37" s="2">
        <v>1659960</v>
      </c>
      <c r="Q37" s="2">
        <v>58</v>
      </c>
      <c r="R37" s="2">
        <v>28600</v>
      </c>
      <c r="S37" s="2">
        <v>379060</v>
      </c>
      <c r="T37" s="2">
        <v>1280900</v>
      </c>
      <c r="U37" s="2">
        <v>46200</v>
      </c>
      <c r="V37" s="2">
        <v>27.8</v>
      </c>
      <c r="W37" s="2">
        <v>332.29999999999995</v>
      </c>
      <c r="X37" s="2">
        <v>33.229999999999997</v>
      </c>
      <c r="Y37" s="2">
        <v>46400</v>
      </c>
      <c r="Z37" s="2">
        <v>27.700000000000003</v>
      </c>
      <c r="AA37" s="2">
        <v>241.8</v>
      </c>
      <c r="AB37" s="2">
        <v>12.09</v>
      </c>
      <c r="AC37" s="45">
        <v>23</v>
      </c>
    </row>
    <row r="38" spans="5:29" x14ac:dyDescent="0.15">
      <c r="E38" s="12">
        <v>36</v>
      </c>
      <c r="F38" s="12">
        <v>31114</v>
      </c>
      <c r="G38" s="2">
        <v>7</v>
      </c>
      <c r="H38" s="12">
        <f t="shared" si="0"/>
        <v>4444.8</v>
      </c>
      <c r="I38" s="12">
        <f t="shared" si="1"/>
        <v>111120</v>
      </c>
      <c r="J38" s="12">
        <f t="shared" si="2"/>
        <v>30.900000000000002</v>
      </c>
      <c r="O38" s="2">
        <v>36</v>
      </c>
      <c r="P38" s="2">
        <v>1899540</v>
      </c>
      <c r="Q38" s="2">
        <v>61</v>
      </c>
      <c r="R38" s="2">
        <v>31120</v>
      </c>
      <c r="S38" s="2">
        <v>0</v>
      </c>
      <c r="T38" s="2">
        <v>1899540</v>
      </c>
      <c r="U38" s="2">
        <v>46200</v>
      </c>
      <c r="V38" s="2">
        <v>41.2</v>
      </c>
      <c r="W38" s="2">
        <v>373.49999999999994</v>
      </c>
      <c r="X38" s="2">
        <v>37.349999999999994</v>
      </c>
      <c r="Y38" s="2">
        <v>48800</v>
      </c>
      <c r="Z38" s="2">
        <v>39</v>
      </c>
      <c r="AA38" s="2">
        <v>280.8</v>
      </c>
      <c r="AB38" s="2">
        <v>14.040000000000001</v>
      </c>
      <c r="AC38" s="45">
        <v>25</v>
      </c>
    </row>
    <row r="39" spans="5:29" x14ac:dyDescent="0.15">
      <c r="E39" s="12">
        <v>37</v>
      </c>
      <c r="F39" s="12">
        <v>33779</v>
      </c>
      <c r="G39" s="2">
        <v>7</v>
      </c>
      <c r="H39" s="12">
        <f t="shared" si="0"/>
        <v>4825.5</v>
      </c>
      <c r="I39" s="12">
        <f t="shared" si="1"/>
        <v>120637.5</v>
      </c>
      <c r="J39" s="12">
        <f t="shared" si="2"/>
        <v>33.6</v>
      </c>
      <c r="O39" s="2">
        <v>37</v>
      </c>
      <c r="P39" s="2">
        <v>2197325</v>
      </c>
      <c r="Q39" s="2">
        <v>65</v>
      </c>
      <c r="R39" s="2">
        <v>33785</v>
      </c>
      <c r="S39" s="2">
        <v>372675</v>
      </c>
      <c r="T39" s="2">
        <v>1824650</v>
      </c>
      <c r="U39" s="2">
        <v>46200</v>
      </c>
      <c r="V39" s="2">
        <v>39.5</v>
      </c>
      <c r="W39" s="2">
        <v>412.99999999999994</v>
      </c>
      <c r="X39" s="2">
        <v>41.3</v>
      </c>
      <c r="Y39" s="2">
        <v>52000</v>
      </c>
      <c r="Z39" s="2">
        <v>35.1</v>
      </c>
      <c r="AA39" s="2">
        <v>315.90000000000003</v>
      </c>
      <c r="AB39" s="2">
        <v>15.795000000000002</v>
      </c>
      <c r="AC39" s="45">
        <v>27</v>
      </c>
    </row>
    <row r="40" spans="5:29" x14ac:dyDescent="0.15">
      <c r="E40" s="12">
        <v>38</v>
      </c>
      <c r="F40" s="12">
        <v>36591</v>
      </c>
      <c r="G40" s="2">
        <v>7</v>
      </c>
      <c r="H40" s="12">
        <f t="shared" si="0"/>
        <v>5227.2</v>
      </c>
      <c r="I40" s="12">
        <f t="shared" si="1"/>
        <v>130680</v>
      </c>
      <c r="J40" s="12">
        <f t="shared" si="2"/>
        <v>36.299999999999997</v>
      </c>
      <c r="O40" s="2">
        <v>38</v>
      </c>
      <c r="P40" s="2">
        <v>2526642</v>
      </c>
      <c r="Q40" s="2">
        <v>69</v>
      </c>
      <c r="R40" s="2">
        <v>36598</v>
      </c>
      <c r="S40" s="2">
        <v>0</v>
      </c>
      <c r="T40" s="2">
        <v>2526642</v>
      </c>
      <c r="U40" s="2">
        <v>46200</v>
      </c>
      <c r="V40" s="2">
        <v>54.7</v>
      </c>
      <c r="W40" s="2">
        <v>467.69999999999993</v>
      </c>
      <c r="X40" s="2">
        <v>46.769999999999996</v>
      </c>
      <c r="Y40" s="2">
        <v>55200</v>
      </c>
      <c r="Z40" s="2">
        <v>45.800000000000004</v>
      </c>
      <c r="AA40" s="2">
        <v>361.70000000000005</v>
      </c>
      <c r="AB40" s="2">
        <v>18.085000000000001</v>
      </c>
      <c r="AC40" s="45">
        <v>30</v>
      </c>
    </row>
    <row r="41" spans="5:29" x14ac:dyDescent="0.15">
      <c r="E41" s="12">
        <v>39</v>
      </c>
      <c r="F41" s="12">
        <v>39556</v>
      </c>
      <c r="G41" s="2">
        <v>7</v>
      </c>
      <c r="H41" s="12">
        <f t="shared" si="0"/>
        <v>5650.8</v>
      </c>
      <c r="I41" s="12">
        <f t="shared" si="1"/>
        <v>141270</v>
      </c>
      <c r="J41" s="12">
        <f t="shared" si="2"/>
        <v>39.300000000000004</v>
      </c>
      <c r="O41" s="2">
        <v>39</v>
      </c>
      <c r="P41" s="2">
        <v>2889486</v>
      </c>
      <c r="Q41" s="2">
        <v>73</v>
      </c>
      <c r="R41" s="2">
        <v>39562</v>
      </c>
      <c r="S41" s="2">
        <v>239700</v>
      </c>
      <c r="T41" s="2">
        <v>2649786</v>
      </c>
      <c r="U41" s="2">
        <v>46200</v>
      </c>
      <c r="V41" s="2">
        <v>57.4</v>
      </c>
      <c r="W41" s="2">
        <v>525.09999999999991</v>
      </c>
      <c r="X41" s="2">
        <v>52.509999999999991</v>
      </c>
      <c r="Y41" s="2">
        <v>58400</v>
      </c>
      <c r="Z41" s="2">
        <v>45.4</v>
      </c>
      <c r="AA41" s="2">
        <v>407.1</v>
      </c>
      <c r="AB41" s="2">
        <v>20.355</v>
      </c>
      <c r="AC41" s="45">
        <v>34</v>
      </c>
    </row>
    <row r="42" spans="5:29" x14ac:dyDescent="0.15">
      <c r="E42" s="12">
        <v>40</v>
      </c>
      <c r="F42" s="12">
        <v>42677</v>
      </c>
      <c r="G42" s="2">
        <v>7</v>
      </c>
      <c r="H42" s="12">
        <f t="shared" si="0"/>
        <v>6096.7</v>
      </c>
      <c r="I42" s="12">
        <f t="shared" si="1"/>
        <v>152417.5</v>
      </c>
      <c r="J42" s="12">
        <f t="shared" si="2"/>
        <v>42.4</v>
      </c>
      <c r="O42" s="2">
        <v>40</v>
      </c>
      <c r="P42" s="2">
        <v>3288131</v>
      </c>
      <c r="Q42" s="2">
        <v>77</v>
      </c>
      <c r="R42" s="2">
        <v>42683</v>
      </c>
      <c r="S42" s="2">
        <v>411225.00000000006</v>
      </c>
      <c r="T42" s="2">
        <v>2876906</v>
      </c>
      <c r="U42" s="2">
        <v>46200</v>
      </c>
      <c r="V42" s="2">
        <v>62.300000000000004</v>
      </c>
      <c r="W42" s="2">
        <v>587.39999999999986</v>
      </c>
      <c r="X42" s="2">
        <v>58.739999999999988</v>
      </c>
      <c r="Y42" s="2">
        <v>61600</v>
      </c>
      <c r="Z42" s="2">
        <v>46.800000000000004</v>
      </c>
      <c r="AA42" s="2">
        <v>453.90000000000003</v>
      </c>
      <c r="AB42" s="2">
        <v>22.695</v>
      </c>
      <c r="AC42" s="45">
        <v>38</v>
      </c>
    </row>
    <row r="43" spans="5:29" x14ac:dyDescent="0.15">
      <c r="E43" s="12">
        <v>41</v>
      </c>
      <c r="F43" s="12">
        <v>45957</v>
      </c>
      <c r="G43" s="2">
        <v>8</v>
      </c>
      <c r="H43" s="12">
        <f t="shared" si="0"/>
        <v>5744.6</v>
      </c>
      <c r="I43" s="12">
        <f t="shared" si="1"/>
        <v>143615</v>
      </c>
      <c r="J43" s="12">
        <f t="shared" si="2"/>
        <v>39.9</v>
      </c>
      <c r="O43" s="2">
        <v>41</v>
      </c>
      <c r="P43" s="2">
        <v>3770688</v>
      </c>
      <c r="Q43" s="2">
        <v>82</v>
      </c>
      <c r="R43" s="2">
        <v>45964</v>
      </c>
      <c r="S43" s="2">
        <v>0</v>
      </c>
      <c r="T43" s="2">
        <v>3770688</v>
      </c>
      <c r="U43" s="2">
        <v>46200</v>
      </c>
      <c r="V43" s="2">
        <v>81.699999999999989</v>
      </c>
      <c r="W43" s="2">
        <v>669.09999999999991</v>
      </c>
      <c r="X43" s="2">
        <v>66.91</v>
      </c>
      <c r="Y43" s="2">
        <v>65600</v>
      </c>
      <c r="Z43" s="2">
        <v>57.5</v>
      </c>
      <c r="AA43" s="2">
        <v>511.40000000000003</v>
      </c>
      <c r="AB43" s="2">
        <v>25.57</v>
      </c>
      <c r="AC43" s="45">
        <v>43</v>
      </c>
    </row>
    <row r="44" spans="5:29" x14ac:dyDescent="0.15">
      <c r="E44" s="12">
        <v>42</v>
      </c>
      <c r="F44" s="12">
        <v>49402</v>
      </c>
      <c r="G44" s="2">
        <v>8</v>
      </c>
      <c r="H44" s="12">
        <f t="shared" si="0"/>
        <v>6175.2</v>
      </c>
      <c r="I44" s="12">
        <f t="shared" si="1"/>
        <v>154380</v>
      </c>
      <c r="J44" s="12">
        <f t="shared" si="2"/>
        <v>42.9</v>
      </c>
      <c r="O44" s="2">
        <v>42</v>
      </c>
      <c r="P44" s="2">
        <v>4250808</v>
      </c>
      <c r="Q44" s="2">
        <v>86</v>
      </c>
      <c r="R44" s="2">
        <v>49408</v>
      </c>
      <c r="S44" s="2">
        <v>374408</v>
      </c>
      <c r="T44" s="2">
        <v>3876400</v>
      </c>
      <c r="U44" s="2">
        <v>46200</v>
      </c>
      <c r="V44" s="2">
        <v>84</v>
      </c>
      <c r="W44" s="2">
        <v>753.09999999999991</v>
      </c>
      <c r="X44" s="2">
        <v>75.309999999999988</v>
      </c>
      <c r="Y44" s="2">
        <v>68800</v>
      </c>
      <c r="Z44" s="2">
        <v>56.4</v>
      </c>
      <c r="AA44" s="2">
        <v>567.80000000000007</v>
      </c>
      <c r="AB44" s="2">
        <v>28.390000000000004</v>
      </c>
      <c r="AC44" s="45">
        <v>48</v>
      </c>
    </row>
    <row r="45" spans="5:29" x14ac:dyDescent="0.15">
      <c r="E45" s="12">
        <v>43</v>
      </c>
      <c r="F45" s="12">
        <v>53015</v>
      </c>
      <c r="G45" s="2">
        <v>8</v>
      </c>
      <c r="H45" s="12">
        <f t="shared" si="0"/>
        <v>6626.8</v>
      </c>
      <c r="I45" s="12">
        <f t="shared" si="1"/>
        <v>165670</v>
      </c>
      <c r="J45" s="12">
        <f t="shared" si="2"/>
        <v>46.1</v>
      </c>
      <c r="O45" s="2">
        <v>43</v>
      </c>
      <c r="P45" s="2">
        <v>4826731</v>
      </c>
      <c r="Q45" s="2">
        <v>91</v>
      </c>
      <c r="R45" s="2">
        <v>53021</v>
      </c>
      <c r="S45" s="2">
        <v>0</v>
      </c>
      <c r="T45" s="2">
        <v>4826731</v>
      </c>
      <c r="U45" s="2">
        <v>46200</v>
      </c>
      <c r="V45" s="2">
        <v>104.5</v>
      </c>
      <c r="W45" s="2">
        <v>857.59999999999991</v>
      </c>
      <c r="X45" s="2">
        <v>85.759999999999991</v>
      </c>
      <c r="Y45" s="2">
        <v>72800</v>
      </c>
      <c r="Z45" s="2">
        <v>66.399999999999991</v>
      </c>
      <c r="AA45" s="2">
        <v>634.20000000000005</v>
      </c>
      <c r="AB45" s="2">
        <v>31.71</v>
      </c>
      <c r="AC45" s="45">
        <v>56</v>
      </c>
    </row>
    <row r="46" spans="5:29" x14ac:dyDescent="0.15">
      <c r="E46" s="12">
        <v>44</v>
      </c>
      <c r="F46" s="12">
        <v>56799</v>
      </c>
      <c r="G46" s="2">
        <v>8</v>
      </c>
      <c r="H46" s="12">
        <f t="shared" si="0"/>
        <v>7099.8</v>
      </c>
      <c r="I46" s="12">
        <f t="shared" si="1"/>
        <v>177495</v>
      </c>
      <c r="J46" s="12">
        <f t="shared" si="2"/>
        <v>49.4</v>
      </c>
      <c r="O46" s="2">
        <v>44</v>
      </c>
      <c r="P46" s="2">
        <v>5455296</v>
      </c>
      <c r="Q46" s="2">
        <v>96</v>
      </c>
      <c r="R46" s="2">
        <v>56806</v>
      </c>
      <c r="S46" s="2">
        <v>247304.00000000006</v>
      </c>
      <c r="T46" s="2">
        <v>5207992</v>
      </c>
      <c r="U46" s="2">
        <v>46200</v>
      </c>
      <c r="V46" s="2">
        <v>112.8</v>
      </c>
      <c r="W46" s="2">
        <v>970.39999999999986</v>
      </c>
      <c r="X46" s="2">
        <v>97.039999999999992</v>
      </c>
      <c r="Y46" s="2">
        <v>76800</v>
      </c>
      <c r="Z46" s="2">
        <v>67.899999999999991</v>
      </c>
      <c r="AA46" s="2">
        <v>702.1</v>
      </c>
      <c r="AB46" s="2">
        <v>35.105000000000004</v>
      </c>
      <c r="AC46" s="45">
        <v>63</v>
      </c>
    </row>
    <row r="47" spans="5:29" x14ac:dyDescent="0.15">
      <c r="E47" s="12">
        <v>45</v>
      </c>
      <c r="F47" s="12">
        <v>60760</v>
      </c>
      <c r="G47" s="2">
        <v>8</v>
      </c>
      <c r="H47" s="12">
        <f t="shared" si="0"/>
        <v>7595</v>
      </c>
      <c r="I47" s="12">
        <f t="shared" si="1"/>
        <v>189875</v>
      </c>
      <c r="J47" s="12">
        <f t="shared" si="2"/>
        <v>52.800000000000004</v>
      </c>
      <c r="O47" s="2">
        <v>45</v>
      </c>
      <c r="P47" s="2">
        <v>6139386</v>
      </c>
      <c r="Q47" s="2">
        <v>101</v>
      </c>
      <c r="R47" s="2">
        <v>60766</v>
      </c>
      <c r="S47" s="2">
        <v>415815.00000000006</v>
      </c>
      <c r="T47" s="2">
        <v>5723571</v>
      </c>
      <c r="U47" s="2">
        <v>78000</v>
      </c>
      <c r="V47" s="2">
        <v>73.399999999999991</v>
      </c>
      <c r="W47" s="2">
        <v>1043.8</v>
      </c>
      <c r="X47" s="2">
        <v>104.38</v>
      </c>
      <c r="Y47" s="2">
        <v>80800</v>
      </c>
      <c r="Z47" s="2">
        <v>70.899999999999991</v>
      </c>
      <c r="AA47" s="2">
        <v>773</v>
      </c>
      <c r="AB47" s="2">
        <v>38.65</v>
      </c>
      <c r="AC47" s="45">
        <v>67</v>
      </c>
    </row>
    <row r="48" spans="5:29" x14ac:dyDescent="0.15">
      <c r="E48" s="12">
        <v>46</v>
      </c>
      <c r="F48" s="12">
        <v>64901</v>
      </c>
      <c r="G48" s="2">
        <v>8</v>
      </c>
      <c r="H48" s="12">
        <f t="shared" si="0"/>
        <v>8112.6</v>
      </c>
      <c r="I48" s="12">
        <f t="shared" si="1"/>
        <v>202815</v>
      </c>
      <c r="J48" s="12">
        <f t="shared" si="2"/>
        <v>56.4</v>
      </c>
      <c r="O48" s="2">
        <v>46</v>
      </c>
      <c r="P48" s="2">
        <v>6947189</v>
      </c>
      <c r="Q48" s="2">
        <v>107</v>
      </c>
      <c r="R48" s="2">
        <v>64907</v>
      </c>
      <c r="S48" s="2">
        <v>0</v>
      </c>
      <c r="T48" s="2">
        <v>6947189</v>
      </c>
      <c r="U48" s="2">
        <v>78000</v>
      </c>
      <c r="V48" s="2">
        <v>89.1</v>
      </c>
      <c r="W48" s="2">
        <v>1132.8999999999999</v>
      </c>
      <c r="X48" s="2">
        <v>113.28999999999999</v>
      </c>
      <c r="Y48" s="2">
        <v>85600</v>
      </c>
      <c r="Z48" s="2">
        <v>81.199999999999989</v>
      </c>
      <c r="AA48" s="2">
        <v>854.2</v>
      </c>
      <c r="AB48" s="2">
        <v>42.71</v>
      </c>
      <c r="AC48" s="45">
        <v>72</v>
      </c>
    </row>
    <row r="49" spans="5:29" x14ac:dyDescent="0.15">
      <c r="E49" s="12">
        <v>47</v>
      </c>
      <c r="F49" s="12">
        <v>69225</v>
      </c>
      <c r="G49" s="2">
        <v>8</v>
      </c>
      <c r="H49" s="12">
        <f t="shared" si="0"/>
        <v>8653.1</v>
      </c>
      <c r="I49" s="12">
        <f t="shared" si="1"/>
        <v>216327.5</v>
      </c>
      <c r="J49" s="12">
        <f t="shared" si="2"/>
        <v>60.1</v>
      </c>
      <c r="O49" s="2">
        <v>47</v>
      </c>
      <c r="P49" s="2">
        <v>7756224</v>
      </c>
      <c r="Q49" s="2">
        <v>112</v>
      </c>
      <c r="R49" s="2">
        <v>69232</v>
      </c>
      <c r="S49" s="2">
        <v>8942310</v>
      </c>
      <c r="T49" s="2">
        <v>-1186086</v>
      </c>
      <c r="U49" s="2">
        <v>78000</v>
      </c>
      <c r="V49" s="2">
        <v>-15.299999999999999</v>
      </c>
      <c r="W49" s="2">
        <v>1117.5999999999999</v>
      </c>
      <c r="X49" s="2">
        <v>111.75999999999999</v>
      </c>
      <c r="Y49" s="2">
        <v>89600</v>
      </c>
      <c r="Z49" s="2">
        <v>-13.299999999999999</v>
      </c>
      <c r="AA49" s="2">
        <v>840.90000000000009</v>
      </c>
      <c r="AB49" s="2">
        <v>42.045000000000002</v>
      </c>
      <c r="AC49" s="45">
        <v>71</v>
      </c>
    </row>
    <row r="50" spans="5:29" x14ac:dyDescent="0.15">
      <c r="E50" s="12">
        <v>48</v>
      </c>
      <c r="F50" s="12">
        <v>73738</v>
      </c>
      <c r="G50" s="2">
        <v>8</v>
      </c>
      <c r="H50" s="12">
        <f t="shared" si="0"/>
        <v>9217.2000000000007</v>
      </c>
      <c r="I50" s="12">
        <f t="shared" si="1"/>
        <v>230430.00000000003</v>
      </c>
      <c r="J50" s="12">
        <f t="shared" si="2"/>
        <v>64.099999999999994</v>
      </c>
      <c r="O50" s="2">
        <v>48</v>
      </c>
      <c r="P50" s="2">
        <v>8704152</v>
      </c>
      <c r="Q50" s="2">
        <v>118</v>
      </c>
      <c r="R50" s="2">
        <v>73744</v>
      </c>
      <c r="S50" s="2">
        <v>0</v>
      </c>
      <c r="T50" s="2">
        <v>8704152</v>
      </c>
      <c r="U50" s="2">
        <v>78000</v>
      </c>
      <c r="V50" s="2">
        <v>111.6</v>
      </c>
      <c r="W50" s="2">
        <v>1229.1999999999998</v>
      </c>
      <c r="X50" s="2">
        <v>122.91999999999999</v>
      </c>
      <c r="Y50" s="2">
        <v>94400</v>
      </c>
      <c r="Z50" s="2">
        <v>92.3</v>
      </c>
      <c r="AA50" s="2">
        <v>933.2</v>
      </c>
      <c r="AB50" s="2">
        <v>46.660000000000004</v>
      </c>
      <c r="AC50" s="45">
        <v>78</v>
      </c>
    </row>
    <row r="51" spans="5:29" x14ac:dyDescent="0.15">
      <c r="E51" s="12">
        <v>49</v>
      </c>
      <c r="F51" s="12">
        <v>78443</v>
      </c>
      <c r="G51" s="2">
        <v>8</v>
      </c>
      <c r="H51" s="12">
        <f t="shared" si="0"/>
        <v>9805.2999999999993</v>
      </c>
      <c r="I51" s="12">
        <f t="shared" si="1"/>
        <v>245132.49999999997</v>
      </c>
      <c r="J51" s="12">
        <f t="shared" si="2"/>
        <v>68.099999999999994</v>
      </c>
      <c r="O51" s="2">
        <v>49</v>
      </c>
      <c r="P51" s="2">
        <v>9730156</v>
      </c>
      <c r="Q51" s="2">
        <v>124</v>
      </c>
      <c r="R51" s="2">
        <v>78449</v>
      </c>
      <c r="S51" s="2">
        <v>4533576</v>
      </c>
      <c r="T51" s="2">
        <v>5196580</v>
      </c>
      <c r="U51" s="2">
        <v>78000</v>
      </c>
      <c r="V51" s="2">
        <v>66.699999999999989</v>
      </c>
      <c r="W51" s="2">
        <v>1295.8999999999999</v>
      </c>
      <c r="X51" s="2">
        <v>129.58999999999997</v>
      </c>
      <c r="Y51" s="2">
        <v>99200</v>
      </c>
      <c r="Z51" s="2">
        <v>52.4</v>
      </c>
      <c r="AA51" s="2">
        <v>985.6</v>
      </c>
      <c r="AB51" s="2">
        <v>49.28</v>
      </c>
      <c r="AC51" s="45">
        <v>82</v>
      </c>
    </row>
    <row r="52" spans="5:29" x14ac:dyDescent="0.15">
      <c r="E52" s="12">
        <v>50</v>
      </c>
      <c r="F52" s="12">
        <v>83343</v>
      </c>
      <c r="G52" s="2">
        <v>10</v>
      </c>
      <c r="H52" s="12">
        <f t="shared" si="0"/>
        <v>8334.2999999999993</v>
      </c>
      <c r="I52" s="12">
        <f t="shared" si="1"/>
        <v>208357.49999999997</v>
      </c>
      <c r="J52" s="12">
        <f t="shared" si="2"/>
        <v>57.9</v>
      </c>
      <c r="O52" s="2">
        <v>50</v>
      </c>
      <c r="P52" s="2">
        <v>10838100</v>
      </c>
      <c r="Q52" s="2">
        <v>130</v>
      </c>
      <c r="R52" s="2">
        <v>83350</v>
      </c>
      <c r="S52" s="2">
        <v>6936475</v>
      </c>
      <c r="T52" s="2">
        <v>3901625</v>
      </c>
      <c r="U52" s="2">
        <v>78000</v>
      </c>
      <c r="V52" s="2">
        <v>50.1</v>
      </c>
      <c r="W52" s="2">
        <v>1345.9999999999998</v>
      </c>
      <c r="X52" s="2">
        <v>134.59999999999997</v>
      </c>
      <c r="Y52" s="2">
        <v>104000</v>
      </c>
      <c r="Z52" s="2">
        <v>37.6</v>
      </c>
      <c r="AA52" s="2">
        <v>1023.2</v>
      </c>
      <c r="AB52" s="2">
        <v>51.160000000000004</v>
      </c>
      <c r="AC52" s="45">
        <v>85</v>
      </c>
    </row>
    <row r="53" spans="5:29" x14ac:dyDescent="0.15">
      <c r="E53" s="12">
        <v>51</v>
      </c>
      <c r="F53" s="12">
        <v>88444</v>
      </c>
      <c r="G53" s="2">
        <v>10</v>
      </c>
      <c r="H53" s="12">
        <f t="shared" si="0"/>
        <v>8844.4</v>
      </c>
      <c r="I53" s="12">
        <f t="shared" si="1"/>
        <v>221110</v>
      </c>
      <c r="J53" s="12">
        <f t="shared" si="2"/>
        <v>61.5</v>
      </c>
      <c r="O53" s="2">
        <v>51</v>
      </c>
      <c r="P53" s="2">
        <v>12031920</v>
      </c>
      <c r="Q53" s="2">
        <v>136</v>
      </c>
      <c r="R53" s="2">
        <v>88450</v>
      </c>
      <c r="S53" s="2">
        <v>0</v>
      </c>
      <c r="T53" s="2">
        <v>12031920</v>
      </c>
      <c r="U53" s="2">
        <v>78000</v>
      </c>
      <c r="V53" s="2">
        <v>154.29999999999998</v>
      </c>
      <c r="W53" s="2">
        <v>1500.2999999999997</v>
      </c>
      <c r="X53" s="2">
        <v>150.02999999999997</v>
      </c>
      <c r="Y53" s="2">
        <v>108800</v>
      </c>
      <c r="Z53" s="2">
        <v>110.6</v>
      </c>
      <c r="AA53" s="2">
        <v>1133.8</v>
      </c>
      <c r="AB53" s="2">
        <v>56.69</v>
      </c>
      <c r="AC53" s="45">
        <v>95</v>
      </c>
    </row>
    <row r="54" spans="5:29" x14ac:dyDescent="0.15">
      <c r="E54" s="12">
        <v>52</v>
      </c>
      <c r="F54" s="12">
        <v>93749</v>
      </c>
      <c r="G54" s="2">
        <v>10</v>
      </c>
      <c r="H54" s="12">
        <f t="shared" si="0"/>
        <v>9374.9</v>
      </c>
      <c r="I54" s="12">
        <f t="shared" si="1"/>
        <v>234372.5</v>
      </c>
      <c r="J54" s="12">
        <f t="shared" si="2"/>
        <v>65.199999999999989</v>
      </c>
      <c r="O54" s="2">
        <v>52</v>
      </c>
      <c r="P54" s="2">
        <v>13409825</v>
      </c>
      <c r="Q54" s="2">
        <v>143</v>
      </c>
      <c r="R54" s="2">
        <v>93755</v>
      </c>
      <c r="S54" s="2">
        <v>8026058</v>
      </c>
      <c r="T54" s="2">
        <v>5383767</v>
      </c>
      <c r="U54" s="2">
        <v>78000</v>
      </c>
      <c r="V54" s="2">
        <v>69.099999999999994</v>
      </c>
      <c r="W54" s="2">
        <v>1569.3999999999996</v>
      </c>
      <c r="X54" s="2">
        <v>156.93999999999997</v>
      </c>
      <c r="Y54" s="2">
        <v>114400</v>
      </c>
      <c r="Z54" s="2">
        <v>47.1</v>
      </c>
      <c r="AA54" s="2">
        <v>1180.8999999999999</v>
      </c>
      <c r="AB54" s="2">
        <v>59.044999999999995</v>
      </c>
      <c r="AC54" s="45">
        <v>99</v>
      </c>
    </row>
    <row r="55" spans="5:29" x14ac:dyDescent="0.15">
      <c r="E55" s="12">
        <v>53</v>
      </c>
      <c r="F55" s="12">
        <v>99261</v>
      </c>
      <c r="G55" s="2">
        <v>10</v>
      </c>
      <c r="H55" s="12">
        <f t="shared" si="0"/>
        <v>9926.1</v>
      </c>
      <c r="I55" s="12">
        <f t="shared" si="1"/>
        <v>248152.5</v>
      </c>
      <c r="J55" s="12">
        <f t="shared" si="2"/>
        <v>69</v>
      </c>
      <c r="O55" s="2">
        <v>53</v>
      </c>
      <c r="P55" s="2">
        <v>14893200</v>
      </c>
      <c r="Q55" s="2">
        <v>150</v>
      </c>
      <c r="R55" s="2">
        <v>99268</v>
      </c>
      <c r="S55" s="2">
        <v>0</v>
      </c>
      <c r="T55" s="2">
        <v>14893200</v>
      </c>
      <c r="U55" s="2">
        <v>78000</v>
      </c>
      <c r="V55" s="2">
        <v>191</v>
      </c>
      <c r="W55" s="2">
        <v>1760.3999999999996</v>
      </c>
      <c r="X55" s="2">
        <v>176.03999999999996</v>
      </c>
      <c r="Y55" s="2">
        <v>120000</v>
      </c>
      <c r="Z55" s="2">
        <v>124.19999999999999</v>
      </c>
      <c r="AA55" s="2">
        <v>1305.0999999999999</v>
      </c>
      <c r="AB55" s="2">
        <v>65.254999999999995</v>
      </c>
      <c r="AC55" s="45">
        <v>112</v>
      </c>
    </row>
    <row r="56" spans="5:29" x14ac:dyDescent="0.15">
      <c r="E56" s="12">
        <v>54</v>
      </c>
      <c r="F56" s="12">
        <v>104986</v>
      </c>
      <c r="G56" s="2">
        <v>10</v>
      </c>
      <c r="H56" s="12">
        <f t="shared" si="0"/>
        <v>10498.6</v>
      </c>
      <c r="I56" s="12">
        <f t="shared" si="1"/>
        <v>262465</v>
      </c>
      <c r="J56" s="12">
        <f t="shared" si="2"/>
        <v>73</v>
      </c>
      <c r="O56" s="2">
        <v>54</v>
      </c>
      <c r="P56" s="2">
        <v>16486884</v>
      </c>
      <c r="Q56" s="2">
        <v>157</v>
      </c>
      <c r="R56" s="2">
        <v>104992</v>
      </c>
      <c r="S56" s="2">
        <v>7715620</v>
      </c>
      <c r="T56" s="2">
        <v>8771264</v>
      </c>
      <c r="U56" s="2">
        <v>78000</v>
      </c>
      <c r="V56" s="2">
        <v>112.5</v>
      </c>
      <c r="W56" s="2">
        <v>1872.8999999999996</v>
      </c>
      <c r="X56" s="2">
        <v>187.28999999999996</v>
      </c>
      <c r="Y56" s="2">
        <v>125600</v>
      </c>
      <c r="Z56" s="2">
        <v>69.899999999999991</v>
      </c>
      <c r="AA56" s="2">
        <v>1375</v>
      </c>
      <c r="AB56" s="2">
        <v>68.75</v>
      </c>
      <c r="AC56" s="45">
        <v>120</v>
      </c>
    </row>
    <row r="57" spans="5:29" x14ac:dyDescent="0.15">
      <c r="E57" s="12">
        <v>55</v>
      </c>
      <c r="F57" s="12">
        <v>110927</v>
      </c>
      <c r="G57" s="2">
        <v>10</v>
      </c>
      <c r="H57" s="12">
        <f t="shared" si="0"/>
        <v>11092.7</v>
      </c>
      <c r="I57" s="12">
        <f t="shared" si="1"/>
        <v>277317.5</v>
      </c>
      <c r="J57" s="12">
        <f t="shared" si="2"/>
        <v>77.099999999999994</v>
      </c>
      <c r="O57" s="2">
        <v>55</v>
      </c>
      <c r="P57" s="2">
        <v>18196292</v>
      </c>
      <c r="Q57" s="2">
        <v>164</v>
      </c>
      <c r="R57" s="2">
        <v>110933</v>
      </c>
      <c r="S57" s="2">
        <v>0</v>
      </c>
      <c r="T57" s="2">
        <v>18196292</v>
      </c>
      <c r="U57" s="2">
        <v>112800</v>
      </c>
      <c r="V57" s="2">
        <v>161.4</v>
      </c>
      <c r="W57" s="2">
        <v>2034.2999999999997</v>
      </c>
      <c r="X57" s="2">
        <v>203.42999999999998</v>
      </c>
      <c r="Y57" s="2">
        <v>131200</v>
      </c>
      <c r="Z57" s="2">
        <v>138.69999999999999</v>
      </c>
      <c r="AA57" s="2">
        <v>1513.7</v>
      </c>
      <c r="AB57" s="2">
        <v>75.685000000000002</v>
      </c>
      <c r="AC57" s="45">
        <v>129</v>
      </c>
    </row>
    <row r="58" spans="5:29" x14ac:dyDescent="0.15">
      <c r="E58" s="12">
        <v>56</v>
      </c>
      <c r="F58" s="12">
        <v>117087</v>
      </c>
      <c r="G58" s="2">
        <v>10</v>
      </c>
      <c r="H58" s="12">
        <f t="shared" si="0"/>
        <v>11708.7</v>
      </c>
      <c r="I58" s="12">
        <f t="shared" si="1"/>
        <v>292717.5</v>
      </c>
      <c r="J58" s="12">
        <f t="shared" si="2"/>
        <v>81.399999999999991</v>
      </c>
      <c r="O58" s="2">
        <v>56</v>
      </c>
      <c r="P58" s="2">
        <v>20143608</v>
      </c>
      <c r="Q58" s="2">
        <v>172</v>
      </c>
      <c r="R58" s="2">
        <v>117094</v>
      </c>
      <c r="S58" s="2">
        <v>8076428</v>
      </c>
      <c r="T58" s="2">
        <v>12067180</v>
      </c>
      <c r="U58" s="2">
        <v>112800</v>
      </c>
      <c r="V58" s="2">
        <v>107</v>
      </c>
      <c r="W58" s="2">
        <v>2141.2999999999997</v>
      </c>
      <c r="X58" s="2">
        <v>214.12999999999997</v>
      </c>
      <c r="Y58" s="2">
        <v>137600</v>
      </c>
      <c r="Z58" s="2">
        <v>87.699999999999989</v>
      </c>
      <c r="AA58" s="2">
        <v>1601.4</v>
      </c>
      <c r="AB58" s="2">
        <v>80.070000000000007</v>
      </c>
      <c r="AC58" s="45">
        <v>136</v>
      </c>
    </row>
    <row r="59" spans="5:29" x14ac:dyDescent="0.15">
      <c r="E59" s="12">
        <v>57</v>
      </c>
      <c r="F59" s="12">
        <v>123472</v>
      </c>
      <c r="G59" s="2">
        <v>10</v>
      </c>
      <c r="H59" s="12">
        <f t="shared" si="0"/>
        <v>12347.2</v>
      </c>
      <c r="I59" s="12">
        <f t="shared" si="1"/>
        <v>308680</v>
      </c>
      <c r="J59" s="12">
        <f t="shared" si="2"/>
        <v>85.8</v>
      </c>
      <c r="O59" s="2">
        <v>57</v>
      </c>
      <c r="P59" s="2">
        <v>22229640</v>
      </c>
      <c r="Q59" s="2">
        <v>180</v>
      </c>
      <c r="R59" s="2">
        <v>123478</v>
      </c>
      <c r="S59" s="2">
        <v>0</v>
      </c>
      <c r="T59" s="2">
        <v>22229640</v>
      </c>
      <c r="U59" s="2">
        <v>112800</v>
      </c>
      <c r="V59" s="2">
        <v>197.1</v>
      </c>
      <c r="W59" s="2">
        <v>2338.3999999999996</v>
      </c>
      <c r="X59" s="2">
        <v>233.83999999999997</v>
      </c>
      <c r="Y59" s="2">
        <v>144000</v>
      </c>
      <c r="Z59" s="2">
        <v>154.4</v>
      </c>
      <c r="AA59" s="2">
        <v>1755.8000000000002</v>
      </c>
      <c r="AB59" s="2">
        <v>87.79</v>
      </c>
      <c r="AC59" s="45">
        <v>148</v>
      </c>
    </row>
    <row r="60" spans="5:29" x14ac:dyDescent="0.15">
      <c r="E60" s="12">
        <v>58</v>
      </c>
      <c r="F60" s="12">
        <v>130085</v>
      </c>
      <c r="G60" s="2">
        <v>10</v>
      </c>
      <c r="H60" s="12">
        <f t="shared" si="0"/>
        <v>13008.5</v>
      </c>
      <c r="I60" s="12">
        <f t="shared" si="1"/>
        <v>325212.5</v>
      </c>
      <c r="J60" s="12">
        <f t="shared" si="2"/>
        <v>90.399999999999991</v>
      </c>
      <c r="O60" s="2">
        <v>58</v>
      </c>
      <c r="P60" s="2">
        <v>24460868</v>
      </c>
      <c r="Q60" s="2">
        <v>188</v>
      </c>
      <c r="R60" s="2">
        <v>130091</v>
      </c>
      <c r="S60" s="2">
        <v>8718688</v>
      </c>
      <c r="T60" s="2">
        <v>15742180</v>
      </c>
      <c r="U60" s="2">
        <v>112800</v>
      </c>
      <c r="V60" s="2">
        <v>139.6</v>
      </c>
      <c r="W60" s="2">
        <v>2477.9999999999995</v>
      </c>
      <c r="X60" s="2">
        <v>247.79999999999995</v>
      </c>
      <c r="Y60" s="2">
        <v>150400</v>
      </c>
      <c r="Z60" s="2">
        <v>104.69999999999999</v>
      </c>
      <c r="AA60" s="2">
        <v>1860.5000000000002</v>
      </c>
      <c r="AB60" s="2">
        <v>93.025000000000006</v>
      </c>
      <c r="AC60" s="45">
        <v>156</v>
      </c>
    </row>
    <row r="61" spans="5:29" x14ac:dyDescent="0.15">
      <c r="E61" s="12">
        <v>59</v>
      </c>
      <c r="F61" s="12">
        <v>136929</v>
      </c>
      <c r="G61" s="2">
        <v>10</v>
      </c>
      <c r="H61" s="12">
        <f t="shared" si="0"/>
        <v>13692.9</v>
      </c>
      <c r="I61" s="12">
        <f t="shared" si="1"/>
        <v>342322.5</v>
      </c>
      <c r="J61" s="12">
        <f t="shared" si="2"/>
        <v>95.1</v>
      </c>
      <c r="O61" s="2">
        <v>59</v>
      </c>
      <c r="P61" s="2">
        <v>26980332</v>
      </c>
      <c r="Q61" s="2">
        <v>197</v>
      </c>
      <c r="R61" s="2">
        <v>136936</v>
      </c>
      <c r="S61" s="2">
        <v>0</v>
      </c>
      <c r="T61" s="2">
        <v>26980332</v>
      </c>
      <c r="U61" s="2">
        <v>112800</v>
      </c>
      <c r="V61" s="2">
        <v>239.2</v>
      </c>
      <c r="W61" s="2">
        <v>2717.1999999999994</v>
      </c>
      <c r="X61" s="2">
        <v>271.71999999999991</v>
      </c>
      <c r="Y61" s="2">
        <v>157600</v>
      </c>
      <c r="Z61" s="2">
        <v>171.2</v>
      </c>
      <c r="AA61" s="2">
        <v>2031.7000000000003</v>
      </c>
      <c r="AB61" s="2">
        <v>101.58500000000001</v>
      </c>
      <c r="AC61" s="45">
        <v>172</v>
      </c>
    </row>
    <row r="62" spans="5:29" x14ac:dyDescent="0.15">
      <c r="E62" s="12">
        <v>60</v>
      </c>
      <c r="F62" s="12">
        <v>144010</v>
      </c>
      <c r="G62" s="2">
        <v>10</v>
      </c>
      <c r="H62" s="12">
        <f t="shared" si="0"/>
        <v>14401</v>
      </c>
      <c r="I62" s="12">
        <f t="shared" si="1"/>
        <v>360025</v>
      </c>
      <c r="J62" s="12">
        <f t="shared" si="2"/>
        <v>100.1</v>
      </c>
      <c r="O62" s="2">
        <v>60</v>
      </c>
      <c r="P62" s="2">
        <v>29671416</v>
      </c>
      <c r="Q62" s="2">
        <v>206</v>
      </c>
      <c r="R62" s="2">
        <v>144016</v>
      </c>
      <c r="S62" s="2">
        <v>12654231</v>
      </c>
      <c r="T62" s="2">
        <v>17017185</v>
      </c>
      <c r="U62" s="2">
        <v>112800</v>
      </c>
      <c r="V62" s="2">
        <v>150.9</v>
      </c>
      <c r="W62" s="2">
        <v>2868.0999999999995</v>
      </c>
      <c r="X62" s="2">
        <v>286.80999999999995</v>
      </c>
      <c r="Y62" s="2">
        <v>164800</v>
      </c>
      <c r="Z62" s="2">
        <v>103.3</v>
      </c>
      <c r="AA62" s="2">
        <v>2135.0000000000005</v>
      </c>
      <c r="AB62" s="2">
        <v>106.75000000000003</v>
      </c>
      <c r="AC62" s="45">
        <v>182</v>
      </c>
    </row>
    <row r="63" spans="5:29" x14ac:dyDescent="0.15">
      <c r="F63" s="12">
        <v>151331</v>
      </c>
      <c r="I63" s="12">
        <f t="shared" si="1"/>
        <v>0</v>
      </c>
      <c r="J63" s="12">
        <f t="shared" si="2"/>
        <v>0</v>
      </c>
    </row>
    <row r="64" spans="5:29" x14ac:dyDescent="0.15">
      <c r="F64" s="12">
        <v>158895</v>
      </c>
      <c r="I64" s="12">
        <f t="shared" si="1"/>
        <v>0</v>
      </c>
      <c r="J64" s="12">
        <f t="shared" si="2"/>
        <v>0</v>
      </c>
    </row>
    <row r="65" spans="6:10" x14ac:dyDescent="0.15">
      <c r="F65" s="12">
        <v>166708</v>
      </c>
      <c r="I65" s="12">
        <f t="shared" si="1"/>
        <v>0</v>
      </c>
      <c r="J65" s="12">
        <f t="shared" si="2"/>
        <v>0</v>
      </c>
    </row>
    <row r="66" spans="6:10" x14ac:dyDescent="0.15">
      <c r="F66" s="12">
        <v>174773</v>
      </c>
      <c r="I66" s="12">
        <f t="shared" si="1"/>
        <v>0</v>
      </c>
      <c r="J66" s="12">
        <f t="shared" si="2"/>
        <v>0</v>
      </c>
    </row>
    <row r="67" spans="6:10" x14ac:dyDescent="0.15">
      <c r="F67" s="12">
        <v>183093</v>
      </c>
      <c r="I67" s="12">
        <f t="shared" si="1"/>
        <v>0</v>
      </c>
      <c r="J67" s="12">
        <f t="shared" si="2"/>
        <v>0</v>
      </c>
    </row>
    <row r="68" spans="6:10" x14ac:dyDescent="0.15">
      <c r="F68" s="12">
        <v>191674</v>
      </c>
      <c r="I68" s="12">
        <f t="shared" ref="I68:I102" si="3">H68*25</f>
        <v>0</v>
      </c>
      <c r="J68" s="12">
        <f t="shared" ref="J68:J102" si="4">ROUNDUP(I68/3600,1)</f>
        <v>0</v>
      </c>
    </row>
    <row r="69" spans="6:10" x14ac:dyDescent="0.15">
      <c r="F69" s="12">
        <v>200519</v>
      </c>
      <c r="I69" s="12">
        <f t="shared" si="3"/>
        <v>0</v>
      </c>
      <c r="J69" s="12">
        <f t="shared" si="4"/>
        <v>0</v>
      </c>
    </row>
    <row r="70" spans="6:10" x14ac:dyDescent="0.15">
      <c r="F70" s="12">
        <v>209631</v>
      </c>
      <c r="I70" s="12">
        <f t="shared" si="3"/>
        <v>0</v>
      </c>
      <c r="J70" s="12">
        <f t="shared" si="4"/>
        <v>0</v>
      </c>
    </row>
    <row r="71" spans="6:10" x14ac:dyDescent="0.15">
      <c r="F71" s="12">
        <v>219016</v>
      </c>
      <c r="I71" s="12">
        <f t="shared" si="3"/>
        <v>0</v>
      </c>
      <c r="J71" s="12">
        <f t="shared" si="4"/>
        <v>0</v>
      </c>
    </row>
    <row r="72" spans="6:10" x14ac:dyDescent="0.15">
      <c r="F72" s="12">
        <v>228677</v>
      </c>
      <c r="I72" s="12">
        <f t="shared" si="3"/>
        <v>0</v>
      </c>
      <c r="J72" s="12">
        <f t="shared" si="4"/>
        <v>0</v>
      </c>
    </row>
    <row r="73" spans="6:10" x14ac:dyDescent="0.15">
      <c r="F73" s="12">
        <v>238617</v>
      </c>
      <c r="I73" s="12">
        <f t="shared" si="3"/>
        <v>0</v>
      </c>
      <c r="J73" s="12">
        <f t="shared" si="4"/>
        <v>0</v>
      </c>
    </row>
    <row r="74" spans="6:10" x14ac:dyDescent="0.15">
      <c r="F74" s="12">
        <v>248842</v>
      </c>
      <c r="I74" s="12">
        <f t="shared" si="3"/>
        <v>0</v>
      </c>
      <c r="J74" s="12">
        <f t="shared" si="4"/>
        <v>0</v>
      </c>
    </row>
    <row r="75" spans="6:10" x14ac:dyDescent="0.15">
      <c r="F75" s="12">
        <v>259355</v>
      </c>
      <c r="I75" s="12">
        <f t="shared" si="3"/>
        <v>0</v>
      </c>
      <c r="J75" s="12">
        <f t="shared" si="4"/>
        <v>0</v>
      </c>
    </row>
    <row r="76" spans="6:10" x14ac:dyDescent="0.15">
      <c r="F76" s="12">
        <v>270159</v>
      </c>
      <c r="I76" s="12">
        <f t="shared" si="3"/>
        <v>0</v>
      </c>
      <c r="J76" s="12">
        <f t="shared" si="4"/>
        <v>0</v>
      </c>
    </row>
    <row r="77" spans="6:10" x14ac:dyDescent="0.15">
      <c r="F77" s="12">
        <v>281260</v>
      </c>
      <c r="I77" s="12">
        <f t="shared" si="3"/>
        <v>0</v>
      </c>
      <c r="J77" s="12">
        <f t="shared" si="4"/>
        <v>0</v>
      </c>
    </row>
    <row r="78" spans="6:10" x14ac:dyDescent="0.15">
      <c r="F78" s="12">
        <v>292661</v>
      </c>
      <c r="I78" s="12">
        <f t="shared" si="3"/>
        <v>0</v>
      </c>
      <c r="J78" s="12">
        <f t="shared" si="4"/>
        <v>0</v>
      </c>
    </row>
    <row r="79" spans="6:10" x14ac:dyDescent="0.15">
      <c r="F79" s="12">
        <v>304365</v>
      </c>
      <c r="I79" s="12">
        <f t="shared" si="3"/>
        <v>0</v>
      </c>
      <c r="J79" s="12">
        <f t="shared" si="4"/>
        <v>0</v>
      </c>
    </row>
    <row r="80" spans="6:10" x14ac:dyDescent="0.15">
      <c r="F80" s="12">
        <v>316378</v>
      </c>
      <c r="I80" s="12">
        <f t="shared" si="3"/>
        <v>0</v>
      </c>
      <c r="J80" s="12">
        <f t="shared" si="4"/>
        <v>0</v>
      </c>
    </row>
    <row r="81" spans="6:10" x14ac:dyDescent="0.15">
      <c r="F81" s="12">
        <v>328703</v>
      </c>
      <c r="I81" s="12">
        <f t="shared" si="3"/>
        <v>0</v>
      </c>
      <c r="J81" s="12">
        <f t="shared" si="4"/>
        <v>0</v>
      </c>
    </row>
    <row r="82" spans="6:10" x14ac:dyDescent="0.15">
      <c r="F82" s="12">
        <v>341343</v>
      </c>
      <c r="I82" s="12">
        <f t="shared" si="3"/>
        <v>0</v>
      </c>
      <c r="J82" s="12">
        <f t="shared" si="4"/>
        <v>0</v>
      </c>
    </row>
    <row r="83" spans="6:10" x14ac:dyDescent="0.15">
      <c r="F83" s="12">
        <v>354304</v>
      </c>
      <c r="I83" s="12">
        <f t="shared" si="3"/>
        <v>0</v>
      </c>
      <c r="J83" s="12">
        <f t="shared" si="4"/>
        <v>0</v>
      </c>
    </row>
    <row r="84" spans="6:10" x14ac:dyDescent="0.15">
      <c r="F84" s="12">
        <v>367589</v>
      </c>
      <c r="I84" s="12">
        <f t="shared" si="3"/>
        <v>0</v>
      </c>
      <c r="J84" s="12">
        <f t="shared" si="4"/>
        <v>0</v>
      </c>
    </row>
    <row r="85" spans="6:10" x14ac:dyDescent="0.15">
      <c r="F85" s="12">
        <v>381201</v>
      </c>
      <c r="I85" s="12">
        <f t="shared" si="3"/>
        <v>0</v>
      </c>
      <c r="J85" s="12">
        <f t="shared" si="4"/>
        <v>0</v>
      </c>
    </row>
    <row r="86" spans="6:10" x14ac:dyDescent="0.15">
      <c r="F86" s="12">
        <v>395146</v>
      </c>
      <c r="I86" s="12">
        <f t="shared" si="3"/>
        <v>0</v>
      </c>
      <c r="J86" s="12">
        <f t="shared" si="4"/>
        <v>0</v>
      </c>
    </row>
    <row r="87" spans="6:10" x14ac:dyDescent="0.15">
      <c r="F87" s="12">
        <v>409427</v>
      </c>
      <c r="I87" s="12">
        <f t="shared" si="3"/>
        <v>0</v>
      </c>
      <c r="J87" s="12">
        <f t="shared" si="4"/>
        <v>0</v>
      </c>
    </row>
    <row r="88" spans="6:10" x14ac:dyDescent="0.15">
      <c r="F88" s="12">
        <v>424047</v>
      </c>
      <c r="I88" s="12">
        <f t="shared" si="3"/>
        <v>0</v>
      </c>
      <c r="J88" s="12">
        <f t="shared" si="4"/>
        <v>0</v>
      </c>
    </row>
    <row r="89" spans="6:10" x14ac:dyDescent="0.15">
      <c r="F89" s="12">
        <v>439012</v>
      </c>
      <c r="I89" s="12">
        <f t="shared" si="3"/>
        <v>0</v>
      </c>
      <c r="J89" s="12">
        <f t="shared" si="4"/>
        <v>0</v>
      </c>
    </row>
    <row r="90" spans="6:10" x14ac:dyDescent="0.15">
      <c r="F90" s="12">
        <v>454325</v>
      </c>
      <c r="I90" s="12">
        <f t="shared" si="3"/>
        <v>0</v>
      </c>
      <c r="J90" s="12">
        <f t="shared" si="4"/>
        <v>0</v>
      </c>
    </row>
    <row r="91" spans="6:10" x14ac:dyDescent="0.15">
      <c r="F91" s="12">
        <v>469989</v>
      </c>
      <c r="I91" s="12">
        <f t="shared" si="3"/>
        <v>0</v>
      </c>
      <c r="J91" s="12">
        <f t="shared" si="4"/>
        <v>0</v>
      </c>
    </row>
    <row r="92" spans="6:10" x14ac:dyDescent="0.15">
      <c r="F92" s="12">
        <v>486010</v>
      </c>
      <c r="I92" s="12">
        <f t="shared" si="3"/>
        <v>0</v>
      </c>
      <c r="J92" s="12">
        <f t="shared" si="4"/>
        <v>0</v>
      </c>
    </row>
    <row r="93" spans="6:10" x14ac:dyDescent="0.15">
      <c r="F93" s="12">
        <v>502391</v>
      </c>
      <c r="I93" s="12">
        <f t="shared" si="3"/>
        <v>0</v>
      </c>
      <c r="J93" s="12">
        <f t="shared" si="4"/>
        <v>0</v>
      </c>
    </row>
    <row r="94" spans="6:10" x14ac:dyDescent="0.15">
      <c r="F94" s="12">
        <v>519135</v>
      </c>
      <c r="I94" s="12">
        <f t="shared" si="3"/>
        <v>0</v>
      </c>
      <c r="J94" s="12">
        <f t="shared" si="4"/>
        <v>0</v>
      </c>
    </row>
    <row r="95" spans="6:10" x14ac:dyDescent="0.15">
      <c r="F95" s="12">
        <v>536248</v>
      </c>
      <c r="I95" s="12">
        <f t="shared" si="3"/>
        <v>0</v>
      </c>
      <c r="J95" s="12">
        <f t="shared" si="4"/>
        <v>0</v>
      </c>
    </row>
    <row r="96" spans="6:10" x14ac:dyDescent="0.15">
      <c r="F96" s="12">
        <v>553733</v>
      </c>
      <c r="I96" s="12">
        <f t="shared" si="3"/>
        <v>0</v>
      </c>
      <c r="J96" s="12">
        <f t="shared" si="4"/>
        <v>0</v>
      </c>
    </row>
    <row r="97" spans="6:10" x14ac:dyDescent="0.15">
      <c r="F97" s="12">
        <v>571593</v>
      </c>
      <c r="I97" s="12">
        <f t="shared" si="3"/>
        <v>0</v>
      </c>
      <c r="J97" s="12">
        <f t="shared" si="4"/>
        <v>0</v>
      </c>
    </row>
    <row r="98" spans="6:10" x14ac:dyDescent="0.15">
      <c r="F98" s="12">
        <v>589834</v>
      </c>
      <c r="I98" s="12">
        <f t="shared" si="3"/>
        <v>0</v>
      </c>
      <c r="J98" s="12">
        <f t="shared" si="4"/>
        <v>0</v>
      </c>
    </row>
    <row r="99" spans="6:10" x14ac:dyDescent="0.15">
      <c r="F99" s="12">
        <v>608459</v>
      </c>
      <c r="I99" s="12">
        <f t="shared" si="3"/>
        <v>0</v>
      </c>
      <c r="J99" s="12">
        <f t="shared" si="4"/>
        <v>0</v>
      </c>
    </row>
    <row r="100" spans="6:10" x14ac:dyDescent="0.15">
      <c r="F100" s="12">
        <v>627471</v>
      </c>
      <c r="I100" s="12">
        <f t="shared" si="3"/>
        <v>0</v>
      </c>
      <c r="J100" s="12">
        <f t="shared" si="4"/>
        <v>0</v>
      </c>
    </row>
    <row r="101" spans="6:10" x14ac:dyDescent="0.15">
      <c r="F101" s="12">
        <v>646876</v>
      </c>
      <c r="I101" s="12">
        <f t="shared" si="3"/>
        <v>0</v>
      </c>
      <c r="J101" s="12">
        <f t="shared" si="4"/>
        <v>0</v>
      </c>
    </row>
    <row r="102" spans="6:10" x14ac:dyDescent="0.15">
      <c r="F102" s="12">
        <v>666677</v>
      </c>
      <c r="I102" s="12">
        <f t="shared" si="3"/>
        <v>0</v>
      </c>
      <c r="J102" s="12">
        <f t="shared" si="4"/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B3" sqref="B3:B62"/>
    </sheetView>
  </sheetViews>
  <sheetFormatPr defaultColWidth="10.75" defaultRowHeight="16.5" x14ac:dyDescent="0.15"/>
  <cols>
    <col min="1" max="6" width="10.75" style="12"/>
    <col min="7" max="7" width="17.5" style="12" customWidth="1"/>
    <col min="8" max="16384" width="10.75" style="12"/>
  </cols>
  <sheetData>
    <row r="1" spans="1:10" x14ac:dyDescent="0.15">
      <c r="D1" s="12" t="s">
        <v>85</v>
      </c>
    </row>
    <row r="2" spans="1:10" x14ac:dyDescent="0.15">
      <c r="A2" s="12" t="s">
        <v>83</v>
      </c>
      <c r="B2" s="12" t="s">
        <v>84</v>
      </c>
      <c r="D2" s="12" t="s">
        <v>87</v>
      </c>
      <c r="E2" s="12" t="s">
        <v>86</v>
      </c>
      <c r="F2" s="12" t="s">
        <v>88</v>
      </c>
      <c r="G2" s="12" t="s">
        <v>89</v>
      </c>
      <c r="H2" s="12" t="s">
        <v>90</v>
      </c>
      <c r="J2" s="12" t="s">
        <v>91</v>
      </c>
    </row>
    <row r="3" spans="1:10" x14ac:dyDescent="0.15">
      <c r="A3" s="12">
        <v>1</v>
      </c>
      <c r="B3" s="12">
        <f>30+A3*2</f>
        <v>32</v>
      </c>
      <c r="D3" s="12">
        <v>1</v>
      </c>
      <c r="E3" s="12">
        <f>J3*6</f>
        <v>18000</v>
      </c>
      <c r="F3" s="12">
        <f>J3*24</f>
        <v>72000</v>
      </c>
      <c r="G3" s="12" t="s">
        <v>92</v>
      </c>
      <c r="J3" s="12">
        <v>3000</v>
      </c>
    </row>
    <row r="4" spans="1:10" x14ac:dyDescent="0.15">
      <c r="A4" s="12">
        <v>2</v>
      </c>
      <c r="B4" s="12">
        <f t="shared" ref="B4:B62" si="0">30+A4*2</f>
        <v>34</v>
      </c>
      <c r="D4" s="12">
        <v>2</v>
      </c>
      <c r="E4" s="12">
        <f t="shared" ref="E4:E8" si="1">J4*6</f>
        <v>36000</v>
      </c>
      <c r="F4" s="12">
        <f t="shared" ref="F4:F8" si="2">J4*24</f>
        <v>144000</v>
      </c>
      <c r="G4" s="12" t="s">
        <v>93</v>
      </c>
      <c r="J4" s="12">
        <v>6000</v>
      </c>
    </row>
    <row r="5" spans="1:10" x14ac:dyDescent="0.15">
      <c r="A5" s="12">
        <v>3</v>
      </c>
      <c r="B5" s="12">
        <f t="shared" si="0"/>
        <v>36</v>
      </c>
      <c r="D5" s="12">
        <v>3</v>
      </c>
      <c r="E5" s="12">
        <f t="shared" si="1"/>
        <v>36000</v>
      </c>
      <c r="F5" s="12">
        <f t="shared" si="2"/>
        <v>144000</v>
      </c>
      <c r="J5" s="12">
        <v>6000</v>
      </c>
    </row>
    <row r="6" spans="1:10" x14ac:dyDescent="0.15">
      <c r="A6" s="12">
        <v>4</v>
      </c>
      <c r="B6" s="12">
        <f t="shared" si="0"/>
        <v>38</v>
      </c>
      <c r="D6" s="12">
        <v>4</v>
      </c>
      <c r="E6" s="12">
        <f t="shared" si="1"/>
        <v>54000</v>
      </c>
      <c r="F6" s="12">
        <f t="shared" si="2"/>
        <v>216000</v>
      </c>
      <c r="J6" s="12">
        <v>9000</v>
      </c>
    </row>
    <row r="7" spans="1:10" x14ac:dyDescent="0.15">
      <c r="A7" s="12">
        <v>5</v>
      </c>
      <c r="B7" s="12">
        <f t="shared" si="0"/>
        <v>40</v>
      </c>
      <c r="D7" s="12">
        <v>5</v>
      </c>
      <c r="E7" s="12">
        <f t="shared" si="1"/>
        <v>54000</v>
      </c>
      <c r="F7" s="12">
        <f t="shared" si="2"/>
        <v>216000</v>
      </c>
      <c r="J7" s="12">
        <v>9000</v>
      </c>
    </row>
    <row r="8" spans="1:10" x14ac:dyDescent="0.15">
      <c r="A8" s="12">
        <v>6</v>
      </c>
      <c r="B8" s="12">
        <f t="shared" si="0"/>
        <v>42</v>
      </c>
      <c r="D8" s="12">
        <v>6</v>
      </c>
      <c r="E8" s="12">
        <f t="shared" si="1"/>
        <v>72000</v>
      </c>
      <c r="F8" s="12">
        <f t="shared" si="2"/>
        <v>288000</v>
      </c>
      <c r="J8" s="12">
        <v>12000</v>
      </c>
    </row>
    <row r="9" spans="1:10" x14ac:dyDescent="0.15">
      <c r="A9" s="12">
        <v>7</v>
      </c>
      <c r="B9" s="12">
        <f t="shared" si="0"/>
        <v>44</v>
      </c>
      <c r="D9" s="12">
        <v>7</v>
      </c>
    </row>
    <row r="10" spans="1:10" x14ac:dyDescent="0.15">
      <c r="A10" s="12">
        <v>8</v>
      </c>
      <c r="B10" s="12">
        <f t="shared" si="0"/>
        <v>46</v>
      </c>
      <c r="D10" s="12">
        <v>8</v>
      </c>
    </row>
    <row r="11" spans="1:10" x14ac:dyDescent="0.15">
      <c r="A11" s="12">
        <v>9</v>
      </c>
      <c r="B11" s="12">
        <f t="shared" si="0"/>
        <v>48</v>
      </c>
      <c r="D11" s="12">
        <v>9</v>
      </c>
    </row>
    <row r="12" spans="1:10" x14ac:dyDescent="0.15">
      <c r="A12" s="12">
        <v>10</v>
      </c>
      <c r="B12" s="12">
        <f t="shared" si="0"/>
        <v>50</v>
      </c>
      <c r="D12" s="12">
        <v>10</v>
      </c>
    </row>
    <row r="13" spans="1:10" x14ac:dyDescent="0.15">
      <c r="A13" s="12">
        <v>11</v>
      </c>
      <c r="B13" s="12">
        <f t="shared" si="0"/>
        <v>52</v>
      </c>
      <c r="D13" s="12">
        <v>11</v>
      </c>
    </row>
    <row r="14" spans="1:10" x14ac:dyDescent="0.15">
      <c r="A14" s="12">
        <v>12</v>
      </c>
      <c r="B14" s="12">
        <f t="shared" si="0"/>
        <v>54</v>
      </c>
      <c r="D14" s="12">
        <v>12</v>
      </c>
    </row>
    <row r="15" spans="1:10" x14ac:dyDescent="0.15">
      <c r="A15" s="12">
        <v>13</v>
      </c>
      <c r="B15" s="12">
        <f t="shared" si="0"/>
        <v>56</v>
      </c>
      <c r="D15" s="12">
        <v>13</v>
      </c>
    </row>
    <row r="16" spans="1:10" x14ac:dyDescent="0.15">
      <c r="A16" s="12">
        <v>14</v>
      </c>
      <c r="B16" s="12">
        <f t="shared" si="0"/>
        <v>58</v>
      </c>
      <c r="D16" s="12">
        <v>14</v>
      </c>
    </row>
    <row r="17" spans="1:4" x14ac:dyDescent="0.15">
      <c r="A17" s="12">
        <v>15</v>
      </c>
      <c r="B17" s="12">
        <f t="shared" si="0"/>
        <v>60</v>
      </c>
      <c r="D17" s="12">
        <v>15</v>
      </c>
    </row>
    <row r="18" spans="1:4" x14ac:dyDescent="0.15">
      <c r="A18" s="12">
        <v>16</v>
      </c>
      <c r="B18" s="12">
        <f t="shared" si="0"/>
        <v>62</v>
      </c>
      <c r="D18" s="12">
        <v>16</v>
      </c>
    </row>
    <row r="19" spans="1:4" x14ac:dyDescent="0.15">
      <c r="A19" s="12">
        <v>17</v>
      </c>
      <c r="B19" s="12">
        <f t="shared" si="0"/>
        <v>64</v>
      </c>
      <c r="D19" s="12">
        <v>17</v>
      </c>
    </row>
    <row r="20" spans="1:4" x14ac:dyDescent="0.15">
      <c r="A20" s="12">
        <v>18</v>
      </c>
      <c r="B20" s="12">
        <f t="shared" si="0"/>
        <v>66</v>
      </c>
      <c r="D20" s="12">
        <v>18</v>
      </c>
    </row>
    <row r="21" spans="1:4" x14ac:dyDescent="0.15">
      <c r="A21" s="12">
        <v>19</v>
      </c>
      <c r="B21" s="12">
        <f t="shared" si="0"/>
        <v>68</v>
      </c>
      <c r="D21" s="12">
        <v>19</v>
      </c>
    </row>
    <row r="22" spans="1:4" x14ac:dyDescent="0.15">
      <c r="A22" s="12">
        <v>20</v>
      </c>
      <c r="B22" s="12">
        <f t="shared" si="0"/>
        <v>70</v>
      </c>
      <c r="D22" s="12">
        <v>20</v>
      </c>
    </row>
    <row r="23" spans="1:4" x14ac:dyDescent="0.15">
      <c r="A23" s="12">
        <v>21</v>
      </c>
      <c r="B23" s="12">
        <f t="shared" si="0"/>
        <v>72</v>
      </c>
      <c r="D23" s="12">
        <v>21</v>
      </c>
    </row>
    <row r="24" spans="1:4" x14ac:dyDescent="0.15">
      <c r="A24" s="12">
        <v>22</v>
      </c>
      <c r="B24" s="12">
        <f t="shared" si="0"/>
        <v>74</v>
      </c>
      <c r="D24" s="12">
        <v>22</v>
      </c>
    </row>
    <row r="25" spans="1:4" x14ac:dyDescent="0.15">
      <c r="A25" s="12">
        <v>23</v>
      </c>
      <c r="B25" s="12">
        <f t="shared" si="0"/>
        <v>76</v>
      </c>
      <c r="D25" s="12">
        <v>23</v>
      </c>
    </row>
    <row r="26" spans="1:4" x14ac:dyDescent="0.15">
      <c r="A26" s="12">
        <v>24</v>
      </c>
      <c r="B26" s="12">
        <f t="shared" si="0"/>
        <v>78</v>
      </c>
      <c r="D26" s="12">
        <v>24</v>
      </c>
    </row>
    <row r="27" spans="1:4" x14ac:dyDescent="0.15">
      <c r="A27" s="12">
        <v>25</v>
      </c>
      <c r="B27" s="12">
        <f t="shared" si="0"/>
        <v>80</v>
      </c>
      <c r="D27" s="12">
        <v>25</v>
      </c>
    </row>
    <row r="28" spans="1:4" x14ac:dyDescent="0.15">
      <c r="A28" s="12">
        <v>26</v>
      </c>
      <c r="B28" s="12">
        <f t="shared" si="0"/>
        <v>82</v>
      </c>
      <c r="D28" s="12">
        <v>26</v>
      </c>
    </row>
    <row r="29" spans="1:4" x14ac:dyDescent="0.15">
      <c r="A29" s="12">
        <v>27</v>
      </c>
      <c r="B29" s="12">
        <f t="shared" si="0"/>
        <v>84</v>
      </c>
      <c r="D29" s="12">
        <v>27</v>
      </c>
    </row>
    <row r="30" spans="1:4" x14ac:dyDescent="0.15">
      <c r="A30" s="12">
        <v>28</v>
      </c>
      <c r="B30" s="12">
        <f t="shared" si="0"/>
        <v>86</v>
      </c>
      <c r="D30" s="12">
        <v>28</v>
      </c>
    </row>
    <row r="31" spans="1:4" x14ac:dyDescent="0.15">
      <c r="A31" s="12">
        <v>29</v>
      </c>
      <c r="B31" s="12">
        <f t="shared" si="0"/>
        <v>88</v>
      </c>
      <c r="D31" s="12">
        <v>29</v>
      </c>
    </row>
    <row r="32" spans="1:4" x14ac:dyDescent="0.15">
      <c r="A32" s="12">
        <v>30</v>
      </c>
      <c r="B32" s="12">
        <f t="shared" si="0"/>
        <v>90</v>
      </c>
      <c r="D32" s="12">
        <v>30</v>
      </c>
    </row>
    <row r="33" spans="1:4" x14ac:dyDescent="0.15">
      <c r="A33" s="12">
        <v>31</v>
      </c>
      <c r="B33" s="12">
        <f t="shared" si="0"/>
        <v>92</v>
      </c>
      <c r="D33" s="12">
        <v>31</v>
      </c>
    </row>
    <row r="34" spans="1:4" x14ac:dyDescent="0.15">
      <c r="A34" s="12">
        <v>32</v>
      </c>
      <c r="B34" s="12">
        <f t="shared" si="0"/>
        <v>94</v>
      </c>
      <c r="D34" s="12">
        <v>32</v>
      </c>
    </row>
    <row r="35" spans="1:4" x14ac:dyDescent="0.15">
      <c r="A35" s="12">
        <v>33</v>
      </c>
      <c r="B35" s="12">
        <f t="shared" si="0"/>
        <v>96</v>
      </c>
      <c r="D35" s="12">
        <v>33</v>
      </c>
    </row>
    <row r="36" spans="1:4" x14ac:dyDescent="0.15">
      <c r="A36" s="12">
        <v>34</v>
      </c>
      <c r="B36" s="12">
        <f t="shared" si="0"/>
        <v>98</v>
      </c>
      <c r="D36" s="12">
        <v>34</v>
      </c>
    </row>
    <row r="37" spans="1:4" x14ac:dyDescent="0.15">
      <c r="A37" s="12">
        <v>35</v>
      </c>
      <c r="B37" s="12">
        <f t="shared" si="0"/>
        <v>100</v>
      </c>
      <c r="D37" s="12">
        <v>35</v>
      </c>
    </row>
    <row r="38" spans="1:4" x14ac:dyDescent="0.15">
      <c r="A38" s="12">
        <v>36</v>
      </c>
      <c r="B38" s="12">
        <f t="shared" si="0"/>
        <v>102</v>
      </c>
      <c r="D38" s="12">
        <v>36</v>
      </c>
    </row>
    <row r="39" spans="1:4" x14ac:dyDescent="0.15">
      <c r="A39" s="12">
        <v>37</v>
      </c>
      <c r="B39" s="12">
        <f t="shared" si="0"/>
        <v>104</v>
      </c>
      <c r="D39" s="12">
        <v>37</v>
      </c>
    </row>
    <row r="40" spans="1:4" x14ac:dyDescent="0.15">
      <c r="A40" s="12">
        <v>38</v>
      </c>
      <c r="B40" s="12">
        <f t="shared" si="0"/>
        <v>106</v>
      </c>
      <c r="D40" s="12">
        <v>38</v>
      </c>
    </row>
    <row r="41" spans="1:4" x14ac:dyDescent="0.15">
      <c r="A41" s="12">
        <v>39</v>
      </c>
      <c r="B41" s="12">
        <f t="shared" si="0"/>
        <v>108</v>
      </c>
      <c r="D41" s="12">
        <v>39</v>
      </c>
    </row>
    <row r="42" spans="1:4" x14ac:dyDescent="0.15">
      <c r="A42" s="12">
        <v>40</v>
      </c>
      <c r="B42" s="12">
        <f t="shared" si="0"/>
        <v>110</v>
      </c>
      <c r="D42" s="12">
        <v>40</v>
      </c>
    </row>
    <row r="43" spans="1:4" x14ac:dyDescent="0.15">
      <c r="A43" s="12">
        <v>41</v>
      </c>
      <c r="B43" s="12">
        <f t="shared" si="0"/>
        <v>112</v>
      </c>
      <c r="D43" s="12">
        <v>41</v>
      </c>
    </row>
    <row r="44" spans="1:4" x14ac:dyDescent="0.15">
      <c r="A44" s="12">
        <v>42</v>
      </c>
      <c r="B44" s="12">
        <f t="shared" si="0"/>
        <v>114</v>
      </c>
      <c r="D44" s="12">
        <v>42</v>
      </c>
    </row>
    <row r="45" spans="1:4" x14ac:dyDescent="0.15">
      <c r="A45" s="12">
        <v>43</v>
      </c>
      <c r="B45" s="12">
        <f t="shared" si="0"/>
        <v>116</v>
      </c>
      <c r="D45" s="12">
        <v>43</v>
      </c>
    </row>
    <row r="46" spans="1:4" x14ac:dyDescent="0.15">
      <c r="A46" s="12">
        <v>44</v>
      </c>
      <c r="B46" s="12">
        <f t="shared" si="0"/>
        <v>118</v>
      </c>
      <c r="D46" s="12">
        <v>44</v>
      </c>
    </row>
    <row r="47" spans="1:4" x14ac:dyDescent="0.15">
      <c r="A47" s="12">
        <v>45</v>
      </c>
      <c r="B47" s="12">
        <f t="shared" si="0"/>
        <v>120</v>
      </c>
      <c r="D47" s="12">
        <v>45</v>
      </c>
    </row>
    <row r="48" spans="1:4" x14ac:dyDescent="0.15">
      <c r="A48" s="12">
        <v>46</v>
      </c>
      <c r="B48" s="12">
        <f t="shared" si="0"/>
        <v>122</v>
      </c>
      <c r="D48" s="12">
        <v>46</v>
      </c>
    </row>
    <row r="49" spans="1:4" x14ac:dyDescent="0.15">
      <c r="A49" s="12">
        <v>47</v>
      </c>
      <c r="B49" s="12">
        <f t="shared" si="0"/>
        <v>124</v>
      </c>
      <c r="D49" s="12">
        <v>47</v>
      </c>
    </row>
    <row r="50" spans="1:4" x14ac:dyDescent="0.15">
      <c r="A50" s="12">
        <v>48</v>
      </c>
      <c r="B50" s="12">
        <f t="shared" si="0"/>
        <v>126</v>
      </c>
      <c r="D50" s="12">
        <v>48</v>
      </c>
    </row>
    <row r="51" spans="1:4" x14ac:dyDescent="0.15">
      <c r="A51" s="12">
        <v>49</v>
      </c>
      <c r="B51" s="12">
        <f t="shared" si="0"/>
        <v>128</v>
      </c>
      <c r="D51" s="12">
        <v>49</v>
      </c>
    </row>
    <row r="52" spans="1:4" x14ac:dyDescent="0.15">
      <c r="A52" s="12">
        <v>50</v>
      </c>
      <c r="B52" s="12">
        <f t="shared" si="0"/>
        <v>130</v>
      </c>
      <c r="D52" s="12">
        <v>50</v>
      </c>
    </row>
    <row r="53" spans="1:4" x14ac:dyDescent="0.15">
      <c r="A53" s="12">
        <v>51</v>
      </c>
      <c r="B53" s="12">
        <f t="shared" si="0"/>
        <v>132</v>
      </c>
      <c r="D53" s="12">
        <v>51</v>
      </c>
    </row>
    <row r="54" spans="1:4" x14ac:dyDescent="0.15">
      <c r="A54" s="12">
        <v>52</v>
      </c>
      <c r="B54" s="12">
        <f t="shared" si="0"/>
        <v>134</v>
      </c>
      <c r="D54" s="12">
        <v>52</v>
      </c>
    </row>
    <row r="55" spans="1:4" x14ac:dyDescent="0.15">
      <c r="A55" s="12">
        <v>53</v>
      </c>
      <c r="B55" s="12">
        <f t="shared" si="0"/>
        <v>136</v>
      </c>
      <c r="D55" s="12">
        <v>53</v>
      </c>
    </row>
    <row r="56" spans="1:4" x14ac:dyDescent="0.15">
      <c r="A56" s="12">
        <v>54</v>
      </c>
      <c r="B56" s="12">
        <f t="shared" si="0"/>
        <v>138</v>
      </c>
      <c r="D56" s="12">
        <v>54</v>
      </c>
    </row>
    <row r="57" spans="1:4" x14ac:dyDescent="0.15">
      <c r="A57" s="12">
        <v>55</v>
      </c>
      <c r="B57" s="12">
        <f t="shared" si="0"/>
        <v>140</v>
      </c>
      <c r="D57" s="12">
        <v>55</v>
      </c>
    </row>
    <row r="58" spans="1:4" x14ac:dyDescent="0.15">
      <c r="A58" s="12">
        <v>56</v>
      </c>
      <c r="B58" s="12">
        <f t="shared" si="0"/>
        <v>142</v>
      </c>
      <c r="D58" s="12">
        <v>56</v>
      </c>
    </row>
    <row r="59" spans="1:4" x14ac:dyDescent="0.15">
      <c r="A59" s="12">
        <v>57</v>
      </c>
      <c r="B59" s="12">
        <f t="shared" si="0"/>
        <v>144</v>
      </c>
      <c r="D59" s="12">
        <v>57</v>
      </c>
    </row>
    <row r="60" spans="1:4" x14ac:dyDescent="0.15">
      <c r="A60" s="12">
        <v>58</v>
      </c>
      <c r="B60" s="12">
        <f t="shared" si="0"/>
        <v>146</v>
      </c>
      <c r="D60" s="12">
        <v>58</v>
      </c>
    </row>
    <row r="61" spans="1:4" x14ac:dyDescent="0.15">
      <c r="A61" s="12">
        <v>59</v>
      </c>
      <c r="B61" s="12">
        <f t="shared" si="0"/>
        <v>148</v>
      </c>
      <c r="D61" s="12">
        <v>59</v>
      </c>
    </row>
    <row r="62" spans="1:4" x14ac:dyDescent="0.15">
      <c r="A62" s="12">
        <v>60</v>
      </c>
      <c r="B62" s="12">
        <f t="shared" si="0"/>
        <v>150</v>
      </c>
      <c r="D62" s="12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"/>
  <sheetViews>
    <sheetView topLeftCell="A16" workbookViewId="0">
      <selection activeCell="P31" sqref="P31"/>
    </sheetView>
  </sheetViews>
  <sheetFormatPr defaultRowHeight="16.5" x14ac:dyDescent="0.15"/>
  <cols>
    <col min="1" max="1" width="9" style="12"/>
    <col min="2" max="2" width="13.625" style="12" customWidth="1"/>
    <col min="3" max="13" width="9" style="12"/>
    <col min="14" max="15" width="9" style="21"/>
    <col min="16" max="18" width="9" style="12"/>
    <col min="19" max="19" width="19.375" style="12" customWidth="1"/>
    <col min="20" max="29" width="9" style="12"/>
    <col min="30" max="30" width="11.75" style="3" customWidth="1"/>
    <col min="31" max="31" width="20.5" style="3" customWidth="1"/>
    <col min="32" max="16384" width="9" style="12"/>
  </cols>
  <sheetData>
    <row r="1" spans="1:31" x14ac:dyDescent="0.15">
      <c r="A1" s="12" t="s">
        <v>94</v>
      </c>
      <c r="B1" s="12" t="s">
        <v>21</v>
      </c>
      <c r="C1" s="12" t="s">
        <v>192</v>
      </c>
      <c r="D1" s="12" t="s">
        <v>195</v>
      </c>
      <c r="E1" s="12" t="s">
        <v>193</v>
      </c>
      <c r="F1" s="12" t="s">
        <v>194</v>
      </c>
      <c r="G1" s="12" t="s">
        <v>195</v>
      </c>
      <c r="I1" s="12" t="s">
        <v>196</v>
      </c>
      <c r="K1" s="12" t="s">
        <v>7</v>
      </c>
      <c r="L1" s="12" t="s">
        <v>197</v>
      </c>
      <c r="N1" s="21" t="s">
        <v>198</v>
      </c>
      <c r="O1" s="21" t="s">
        <v>199</v>
      </c>
      <c r="R1" s="12" t="s">
        <v>94</v>
      </c>
      <c r="T1" s="12" t="s">
        <v>191</v>
      </c>
      <c r="X1" s="12" t="s">
        <v>94</v>
      </c>
      <c r="Z1" s="12" t="s">
        <v>191</v>
      </c>
      <c r="AD1" s="14" t="s">
        <v>0</v>
      </c>
      <c r="AE1" s="15" t="s">
        <v>3</v>
      </c>
    </row>
    <row r="2" spans="1:31" x14ac:dyDescent="0.15">
      <c r="A2" s="21">
        <v>1</v>
      </c>
      <c r="B2" s="21">
        <v>51</v>
      </c>
      <c r="C2" s="21"/>
      <c r="K2" s="12">
        <v>1</v>
      </c>
      <c r="L2" s="12">
        <f>B2</f>
        <v>51</v>
      </c>
      <c r="N2" s="21">
        <v>1</v>
      </c>
      <c r="O2" s="21">
        <v>1</v>
      </c>
      <c r="R2" s="12">
        <v>15</v>
      </c>
      <c r="S2" s="40" t="s">
        <v>95</v>
      </c>
      <c r="T2" s="41">
        <v>190000</v>
      </c>
      <c r="U2" s="43">
        <f>T2*0.6</f>
        <v>114000</v>
      </c>
      <c r="V2" s="12">
        <f>AB2*10</f>
        <v>96000</v>
      </c>
      <c r="X2" s="12">
        <v>15</v>
      </c>
      <c r="Y2" s="42" t="s">
        <v>145</v>
      </c>
      <c r="Z2" s="41">
        <f>AB2</f>
        <v>9600</v>
      </c>
      <c r="AA2" s="12">
        <v>180</v>
      </c>
      <c r="AB2" s="12">
        <f>VLOOKUP(X2,AD:AE,2,FALSE)*800</f>
        <v>9600</v>
      </c>
      <c r="AD2" s="7" t="s">
        <v>1</v>
      </c>
      <c r="AE2" s="7" t="s">
        <v>2</v>
      </c>
    </row>
    <row r="3" spans="1:31" x14ac:dyDescent="0.15">
      <c r="A3" s="21">
        <v>2</v>
      </c>
      <c r="B3" s="21">
        <v>128</v>
      </c>
      <c r="C3" s="21"/>
      <c r="K3" s="12">
        <v>2</v>
      </c>
      <c r="L3" s="12">
        <f t="shared" ref="L3:L15" si="0">B3</f>
        <v>128</v>
      </c>
      <c r="N3" s="21">
        <v>2</v>
      </c>
      <c r="O3" s="21">
        <v>1</v>
      </c>
      <c r="R3" s="12">
        <v>16</v>
      </c>
      <c r="S3" s="40" t="s">
        <v>96</v>
      </c>
      <c r="T3" s="41">
        <v>190000</v>
      </c>
      <c r="U3" s="43">
        <f t="shared" ref="U3:U51" si="1">T3*0.6</f>
        <v>114000</v>
      </c>
      <c r="V3" s="12">
        <f t="shared" ref="V3:V47" si="2">AB3*10</f>
        <v>104000</v>
      </c>
      <c r="X3" s="12">
        <v>16</v>
      </c>
      <c r="Y3" s="42" t="s">
        <v>146</v>
      </c>
      <c r="Z3" s="41">
        <f t="shared" ref="Z3:Z47" si="3">AB3</f>
        <v>10400</v>
      </c>
      <c r="AA3" s="12">
        <v>180</v>
      </c>
      <c r="AB3" s="12">
        <f t="shared" ref="AB3:AB47" si="4">VLOOKUP(X3,AD:AE,2,FALSE)*800</f>
        <v>10400</v>
      </c>
      <c r="AD3" s="7">
        <v>1</v>
      </c>
      <c r="AE3" s="7">
        <f>ROUND((AD3^2*5+500)/(150-AD3),0)</f>
        <v>3</v>
      </c>
    </row>
    <row r="4" spans="1:31" x14ac:dyDescent="0.15">
      <c r="A4" s="21">
        <v>3</v>
      </c>
      <c r="B4" s="21">
        <v>216</v>
      </c>
      <c r="C4" s="21"/>
      <c r="K4" s="12">
        <v>3</v>
      </c>
      <c r="L4" s="12">
        <f t="shared" si="0"/>
        <v>216</v>
      </c>
      <c r="N4" s="21">
        <v>3</v>
      </c>
      <c r="O4" s="21">
        <v>1</v>
      </c>
      <c r="R4" s="12">
        <v>17</v>
      </c>
      <c r="S4" s="40" t="s">
        <v>97</v>
      </c>
      <c r="T4" s="41">
        <v>190000</v>
      </c>
      <c r="U4" s="43">
        <f t="shared" si="1"/>
        <v>114000</v>
      </c>
      <c r="V4" s="12">
        <f t="shared" si="2"/>
        <v>120000</v>
      </c>
      <c r="X4" s="12">
        <v>17</v>
      </c>
      <c r="Y4" s="42" t="s">
        <v>147</v>
      </c>
      <c r="Z4" s="41">
        <f t="shared" si="3"/>
        <v>12000</v>
      </c>
      <c r="AA4" s="12">
        <v>180</v>
      </c>
      <c r="AB4" s="12">
        <f t="shared" si="4"/>
        <v>12000</v>
      </c>
      <c r="AD4" s="7">
        <v>2</v>
      </c>
      <c r="AE4" s="7">
        <f t="shared" ref="AE4:AE67" si="5">ROUND((AD4^2*5+500)/(150-AD4),0)</f>
        <v>4</v>
      </c>
    </row>
    <row r="5" spans="1:31" x14ac:dyDescent="0.15">
      <c r="A5" s="21">
        <v>4</v>
      </c>
      <c r="B5" s="21">
        <v>316</v>
      </c>
      <c r="C5" s="21"/>
      <c r="K5" s="12">
        <v>4</v>
      </c>
      <c r="L5" s="12">
        <f t="shared" si="0"/>
        <v>316</v>
      </c>
      <c r="N5" s="21">
        <v>4</v>
      </c>
      <c r="O5" s="21">
        <v>1</v>
      </c>
      <c r="R5" s="12">
        <v>18</v>
      </c>
      <c r="S5" s="40" t="s">
        <v>98</v>
      </c>
      <c r="T5" s="41">
        <v>190000</v>
      </c>
      <c r="U5" s="43">
        <f t="shared" si="1"/>
        <v>114000</v>
      </c>
      <c r="V5" s="12">
        <f t="shared" si="2"/>
        <v>128000</v>
      </c>
      <c r="X5" s="12">
        <v>18</v>
      </c>
      <c r="Y5" s="42" t="s">
        <v>148</v>
      </c>
      <c r="Z5" s="41">
        <f t="shared" si="3"/>
        <v>12800</v>
      </c>
      <c r="AA5" s="12">
        <v>180</v>
      </c>
      <c r="AB5" s="12">
        <f t="shared" si="4"/>
        <v>12800</v>
      </c>
      <c r="AD5" s="7">
        <v>3</v>
      </c>
      <c r="AE5" s="7">
        <f t="shared" si="5"/>
        <v>4</v>
      </c>
    </row>
    <row r="6" spans="1:31" x14ac:dyDescent="0.15">
      <c r="A6" s="21">
        <v>5</v>
      </c>
      <c r="B6" s="21">
        <v>480</v>
      </c>
      <c r="C6" s="21"/>
      <c r="K6" s="12">
        <v>5</v>
      </c>
      <c r="L6" s="12">
        <f t="shared" si="0"/>
        <v>480</v>
      </c>
      <c r="N6" s="21">
        <v>5</v>
      </c>
      <c r="O6" s="21">
        <v>1</v>
      </c>
      <c r="R6" s="12">
        <v>19</v>
      </c>
      <c r="S6" s="40" t="s">
        <v>99</v>
      </c>
      <c r="T6" s="41">
        <v>190000</v>
      </c>
      <c r="U6" s="43">
        <f t="shared" si="1"/>
        <v>114000</v>
      </c>
      <c r="V6" s="12">
        <f t="shared" si="2"/>
        <v>144000</v>
      </c>
      <c r="X6" s="12">
        <v>19</v>
      </c>
      <c r="Y6" s="42" t="s">
        <v>149</v>
      </c>
      <c r="Z6" s="41">
        <f t="shared" si="3"/>
        <v>14400</v>
      </c>
      <c r="AA6" s="12">
        <v>180</v>
      </c>
      <c r="AB6" s="12">
        <f t="shared" si="4"/>
        <v>14400</v>
      </c>
      <c r="AD6" s="7">
        <v>4</v>
      </c>
      <c r="AE6" s="7">
        <f t="shared" si="5"/>
        <v>4</v>
      </c>
    </row>
    <row r="7" spans="1:31" x14ac:dyDescent="0.15">
      <c r="A7" s="21">
        <v>6</v>
      </c>
      <c r="B7" s="21">
        <v>900</v>
      </c>
      <c r="C7" s="21"/>
      <c r="K7" s="12">
        <v>6</v>
      </c>
      <c r="L7" s="12">
        <f t="shared" si="0"/>
        <v>900</v>
      </c>
      <c r="N7" s="21">
        <v>6</v>
      </c>
      <c r="O7" s="21">
        <v>1</v>
      </c>
      <c r="R7" s="12">
        <v>20</v>
      </c>
      <c r="S7" s="40" t="s">
        <v>100</v>
      </c>
      <c r="T7" s="41">
        <v>190000</v>
      </c>
      <c r="U7" s="43">
        <f t="shared" si="1"/>
        <v>114000</v>
      </c>
      <c r="V7" s="12">
        <f t="shared" si="2"/>
        <v>152000</v>
      </c>
      <c r="X7" s="12">
        <v>20</v>
      </c>
      <c r="Y7" s="42" t="s">
        <v>150</v>
      </c>
      <c r="Z7" s="41">
        <f t="shared" si="3"/>
        <v>15200</v>
      </c>
      <c r="AA7" s="12">
        <v>180</v>
      </c>
      <c r="AB7" s="12">
        <f t="shared" si="4"/>
        <v>15200</v>
      </c>
      <c r="AD7" s="7">
        <v>5</v>
      </c>
      <c r="AE7" s="7">
        <f t="shared" si="5"/>
        <v>4</v>
      </c>
    </row>
    <row r="8" spans="1:31" x14ac:dyDescent="0.15">
      <c r="A8" s="21">
        <v>7</v>
      </c>
      <c r="B8" s="21">
        <v>1325</v>
      </c>
      <c r="C8" s="21"/>
      <c r="K8" s="12">
        <v>7</v>
      </c>
      <c r="L8" s="12">
        <f t="shared" si="0"/>
        <v>1325</v>
      </c>
      <c r="N8" s="21">
        <v>7</v>
      </c>
      <c r="O8" s="21">
        <v>1</v>
      </c>
      <c r="R8" s="12">
        <v>21</v>
      </c>
      <c r="S8" s="40" t="s">
        <v>101</v>
      </c>
      <c r="T8" s="41">
        <v>190000</v>
      </c>
      <c r="U8" s="43">
        <f t="shared" si="1"/>
        <v>114000</v>
      </c>
      <c r="V8" s="12">
        <f t="shared" si="2"/>
        <v>168000</v>
      </c>
      <c r="X8" s="12">
        <v>21</v>
      </c>
      <c r="Y8" s="42" t="s">
        <v>151</v>
      </c>
      <c r="Z8" s="41">
        <f t="shared" si="3"/>
        <v>16800</v>
      </c>
      <c r="AA8" s="12">
        <v>180</v>
      </c>
      <c r="AB8" s="12">
        <f t="shared" si="4"/>
        <v>16800</v>
      </c>
      <c r="AD8" s="7">
        <v>6</v>
      </c>
      <c r="AE8" s="7">
        <f t="shared" si="5"/>
        <v>5</v>
      </c>
    </row>
    <row r="9" spans="1:31" x14ac:dyDescent="0.15">
      <c r="A9" s="21">
        <v>8</v>
      </c>
      <c r="B9" s="21">
        <v>2268</v>
      </c>
      <c r="C9" s="21"/>
      <c r="K9" s="12">
        <v>8</v>
      </c>
      <c r="L9" s="12">
        <f t="shared" si="0"/>
        <v>2268</v>
      </c>
      <c r="N9" s="21">
        <v>8</v>
      </c>
      <c r="O9" s="21">
        <v>1</v>
      </c>
      <c r="R9" s="12">
        <v>22</v>
      </c>
      <c r="S9" s="40" t="s">
        <v>102</v>
      </c>
      <c r="T9" s="41">
        <v>190000</v>
      </c>
      <c r="U9" s="43">
        <f t="shared" si="1"/>
        <v>114000</v>
      </c>
      <c r="V9" s="12">
        <f t="shared" si="2"/>
        <v>184000</v>
      </c>
      <c r="X9" s="12">
        <v>22</v>
      </c>
      <c r="Y9" s="42" t="s">
        <v>152</v>
      </c>
      <c r="Z9" s="41">
        <f t="shared" si="3"/>
        <v>18400</v>
      </c>
      <c r="AA9" s="12">
        <v>180</v>
      </c>
      <c r="AB9" s="12">
        <f t="shared" si="4"/>
        <v>18400</v>
      </c>
      <c r="AD9" s="7">
        <v>7</v>
      </c>
      <c r="AE9" s="7">
        <f t="shared" si="5"/>
        <v>5</v>
      </c>
    </row>
    <row r="10" spans="1:31" x14ac:dyDescent="0.15">
      <c r="A10" s="21">
        <v>9</v>
      </c>
      <c r="B10" s="21">
        <v>3132</v>
      </c>
      <c r="C10" s="21"/>
      <c r="K10" s="12">
        <v>9</v>
      </c>
      <c r="L10" s="12">
        <f t="shared" si="0"/>
        <v>3132</v>
      </c>
      <c r="N10" s="21">
        <v>9</v>
      </c>
      <c r="O10" s="21">
        <v>1</v>
      </c>
      <c r="R10" s="12">
        <v>23</v>
      </c>
      <c r="S10" s="40" t="s">
        <v>103</v>
      </c>
      <c r="T10" s="41">
        <v>190000</v>
      </c>
      <c r="U10" s="43">
        <f t="shared" si="1"/>
        <v>114000</v>
      </c>
      <c r="V10" s="12">
        <f t="shared" si="2"/>
        <v>200000</v>
      </c>
      <c r="X10" s="12">
        <v>23</v>
      </c>
      <c r="Y10" s="42" t="s">
        <v>153</v>
      </c>
      <c r="Z10" s="41">
        <f t="shared" si="3"/>
        <v>20000</v>
      </c>
      <c r="AA10" s="12">
        <v>180</v>
      </c>
      <c r="AB10" s="12">
        <f t="shared" si="4"/>
        <v>20000</v>
      </c>
      <c r="AD10" s="7">
        <v>8</v>
      </c>
      <c r="AE10" s="7">
        <f t="shared" si="5"/>
        <v>6</v>
      </c>
    </row>
    <row r="11" spans="1:31" x14ac:dyDescent="0.15">
      <c r="A11" s="21">
        <v>10</v>
      </c>
      <c r="B11" s="21">
        <v>4921</v>
      </c>
      <c r="C11" s="21"/>
      <c r="K11" s="12">
        <v>10</v>
      </c>
      <c r="L11" s="12">
        <f t="shared" si="0"/>
        <v>4921</v>
      </c>
      <c r="N11" s="21">
        <v>10</v>
      </c>
      <c r="O11" s="21">
        <v>1</v>
      </c>
      <c r="R11" s="12">
        <v>24</v>
      </c>
      <c r="S11" s="40" t="s">
        <v>104</v>
      </c>
      <c r="T11" s="41">
        <v>190000</v>
      </c>
      <c r="U11" s="43">
        <f t="shared" si="1"/>
        <v>114000</v>
      </c>
      <c r="V11" s="12">
        <f t="shared" si="2"/>
        <v>216000</v>
      </c>
      <c r="X11" s="12">
        <v>24</v>
      </c>
      <c r="Y11" s="42" t="s">
        <v>154</v>
      </c>
      <c r="Z11" s="41">
        <f t="shared" si="3"/>
        <v>21600</v>
      </c>
      <c r="AA11" s="12">
        <v>180</v>
      </c>
      <c r="AB11" s="12">
        <f t="shared" si="4"/>
        <v>21600</v>
      </c>
      <c r="AD11" s="7">
        <v>9</v>
      </c>
      <c r="AE11" s="7">
        <f t="shared" si="5"/>
        <v>6</v>
      </c>
    </row>
    <row r="12" spans="1:31" x14ac:dyDescent="0.15">
      <c r="A12" s="21">
        <v>11</v>
      </c>
      <c r="B12" s="21">
        <v>7392</v>
      </c>
      <c r="C12" s="21"/>
      <c r="K12" s="12">
        <v>11</v>
      </c>
      <c r="L12" s="12">
        <f t="shared" si="0"/>
        <v>7392</v>
      </c>
      <c r="N12" s="21">
        <v>11</v>
      </c>
      <c r="O12" s="21">
        <v>1</v>
      </c>
      <c r="R12" s="12">
        <v>25</v>
      </c>
      <c r="S12" s="40" t="s">
        <v>105</v>
      </c>
      <c r="T12" s="41">
        <v>420000</v>
      </c>
      <c r="U12" s="43">
        <f t="shared" si="1"/>
        <v>252000</v>
      </c>
      <c r="V12" s="12">
        <f t="shared" si="2"/>
        <v>232000</v>
      </c>
      <c r="X12" s="12">
        <v>25</v>
      </c>
      <c r="Y12" s="42" t="s">
        <v>155</v>
      </c>
      <c r="Z12" s="41">
        <f t="shared" si="3"/>
        <v>23200</v>
      </c>
      <c r="AA12" s="12">
        <v>180</v>
      </c>
      <c r="AB12" s="12">
        <f t="shared" si="4"/>
        <v>23200</v>
      </c>
      <c r="AD12" s="7">
        <v>10</v>
      </c>
      <c r="AE12" s="7">
        <f t="shared" si="5"/>
        <v>7</v>
      </c>
    </row>
    <row r="13" spans="1:31" x14ac:dyDescent="0.15">
      <c r="A13" s="21">
        <v>12</v>
      </c>
      <c r="B13" s="21">
        <v>10692</v>
      </c>
      <c r="C13" s="21"/>
      <c r="K13" s="12">
        <v>12</v>
      </c>
      <c r="L13" s="12">
        <f t="shared" si="0"/>
        <v>10692</v>
      </c>
      <c r="N13" s="21">
        <v>12</v>
      </c>
      <c r="O13" s="21">
        <v>1</v>
      </c>
      <c r="R13" s="12">
        <v>26</v>
      </c>
      <c r="S13" s="40" t="s">
        <v>106</v>
      </c>
      <c r="T13" s="41">
        <v>420000</v>
      </c>
      <c r="U13" s="43">
        <f t="shared" si="1"/>
        <v>252000</v>
      </c>
      <c r="V13" s="12">
        <f t="shared" si="2"/>
        <v>248000</v>
      </c>
      <c r="X13" s="12">
        <v>26</v>
      </c>
      <c r="Y13" s="42" t="s">
        <v>156</v>
      </c>
      <c r="Z13" s="41">
        <f t="shared" si="3"/>
        <v>24800</v>
      </c>
      <c r="AA13" s="12">
        <v>180</v>
      </c>
      <c r="AB13" s="12">
        <f t="shared" si="4"/>
        <v>24800</v>
      </c>
      <c r="AD13" s="7">
        <v>11</v>
      </c>
      <c r="AE13" s="7">
        <f t="shared" si="5"/>
        <v>8</v>
      </c>
    </row>
    <row r="14" spans="1:31" x14ac:dyDescent="0.15">
      <c r="A14" s="21">
        <v>13</v>
      </c>
      <c r="B14" s="21">
        <v>15010</v>
      </c>
      <c r="C14" s="21"/>
      <c r="K14" s="12">
        <v>13</v>
      </c>
      <c r="L14" s="12">
        <f t="shared" si="0"/>
        <v>15010</v>
      </c>
      <c r="N14" s="21">
        <v>13</v>
      </c>
      <c r="O14" s="21">
        <v>1</v>
      </c>
      <c r="R14" s="12">
        <v>27</v>
      </c>
      <c r="S14" s="40" t="s">
        <v>107</v>
      </c>
      <c r="T14" s="41">
        <v>420000</v>
      </c>
      <c r="U14" s="43">
        <f t="shared" si="1"/>
        <v>252000</v>
      </c>
      <c r="V14" s="12">
        <f t="shared" si="2"/>
        <v>272000</v>
      </c>
      <c r="X14" s="12">
        <v>27</v>
      </c>
      <c r="Y14" s="42" t="s">
        <v>157</v>
      </c>
      <c r="Z14" s="41">
        <f t="shared" si="3"/>
        <v>27200</v>
      </c>
      <c r="AA14" s="12">
        <v>180</v>
      </c>
      <c r="AB14" s="12">
        <f t="shared" si="4"/>
        <v>27200</v>
      </c>
      <c r="AD14" s="7">
        <v>12</v>
      </c>
      <c r="AE14" s="7">
        <f t="shared" si="5"/>
        <v>9</v>
      </c>
    </row>
    <row r="15" spans="1:31" x14ac:dyDescent="0.15">
      <c r="A15" s="21">
        <v>14</v>
      </c>
      <c r="B15" s="21">
        <v>20526</v>
      </c>
      <c r="C15" s="21"/>
      <c r="K15" s="12">
        <v>14</v>
      </c>
      <c r="L15" s="12">
        <f t="shared" si="0"/>
        <v>20526</v>
      </c>
      <c r="N15" s="21">
        <v>14</v>
      </c>
      <c r="O15" s="21">
        <v>1</v>
      </c>
      <c r="R15" s="12">
        <v>28</v>
      </c>
      <c r="S15" s="40" t="s">
        <v>108</v>
      </c>
      <c r="T15" s="41">
        <v>420000</v>
      </c>
      <c r="U15" s="43">
        <f t="shared" si="1"/>
        <v>252000</v>
      </c>
      <c r="V15" s="12">
        <f t="shared" si="2"/>
        <v>288000</v>
      </c>
      <c r="X15" s="12">
        <v>28</v>
      </c>
      <c r="Y15" s="42" t="s">
        <v>158</v>
      </c>
      <c r="Z15" s="41">
        <f t="shared" si="3"/>
        <v>28800</v>
      </c>
      <c r="AA15" s="12">
        <v>180</v>
      </c>
      <c r="AB15" s="12">
        <f t="shared" si="4"/>
        <v>28800</v>
      </c>
      <c r="AD15" s="7">
        <v>13</v>
      </c>
      <c r="AE15" s="7">
        <f t="shared" si="5"/>
        <v>10</v>
      </c>
    </row>
    <row r="16" spans="1:31" ht="17.25" x14ac:dyDescent="0.15">
      <c r="A16" s="12">
        <v>15</v>
      </c>
      <c r="B16" s="12">
        <v>27432</v>
      </c>
      <c r="C16" s="12">
        <f>VLOOKUP(A16,R:U,4,FALSE)</f>
        <v>114000</v>
      </c>
      <c r="D16" s="12">
        <f>ROUNDUP(B16/C16,0)</f>
        <v>1</v>
      </c>
      <c r="E16" s="12">
        <f>VLOOKUP(A16,X:Z,3,FALSE)</f>
        <v>9600</v>
      </c>
      <c r="F16" s="12">
        <f>E16*10</f>
        <v>96000</v>
      </c>
      <c r="G16" s="12">
        <f>ROUNDDOWN(B16/F16,1)</f>
        <v>0.2</v>
      </c>
      <c r="H16" s="12">
        <f>C16+F16</f>
        <v>210000</v>
      </c>
      <c r="I16" s="12">
        <f>ROUNDUP(B16/H16,1)</f>
        <v>0.2</v>
      </c>
      <c r="J16" s="44">
        <f>SUM($I$16:I16)</f>
        <v>0.2</v>
      </c>
      <c r="K16" s="12">
        <v>15</v>
      </c>
      <c r="N16" s="21">
        <v>15</v>
      </c>
      <c r="O16" s="21">
        <f>1+P16</f>
        <v>1.2</v>
      </c>
      <c r="P16" s="12">
        <v>0.2</v>
      </c>
      <c r="R16" s="12">
        <v>29</v>
      </c>
      <c r="S16" s="40" t="s">
        <v>109</v>
      </c>
      <c r="T16" s="41">
        <v>420000</v>
      </c>
      <c r="U16" s="43">
        <f t="shared" si="1"/>
        <v>252000</v>
      </c>
      <c r="V16" s="12">
        <f t="shared" si="2"/>
        <v>312000</v>
      </c>
      <c r="X16" s="12">
        <v>29</v>
      </c>
      <c r="Y16" s="42" t="s">
        <v>159</v>
      </c>
      <c r="Z16" s="41">
        <f t="shared" si="3"/>
        <v>31200</v>
      </c>
      <c r="AA16" s="12">
        <v>180</v>
      </c>
      <c r="AB16" s="12">
        <f t="shared" si="4"/>
        <v>31200</v>
      </c>
      <c r="AD16" s="7">
        <v>14</v>
      </c>
      <c r="AE16" s="7">
        <f t="shared" si="5"/>
        <v>11</v>
      </c>
    </row>
    <row r="17" spans="1:31" ht="17.25" x14ac:dyDescent="0.15">
      <c r="A17" s="12">
        <v>16</v>
      </c>
      <c r="B17" s="12">
        <v>35971</v>
      </c>
      <c r="C17" s="12">
        <f t="shared" ref="C17:C61" si="6">VLOOKUP(A17,R:U,4,FALSE)</f>
        <v>114000</v>
      </c>
      <c r="D17" s="12">
        <f t="shared" ref="D17:D61" si="7">ROUNDUP(B17/C17,0)</f>
        <v>1</v>
      </c>
      <c r="E17" s="12">
        <f t="shared" ref="E17:E61" si="8">VLOOKUP(A17,X:Z,3,FALSE)</f>
        <v>10400</v>
      </c>
      <c r="F17" s="12">
        <f t="shared" ref="F17:F61" si="9">E17*10</f>
        <v>104000</v>
      </c>
      <c r="G17" s="12">
        <f t="shared" ref="G17:G61" si="10">ROUNDDOWN(B17/F17,1)</f>
        <v>0.3</v>
      </c>
      <c r="H17" s="12">
        <f t="shared" ref="H17:H61" si="11">C17+F17</f>
        <v>218000</v>
      </c>
      <c r="I17" s="12">
        <f t="shared" ref="I17:I61" si="12">ROUNDUP(B17/H17,1)</f>
        <v>0.2</v>
      </c>
      <c r="J17" s="44">
        <f>SUM($I$16:I17)</f>
        <v>0.4</v>
      </c>
      <c r="K17" s="12">
        <v>16</v>
      </c>
      <c r="N17" s="21">
        <v>16</v>
      </c>
      <c r="O17" s="21">
        <f t="shared" ref="O17:O61" si="13">1+P17</f>
        <v>1.4</v>
      </c>
      <c r="P17" s="12">
        <v>0.4</v>
      </c>
      <c r="R17" s="12">
        <v>30</v>
      </c>
      <c r="S17" s="40" t="s">
        <v>110</v>
      </c>
      <c r="T17" s="41">
        <v>420000</v>
      </c>
      <c r="U17" s="43">
        <f t="shared" si="1"/>
        <v>252000</v>
      </c>
      <c r="V17" s="12">
        <f t="shared" si="2"/>
        <v>336000</v>
      </c>
      <c r="X17" s="12">
        <v>30</v>
      </c>
      <c r="Y17" s="42" t="s">
        <v>160</v>
      </c>
      <c r="Z17" s="41">
        <f t="shared" si="3"/>
        <v>33600</v>
      </c>
      <c r="AA17" s="12">
        <v>180</v>
      </c>
      <c r="AB17" s="12">
        <f t="shared" si="4"/>
        <v>33600</v>
      </c>
      <c r="AD17" s="7">
        <v>15</v>
      </c>
      <c r="AE17" s="7">
        <f t="shared" si="5"/>
        <v>12</v>
      </c>
    </row>
    <row r="18" spans="1:31" ht="17.25" x14ac:dyDescent="0.15">
      <c r="A18" s="12">
        <v>17</v>
      </c>
      <c r="B18" s="12">
        <v>49680</v>
      </c>
      <c r="C18" s="12">
        <f t="shared" si="6"/>
        <v>114000</v>
      </c>
      <c r="D18" s="12">
        <f t="shared" si="7"/>
        <v>1</v>
      </c>
      <c r="E18" s="12">
        <f t="shared" si="8"/>
        <v>12000</v>
      </c>
      <c r="F18" s="12">
        <f t="shared" si="9"/>
        <v>120000</v>
      </c>
      <c r="G18" s="12">
        <f t="shared" si="10"/>
        <v>0.4</v>
      </c>
      <c r="H18" s="12">
        <f t="shared" si="11"/>
        <v>234000</v>
      </c>
      <c r="I18" s="12">
        <f t="shared" si="12"/>
        <v>0.30000000000000004</v>
      </c>
      <c r="J18" s="44">
        <f>SUM($I$16:I18)</f>
        <v>0.70000000000000007</v>
      </c>
      <c r="K18" s="12">
        <v>17</v>
      </c>
      <c r="N18" s="21">
        <v>17</v>
      </c>
      <c r="O18" s="21">
        <f t="shared" si="13"/>
        <v>1.7000000000000002</v>
      </c>
      <c r="P18" s="12">
        <v>0.70000000000000007</v>
      </c>
      <c r="R18" s="12">
        <v>31</v>
      </c>
      <c r="S18" s="40" t="s">
        <v>111</v>
      </c>
      <c r="T18" s="41">
        <v>420000</v>
      </c>
      <c r="U18" s="43">
        <f t="shared" si="1"/>
        <v>252000</v>
      </c>
      <c r="V18" s="12">
        <f t="shared" si="2"/>
        <v>360000</v>
      </c>
      <c r="X18" s="12">
        <v>31</v>
      </c>
      <c r="Y18" s="42" t="s">
        <v>161</v>
      </c>
      <c r="Z18" s="41">
        <f t="shared" si="3"/>
        <v>36000</v>
      </c>
      <c r="AA18" s="12">
        <v>180</v>
      </c>
      <c r="AB18" s="12">
        <f t="shared" si="4"/>
        <v>36000</v>
      </c>
      <c r="AD18" s="7">
        <v>16</v>
      </c>
      <c r="AE18" s="7">
        <f t="shared" si="5"/>
        <v>13</v>
      </c>
    </row>
    <row r="19" spans="1:31" ht="17.25" x14ac:dyDescent="0.15">
      <c r="A19" s="12">
        <v>18</v>
      </c>
      <c r="B19" s="12">
        <v>62784</v>
      </c>
      <c r="C19" s="12">
        <f t="shared" si="6"/>
        <v>114000</v>
      </c>
      <c r="D19" s="12">
        <f t="shared" si="7"/>
        <v>1</v>
      </c>
      <c r="E19" s="12">
        <f t="shared" si="8"/>
        <v>12800</v>
      </c>
      <c r="F19" s="12">
        <f t="shared" si="9"/>
        <v>128000</v>
      </c>
      <c r="G19" s="12">
        <f t="shared" si="10"/>
        <v>0.4</v>
      </c>
      <c r="H19" s="12">
        <f t="shared" si="11"/>
        <v>242000</v>
      </c>
      <c r="I19" s="12">
        <f t="shared" si="12"/>
        <v>0.30000000000000004</v>
      </c>
      <c r="J19" s="44">
        <f>SUM($I$16:I19)</f>
        <v>1</v>
      </c>
      <c r="K19" s="12">
        <v>18</v>
      </c>
      <c r="N19" s="21">
        <v>18</v>
      </c>
      <c r="O19" s="21">
        <f t="shared" si="13"/>
        <v>2</v>
      </c>
      <c r="P19" s="12">
        <v>1</v>
      </c>
      <c r="R19" s="12">
        <v>32</v>
      </c>
      <c r="S19" s="40" t="s">
        <v>112</v>
      </c>
      <c r="T19" s="41">
        <v>420000</v>
      </c>
      <c r="U19" s="43">
        <f t="shared" si="1"/>
        <v>252000</v>
      </c>
      <c r="V19" s="12">
        <f t="shared" si="2"/>
        <v>384000</v>
      </c>
      <c r="X19" s="12">
        <v>32</v>
      </c>
      <c r="Y19" s="42" t="s">
        <v>162</v>
      </c>
      <c r="Z19" s="41">
        <f t="shared" si="3"/>
        <v>38400</v>
      </c>
      <c r="AA19" s="12">
        <v>180</v>
      </c>
      <c r="AB19" s="12">
        <f t="shared" si="4"/>
        <v>38400</v>
      </c>
      <c r="AD19" s="7">
        <v>17</v>
      </c>
      <c r="AE19" s="7">
        <f t="shared" si="5"/>
        <v>15</v>
      </c>
    </row>
    <row r="20" spans="1:31" ht="17.25" x14ac:dyDescent="0.15">
      <c r="A20" s="12">
        <v>19</v>
      </c>
      <c r="B20" s="12">
        <v>82962</v>
      </c>
      <c r="C20" s="12">
        <f t="shared" si="6"/>
        <v>114000</v>
      </c>
      <c r="D20" s="12">
        <f t="shared" si="7"/>
        <v>1</v>
      </c>
      <c r="E20" s="12">
        <f t="shared" si="8"/>
        <v>14400</v>
      </c>
      <c r="F20" s="12">
        <f t="shared" si="9"/>
        <v>144000</v>
      </c>
      <c r="G20" s="12">
        <f t="shared" si="10"/>
        <v>0.5</v>
      </c>
      <c r="H20" s="12">
        <f t="shared" si="11"/>
        <v>258000</v>
      </c>
      <c r="I20" s="12">
        <f t="shared" si="12"/>
        <v>0.4</v>
      </c>
      <c r="J20" s="44">
        <f>SUM($I$16:I20)</f>
        <v>1.4</v>
      </c>
      <c r="K20" s="12">
        <v>19</v>
      </c>
      <c r="N20" s="21">
        <v>19</v>
      </c>
      <c r="O20" s="21">
        <f t="shared" si="13"/>
        <v>2.4</v>
      </c>
      <c r="P20" s="12">
        <v>1.4</v>
      </c>
      <c r="R20" s="12">
        <v>33</v>
      </c>
      <c r="S20" s="40" t="s">
        <v>113</v>
      </c>
      <c r="T20" s="41">
        <v>420000</v>
      </c>
      <c r="U20" s="43">
        <f t="shared" si="1"/>
        <v>252000</v>
      </c>
      <c r="V20" s="12">
        <f t="shared" si="2"/>
        <v>408000</v>
      </c>
      <c r="X20" s="12">
        <v>33</v>
      </c>
      <c r="Y20" s="42" t="s">
        <v>163</v>
      </c>
      <c r="Z20" s="41">
        <f t="shared" si="3"/>
        <v>40800</v>
      </c>
      <c r="AA20" s="12">
        <v>180</v>
      </c>
      <c r="AB20" s="12">
        <f t="shared" si="4"/>
        <v>40800</v>
      </c>
      <c r="AD20" s="7">
        <v>18</v>
      </c>
      <c r="AE20" s="7">
        <f t="shared" si="5"/>
        <v>16</v>
      </c>
    </row>
    <row r="21" spans="1:31" ht="17.25" x14ac:dyDescent="0.15">
      <c r="A21" s="12">
        <v>20</v>
      </c>
      <c r="B21" s="12">
        <v>102030</v>
      </c>
      <c r="C21" s="12">
        <f t="shared" si="6"/>
        <v>114000</v>
      </c>
      <c r="D21" s="12">
        <f t="shared" si="7"/>
        <v>1</v>
      </c>
      <c r="E21" s="12">
        <f t="shared" si="8"/>
        <v>15200</v>
      </c>
      <c r="F21" s="12">
        <f t="shared" si="9"/>
        <v>152000</v>
      </c>
      <c r="G21" s="12">
        <f t="shared" si="10"/>
        <v>0.6</v>
      </c>
      <c r="H21" s="12">
        <f t="shared" si="11"/>
        <v>266000</v>
      </c>
      <c r="I21" s="12">
        <f t="shared" si="12"/>
        <v>0.4</v>
      </c>
      <c r="J21" s="44">
        <f>SUM($I$16:I21)</f>
        <v>1.7999999999999998</v>
      </c>
      <c r="K21" s="12">
        <v>20</v>
      </c>
      <c r="N21" s="21">
        <v>20</v>
      </c>
      <c r="O21" s="21">
        <f t="shared" si="13"/>
        <v>2.8</v>
      </c>
      <c r="P21" s="12">
        <v>1.7999999999999998</v>
      </c>
      <c r="R21" s="12">
        <v>34</v>
      </c>
      <c r="S21" s="40" t="s">
        <v>114</v>
      </c>
      <c r="T21" s="41">
        <v>420000</v>
      </c>
      <c r="U21" s="43">
        <f t="shared" si="1"/>
        <v>252000</v>
      </c>
      <c r="V21" s="12">
        <f t="shared" si="2"/>
        <v>432000</v>
      </c>
      <c r="X21" s="12">
        <v>34</v>
      </c>
      <c r="Y21" s="42" t="s">
        <v>164</v>
      </c>
      <c r="Z21" s="41">
        <f t="shared" si="3"/>
        <v>43200</v>
      </c>
      <c r="AA21" s="12">
        <v>180</v>
      </c>
      <c r="AB21" s="12">
        <f t="shared" si="4"/>
        <v>43200</v>
      </c>
      <c r="AD21" s="7">
        <v>19</v>
      </c>
      <c r="AE21" s="7">
        <f t="shared" si="5"/>
        <v>18</v>
      </c>
    </row>
    <row r="22" spans="1:31" ht="17.25" x14ac:dyDescent="0.15">
      <c r="A22" s="12">
        <v>21</v>
      </c>
      <c r="B22" s="12">
        <v>130410</v>
      </c>
      <c r="C22" s="12">
        <f t="shared" si="6"/>
        <v>114000</v>
      </c>
      <c r="D22" s="12">
        <f t="shared" si="7"/>
        <v>2</v>
      </c>
      <c r="E22" s="12">
        <f t="shared" si="8"/>
        <v>16800</v>
      </c>
      <c r="F22" s="12">
        <f t="shared" si="9"/>
        <v>168000</v>
      </c>
      <c r="G22" s="12">
        <f t="shared" si="10"/>
        <v>0.7</v>
      </c>
      <c r="H22" s="12">
        <f t="shared" si="11"/>
        <v>282000</v>
      </c>
      <c r="I22" s="12">
        <f t="shared" si="12"/>
        <v>0.5</v>
      </c>
      <c r="J22" s="44">
        <f>SUM($I$16:I22)</f>
        <v>2.2999999999999998</v>
      </c>
      <c r="K22" s="12">
        <v>21</v>
      </c>
      <c r="N22" s="21">
        <v>21</v>
      </c>
      <c r="O22" s="21">
        <f t="shared" si="13"/>
        <v>3.3</v>
      </c>
      <c r="P22" s="12">
        <v>2.2999999999999998</v>
      </c>
      <c r="R22" s="12">
        <v>35</v>
      </c>
      <c r="S22" s="40" t="s">
        <v>115</v>
      </c>
      <c r="T22" s="41">
        <v>770000</v>
      </c>
      <c r="U22" s="43">
        <f t="shared" si="1"/>
        <v>462000</v>
      </c>
      <c r="V22" s="12">
        <f t="shared" si="2"/>
        <v>464000</v>
      </c>
      <c r="X22" s="12">
        <v>35</v>
      </c>
      <c r="Y22" s="42" t="s">
        <v>165</v>
      </c>
      <c r="Z22" s="41">
        <f t="shared" si="3"/>
        <v>46400</v>
      </c>
      <c r="AA22" s="12">
        <v>180</v>
      </c>
      <c r="AB22" s="12">
        <f t="shared" si="4"/>
        <v>46400</v>
      </c>
      <c r="AD22" s="7">
        <v>20</v>
      </c>
      <c r="AE22" s="7">
        <f t="shared" si="5"/>
        <v>19</v>
      </c>
    </row>
    <row r="23" spans="1:31" ht="17.25" x14ac:dyDescent="0.15">
      <c r="A23" s="12">
        <v>22</v>
      </c>
      <c r="B23" s="12">
        <v>164105</v>
      </c>
      <c r="C23" s="12">
        <f t="shared" si="6"/>
        <v>114000</v>
      </c>
      <c r="D23" s="12">
        <f t="shared" si="7"/>
        <v>2</v>
      </c>
      <c r="E23" s="12">
        <f t="shared" si="8"/>
        <v>18400</v>
      </c>
      <c r="F23" s="12">
        <f t="shared" si="9"/>
        <v>184000</v>
      </c>
      <c r="G23" s="12">
        <f t="shared" si="10"/>
        <v>0.8</v>
      </c>
      <c r="H23" s="12">
        <f t="shared" si="11"/>
        <v>298000</v>
      </c>
      <c r="I23" s="12">
        <f t="shared" si="12"/>
        <v>0.6</v>
      </c>
      <c r="J23" s="44">
        <f>SUM($I$16:I23)</f>
        <v>2.9</v>
      </c>
      <c r="K23" s="12">
        <v>22</v>
      </c>
      <c r="N23" s="21">
        <v>22</v>
      </c>
      <c r="O23" s="21">
        <f t="shared" si="13"/>
        <v>3.9</v>
      </c>
      <c r="P23" s="12">
        <v>2.9</v>
      </c>
      <c r="R23" s="12">
        <v>36</v>
      </c>
      <c r="S23" s="40" t="s">
        <v>116</v>
      </c>
      <c r="T23" s="41">
        <v>770000</v>
      </c>
      <c r="U23" s="43">
        <f t="shared" si="1"/>
        <v>462000</v>
      </c>
      <c r="V23" s="12">
        <f t="shared" si="2"/>
        <v>488000</v>
      </c>
      <c r="X23" s="12">
        <v>36</v>
      </c>
      <c r="Y23" s="42" t="s">
        <v>166</v>
      </c>
      <c r="Z23" s="41">
        <f t="shared" si="3"/>
        <v>48800</v>
      </c>
      <c r="AA23" s="12">
        <v>180</v>
      </c>
      <c r="AB23" s="12">
        <f t="shared" si="4"/>
        <v>48800</v>
      </c>
      <c r="AD23" s="7">
        <v>21</v>
      </c>
      <c r="AE23" s="7">
        <f t="shared" si="5"/>
        <v>21</v>
      </c>
    </row>
    <row r="24" spans="1:31" ht="17.25" x14ac:dyDescent="0.15">
      <c r="A24" s="12">
        <v>23</v>
      </c>
      <c r="B24" s="12">
        <v>203700</v>
      </c>
      <c r="C24" s="12">
        <f t="shared" si="6"/>
        <v>114000</v>
      </c>
      <c r="D24" s="12">
        <f t="shared" si="7"/>
        <v>2</v>
      </c>
      <c r="E24" s="12">
        <f t="shared" si="8"/>
        <v>20000</v>
      </c>
      <c r="F24" s="12">
        <f t="shared" si="9"/>
        <v>200000</v>
      </c>
      <c r="G24" s="12">
        <f t="shared" si="10"/>
        <v>1</v>
      </c>
      <c r="H24" s="12">
        <f t="shared" si="11"/>
        <v>314000</v>
      </c>
      <c r="I24" s="12">
        <f t="shared" si="12"/>
        <v>0.7</v>
      </c>
      <c r="J24" s="44">
        <f>SUM($I$16:I24)</f>
        <v>3.5999999999999996</v>
      </c>
      <c r="K24" s="12">
        <v>23</v>
      </c>
      <c r="N24" s="21">
        <v>23</v>
      </c>
      <c r="O24" s="21">
        <f t="shared" si="13"/>
        <v>4.5999999999999996</v>
      </c>
      <c r="P24" s="12">
        <v>3.5999999999999996</v>
      </c>
      <c r="R24" s="12">
        <v>37</v>
      </c>
      <c r="S24" s="40" t="s">
        <v>117</v>
      </c>
      <c r="T24" s="41">
        <v>770000</v>
      </c>
      <c r="U24" s="43">
        <f t="shared" si="1"/>
        <v>462000</v>
      </c>
      <c r="V24" s="12">
        <f t="shared" si="2"/>
        <v>520000</v>
      </c>
      <c r="X24" s="12">
        <v>37</v>
      </c>
      <c r="Y24" s="42" t="s">
        <v>167</v>
      </c>
      <c r="Z24" s="41">
        <f t="shared" si="3"/>
        <v>52000</v>
      </c>
      <c r="AA24" s="12">
        <v>180</v>
      </c>
      <c r="AB24" s="12">
        <f t="shared" si="4"/>
        <v>52000</v>
      </c>
      <c r="AD24" s="7">
        <v>22</v>
      </c>
      <c r="AE24" s="7">
        <f t="shared" si="5"/>
        <v>23</v>
      </c>
    </row>
    <row r="25" spans="1:31" ht="17.25" x14ac:dyDescent="0.15">
      <c r="A25" s="12">
        <v>24</v>
      </c>
      <c r="B25" s="12">
        <v>249804</v>
      </c>
      <c r="C25" s="12">
        <f t="shared" si="6"/>
        <v>114000</v>
      </c>
      <c r="D25" s="12">
        <f t="shared" si="7"/>
        <v>3</v>
      </c>
      <c r="E25" s="12">
        <f t="shared" si="8"/>
        <v>21600</v>
      </c>
      <c r="F25" s="12">
        <f t="shared" si="9"/>
        <v>216000</v>
      </c>
      <c r="G25" s="12">
        <f t="shared" si="10"/>
        <v>1.1000000000000001</v>
      </c>
      <c r="H25" s="12">
        <f t="shared" si="11"/>
        <v>330000</v>
      </c>
      <c r="I25" s="12">
        <f t="shared" si="12"/>
        <v>0.79999999999999993</v>
      </c>
      <c r="J25" s="44">
        <f>SUM($I$16:I25)</f>
        <v>4.3999999999999995</v>
      </c>
      <c r="K25" s="12">
        <v>24</v>
      </c>
      <c r="N25" s="21">
        <v>24</v>
      </c>
      <c r="O25" s="21">
        <f t="shared" si="13"/>
        <v>5.3999999999999995</v>
      </c>
      <c r="P25" s="12">
        <v>4.3999999999999995</v>
      </c>
      <c r="R25" s="12">
        <v>38</v>
      </c>
      <c r="S25" s="40" t="s">
        <v>118</v>
      </c>
      <c r="T25" s="41">
        <v>770000</v>
      </c>
      <c r="U25" s="43">
        <f t="shared" si="1"/>
        <v>462000</v>
      </c>
      <c r="V25" s="12">
        <f t="shared" si="2"/>
        <v>552000</v>
      </c>
      <c r="X25" s="12">
        <v>38</v>
      </c>
      <c r="Y25" s="42" t="s">
        <v>168</v>
      </c>
      <c r="Z25" s="41">
        <f t="shared" si="3"/>
        <v>55200</v>
      </c>
      <c r="AA25" s="12">
        <v>180</v>
      </c>
      <c r="AB25" s="12">
        <f t="shared" si="4"/>
        <v>55200</v>
      </c>
      <c r="AD25" s="7">
        <v>23</v>
      </c>
      <c r="AE25" s="7">
        <f t="shared" si="5"/>
        <v>25</v>
      </c>
    </row>
    <row r="26" spans="1:31" ht="17.25" x14ac:dyDescent="0.15">
      <c r="A26" s="12">
        <v>25</v>
      </c>
      <c r="B26" s="12">
        <v>303137</v>
      </c>
      <c r="C26" s="12">
        <f t="shared" si="6"/>
        <v>252000</v>
      </c>
      <c r="D26" s="12">
        <f t="shared" si="7"/>
        <v>2</v>
      </c>
      <c r="E26" s="12">
        <f t="shared" si="8"/>
        <v>23200</v>
      </c>
      <c r="F26" s="12">
        <f t="shared" si="9"/>
        <v>232000</v>
      </c>
      <c r="G26" s="12">
        <f t="shared" si="10"/>
        <v>1.3</v>
      </c>
      <c r="H26" s="12">
        <f t="shared" si="11"/>
        <v>484000</v>
      </c>
      <c r="I26" s="12">
        <f t="shared" si="12"/>
        <v>0.7</v>
      </c>
      <c r="J26" s="44">
        <f>SUM($I$16:I26)</f>
        <v>5.0999999999999996</v>
      </c>
      <c r="K26" s="12">
        <v>25</v>
      </c>
      <c r="N26" s="21">
        <v>25</v>
      </c>
      <c r="O26" s="21">
        <f t="shared" si="13"/>
        <v>6.1</v>
      </c>
      <c r="P26" s="12">
        <v>5.0999999999999996</v>
      </c>
      <c r="R26" s="12">
        <v>39</v>
      </c>
      <c r="S26" s="40" t="s">
        <v>119</v>
      </c>
      <c r="T26" s="41">
        <v>770000</v>
      </c>
      <c r="U26" s="43">
        <f t="shared" si="1"/>
        <v>462000</v>
      </c>
      <c r="V26" s="12">
        <f t="shared" si="2"/>
        <v>584000</v>
      </c>
      <c r="X26" s="12">
        <v>39</v>
      </c>
      <c r="Y26" s="42" t="s">
        <v>169</v>
      </c>
      <c r="Z26" s="41">
        <f t="shared" si="3"/>
        <v>58400</v>
      </c>
      <c r="AA26" s="12">
        <v>180</v>
      </c>
      <c r="AB26" s="12">
        <f t="shared" si="4"/>
        <v>58400</v>
      </c>
      <c r="AD26" s="7">
        <v>24</v>
      </c>
      <c r="AE26" s="7">
        <f t="shared" si="5"/>
        <v>27</v>
      </c>
    </row>
    <row r="27" spans="1:31" ht="17.25" x14ac:dyDescent="0.15">
      <c r="A27" s="12">
        <v>26</v>
      </c>
      <c r="B27" s="12">
        <v>364374</v>
      </c>
      <c r="C27" s="12">
        <f t="shared" si="6"/>
        <v>252000</v>
      </c>
      <c r="D27" s="12">
        <f t="shared" si="7"/>
        <v>2</v>
      </c>
      <c r="E27" s="12">
        <f t="shared" si="8"/>
        <v>24800</v>
      </c>
      <c r="F27" s="12">
        <f t="shared" si="9"/>
        <v>248000</v>
      </c>
      <c r="G27" s="12">
        <f t="shared" si="10"/>
        <v>1.4</v>
      </c>
      <c r="H27" s="12">
        <f t="shared" si="11"/>
        <v>500000</v>
      </c>
      <c r="I27" s="12">
        <f t="shared" si="12"/>
        <v>0.79999999999999993</v>
      </c>
      <c r="J27" s="44">
        <f>SUM($I$16:I27)</f>
        <v>5.8999999999999995</v>
      </c>
      <c r="K27" s="12">
        <v>26</v>
      </c>
      <c r="N27" s="21">
        <v>26</v>
      </c>
      <c r="O27" s="21">
        <f t="shared" si="13"/>
        <v>6.8999999999999995</v>
      </c>
      <c r="P27" s="12">
        <v>5.8999999999999995</v>
      </c>
      <c r="R27" s="12">
        <v>40</v>
      </c>
      <c r="S27" s="40" t="s">
        <v>120</v>
      </c>
      <c r="T27" s="41">
        <v>770000</v>
      </c>
      <c r="U27" s="43">
        <f t="shared" si="1"/>
        <v>462000</v>
      </c>
      <c r="V27" s="12">
        <f t="shared" si="2"/>
        <v>616000</v>
      </c>
      <c r="X27" s="12">
        <v>40</v>
      </c>
      <c r="Y27" s="42" t="s">
        <v>170</v>
      </c>
      <c r="Z27" s="41">
        <f t="shared" si="3"/>
        <v>61600</v>
      </c>
      <c r="AA27" s="12">
        <v>180</v>
      </c>
      <c r="AB27" s="12">
        <f t="shared" si="4"/>
        <v>61600</v>
      </c>
      <c r="AD27" s="7">
        <v>25</v>
      </c>
      <c r="AE27" s="7">
        <f t="shared" si="5"/>
        <v>29</v>
      </c>
    </row>
    <row r="28" spans="1:31" ht="17.25" x14ac:dyDescent="0.15">
      <c r="A28" s="12">
        <v>27</v>
      </c>
      <c r="B28" s="12">
        <v>447372</v>
      </c>
      <c r="C28" s="12">
        <f t="shared" si="6"/>
        <v>252000</v>
      </c>
      <c r="D28" s="12">
        <f t="shared" si="7"/>
        <v>2</v>
      </c>
      <c r="E28" s="12">
        <f t="shared" si="8"/>
        <v>27200</v>
      </c>
      <c r="F28" s="12">
        <f t="shared" si="9"/>
        <v>272000</v>
      </c>
      <c r="G28" s="12">
        <f t="shared" si="10"/>
        <v>1.6</v>
      </c>
      <c r="H28" s="12">
        <f t="shared" si="11"/>
        <v>524000</v>
      </c>
      <c r="I28" s="12">
        <f t="shared" si="12"/>
        <v>0.9</v>
      </c>
      <c r="J28" s="44">
        <f>SUM($I$16:I28)</f>
        <v>6.8</v>
      </c>
      <c r="K28" s="12">
        <v>27</v>
      </c>
      <c r="N28" s="21">
        <v>27</v>
      </c>
      <c r="O28" s="21">
        <f t="shared" si="13"/>
        <v>7.8</v>
      </c>
      <c r="P28" s="12">
        <v>6.8</v>
      </c>
      <c r="R28" s="12">
        <v>41</v>
      </c>
      <c r="S28" s="40" t="s">
        <v>121</v>
      </c>
      <c r="T28" s="41">
        <v>770000</v>
      </c>
      <c r="U28" s="43">
        <f t="shared" si="1"/>
        <v>462000</v>
      </c>
      <c r="V28" s="12">
        <f t="shared" si="2"/>
        <v>656000</v>
      </c>
      <c r="X28" s="12">
        <v>41</v>
      </c>
      <c r="Y28" s="42" t="s">
        <v>171</v>
      </c>
      <c r="Z28" s="41">
        <f t="shared" si="3"/>
        <v>65600</v>
      </c>
      <c r="AA28" s="12">
        <v>180</v>
      </c>
      <c r="AB28" s="12">
        <f t="shared" si="4"/>
        <v>65600</v>
      </c>
      <c r="AD28" s="7">
        <v>26</v>
      </c>
      <c r="AE28" s="7">
        <f t="shared" si="5"/>
        <v>31</v>
      </c>
    </row>
    <row r="29" spans="1:31" ht="17.25" x14ac:dyDescent="0.15">
      <c r="A29" s="12">
        <v>28</v>
      </c>
      <c r="B29" s="12">
        <v>528156</v>
      </c>
      <c r="C29" s="12">
        <f t="shared" si="6"/>
        <v>252000</v>
      </c>
      <c r="D29" s="12">
        <f t="shared" si="7"/>
        <v>3</v>
      </c>
      <c r="E29" s="12">
        <f t="shared" si="8"/>
        <v>28800</v>
      </c>
      <c r="F29" s="12">
        <f t="shared" si="9"/>
        <v>288000</v>
      </c>
      <c r="G29" s="12">
        <f t="shared" si="10"/>
        <v>1.8</v>
      </c>
      <c r="H29" s="12">
        <f t="shared" si="11"/>
        <v>540000</v>
      </c>
      <c r="I29" s="12">
        <f t="shared" si="12"/>
        <v>1</v>
      </c>
      <c r="J29" s="44">
        <f>SUM($I$16:I29)</f>
        <v>7.8</v>
      </c>
      <c r="K29" s="12">
        <v>28</v>
      </c>
      <c r="N29" s="21">
        <v>28</v>
      </c>
      <c r="O29" s="21">
        <f t="shared" si="13"/>
        <v>8.8000000000000007</v>
      </c>
      <c r="P29" s="12">
        <v>7.8</v>
      </c>
      <c r="R29" s="12">
        <v>42</v>
      </c>
      <c r="S29" s="40" t="s">
        <v>122</v>
      </c>
      <c r="T29" s="41">
        <v>770000</v>
      </c>
      <c r="U29" s="43">
        <f t="shared" si="1"/>
        <v>462000</v>
      </c>
      <c r="V29" s="12">
        <f t="shared" si="2"/>
        <v>688000</v>
      </c>
      <c r="X29" s="12">
        <v>42</v>
      </c>
      <c r="Y29" s="42" t="s">
        <v>172</v>
      </c>
      <c r="Z29" s="41">
        <f t="shared" si="3"/>
        <v>68800</v>
      </c>
      <c r="AA29" s="12">
        <v>180</v>
      </c>
      <c r="AB29" s="12">
        <f t="shared" si="4"/>
        <v>68800</v>
      </c>
      <c r="AD29" s="7">
        <v>27</v>
      </c>
      <c r="AE29" s="7">
        <f t="shared" si="5"/>
        <v>34</v>
      </c>
    </row>
    <row r="30" spans="1:31" ht="17.25" x14ac:dyDescent="0.15">
      <c r="A30" s="12">
        <v>29</v>
      </c>
      <c r="B30" s="12">
        <v>635544</v>
      </c>
      <c r="C30" s="12">
        <f t="shared" si="6"/>
        <v>252000</v>
      </c>
      <c r="D30" s="12">
        <f t="shared" si="7"/>
        <v>3</v>
      </c>
      <c r="E30" s="12">
        <f t="shared" si="8"/>
        <v>31200</v>
      </c>
      <c r="F30" s="12">
        <f t="shared" si="9"/>
        <v>312000</v>
      </c>
      <c r="G30" s="12">
        <f t="shared" si="10"/>
        <v>2</v>
      </c>
      <c r="H30" s="12">
        <f t="shared" si="11"/>
        <v>564000</v>
      </c>
      <c r="I30" s="12">
        <f t="shared" si="12"/>
        <v>1.2000000000000002</v>
      </c>
      <c r="J30" s="44">
        <f>SUM($I$16:I30)</f>
        <v>9</v>
      </c>
      <c r="K30" s="12">
        <v>29</v>
      </c>
      <c r="N30" s="21">
        <v>29</v>
      </c>
      <c r="O30" s="21">
        <f t="shared" si="13"/>
        <v>10</v>
      </c>
      <c r="P30" s="12">
        <v>9</v>
      </c>
      <c r="R30" s="12">
        <v>43</v>
      </c>
      <c r="S30" s="40" t="s">
        <v>123</v>
      </c>
      <c r="T30" s="41">
        <v>770000</v>
      </c>
      <c r="U30" s="43">
        <f t="shared" si="1"/>
        <v>462000</v>
      </c>
      <c r="V30" s="12">
        <f t="shared" si="2"/>
        <v>728000</v>
      </c>
      <c r="X30" s="12">
        <v>43</v>
      </c>
      <c r="Y30" s="42" t="s">
        <v>173</v>
      </c>
      <c r="Z30" s="41">
        <f t="shared" si="3"/>
        <v>72800</v>
      </c>
      <c r="AA30" s="12">
        <v>180</v>
      </c>
      <c r="AB30" s="12">
        <f t="shared" si="4"/>
        <v>72800</v>
      </c>
      <c r="AD30" s="7">
        <v>28</v>
      </c>
      <c r="AE30" s="7">
        <f t="shared" si="5"/>
        <v>36</v>
      </c>
    </row>
    <row r="31" spans="1:31" ht="17.25" x14ac:dyDescent="0.15">
      <c r="A31" s="12">
        <v>30</v>
      </c>
      <c r="B31" s="12">
        <v>757512</v>
      </c>
      <c r="C31" s="12">
        <f t="shared" si="6"/>
        <v>252000</v>
      </c>
      <c r="D31" s="12">
        <f t="shared" si="7"/>
        <v>4</v>
      </c>
      <c r="E31" s="12">
        <f t="shared" si="8"/>
        <v>33600</v>
      </c>
      <c r="F31" s="12">
        <f t="shared" si="9"/>
        <v>336000</v>
      </c>
      <c r="G31" s="12">
        <f t="shared" si="10"/>
        <v>2.2000000000000002</v>
      </c>
      <c r="H31" s="12">
        <f t="shared" si="11"/>
        <v>588000</v>
      </c>
      <c r="I31" s="12">
        <f t="shared" si="12"/>
        <v>1.3</v>
      </c>
      <c r="J31" s="44">
        <f>SUM($I$16:I31)</f>
        <v>10.3</v>
      </c>
      <c r="K31" s="12">
        <v>30</v>
      </c>
      <c r="N31" s="21">
        <v>30</v>
      </c>
      <c r="O31" s="21">
        <f t="shared" si="13"/>
        <v>11.3</v>
      </c>
      <c r="P31" s="12">
        <v>10.3</v>
      </c>
      <c r="R31" s="12">
        <v>44</v>
      </c>
      <c r="S31" s="40" t="s">
        <v>124</v>
      </c>
      <c r="T31" s="41">
        <v>770000</v>
      </c>
      <c r="U31" s="43">
        <f t="shared" si="1"/>
        <v>462000</v>
      </c>
      <c r="V31" s="12">
        <f t="shared" si="2"/>
        <v>768000</v>
      </c>
      <c r="X31" s="12">
        <v>44</v>
      </c>
      <c r="Y31" s="42" t="s">
        <v>174</v>
      </c>
      <c r="Z31" s="41">
        <f t="shared" si="3"/>
        <v>76800</v>
      </c>
      <c r="AA31" s="12">
        <v>180</v>
      </c>
      <c r="AB31" s="12">
        <f t="shared" si="4"/>
        <v>76800</v>
      </c>
      <c r="AD31" s="7">
        <v>29</v>
      </c>
      <c r="AE31" s="7">
        <f t="shared" si="5"/>
        <v>39</v>
      </c>
    </row>
    <row r="32" spans="1:31" ht="17.25" x14ac:dyDescent="0.15">
      <c r="A32" s="12">
        <v>31</v>
      </c>
      <c r="B32" s="12">
        <v>895365</v>
      </c>
      <c r="C32" s="12">
        <f t="shared" si="6"/>
        <v>252000</v>
      </c>
      <c r="D32" s="12">
        <f t="shared" si="7"/>
        <v>4</v>
      </c>
      <c r="E32" s="12">
        <f t="shared" si="8"/>
        <v>36000</v>
      </c>
      <c r="F32" s="12">
        <f t="shared" si="9"/>
        <v>360000</v>
      </c>
      <c r="G32" s="12">
        <f t="shared" si="10"/>
        <v>2.4</v>
      </c>
      <c r="H32" s="12">
        <f t="shared" si="11"/>
        <v>612000</v>
      </c>
      <c r="I32" s="12">
        <f t="shared" si="12"/>
        <v>1.5</v>
      </c>
      <c r="J32" s="44">
        <f>SUM($I$16:I32)</f>
        <v>11.8</v>
      </c>
      <c r="K32" s="12">
        <v>31</v>
      </c>
      <c r="N32" s="21">
        <v>31</v>
      </c>
      <c r="O32" s="21">
        <f t="shared" si="13"/>
        <v>12.8</v>
      </c>
      <c r="P32" s="12">
        <v>11.8</v>
      </c>
      <c r="R32" s="12">
        <v>45</v>
      </c>
      <c r="S32" s="40" t="s">
        <v>125</v>
      </c>
      <c r="T32" s="41">
        <v>1300000</v>
      </c>
      <c r="U32" s="43">
        <f t="shared" si="1"/>
        <v>780000</v>
      </c>
      <c r="V32" s="12">
        <f t="shared" si="2"/>
        <v>808000</v>
      </c>
      <c r="X32" s="12">
        <v>45</v>
      </c>
      <c r="Y32" s="42" t="s">
        <v>175</v>
      </c>
      <c r="Z32" s="41">
        <f t="shared" si="3"/>
        <v>80800</v>
      </c>
      <c r="AA32" s="12">
        <v>180</v>
      </c>
      <c r="AB32" s="12">
        <f t="shared" si="4"/>
        <v>80800</v>
      </c>
      <c r="AD32" s="7">
        <v>30</v>
      </c>
      <c r="AE32" s="7">
        <f t="shared" si="5"/>
        <v>42</v>
      </c>
    </row>
    <row r="33" spans="1:31" ht="17.25" x14ac:dyDescent="0.15">
      <c r="A33" s="12">
        <v>32</v>
      </c>
      <c r="B33" s="12">
        <v>1050336</v>
      </c>
      <c r="C33" s="12">
        <f t="shared" si="6"/>
        <v>252000</v>
      </c>
      <c r="D33" s="12">
        <f t="shared" si="7"/>
        <v>5</v>
      </c>
      <c r="E33" s="12">
        <f t="shared" si="8"/>
        <v>38400</v>
      </c>
      <c r="F33" s="12">
        <f t="shared" si="9"/>
        <v>384000</v>
      </c>
      <c r="G33" s="12">
        <f t="shared" si="10"/>
        <v>2.7</v>
      </c>
      <c r="H33" s="12">
        <f t="shared" si="11"/>
        <v>636000</v>
      </c>
      <c r="I33" s="12">
        <f t="shared" si="12"/>
        <v>1.7000000000000002</v>
      </c>
      <c r="J33" s="44">
        <f>SUM($I$16:I33)</f>
        <v>13.5</v>
      </c>
      <c r="K33" s="12">
        <v>32</v>
      </c>
      <c r="N33" s="21">
        <v>32</v>
      </c>
      <c r="O33" s="21">
        <f t="shared" si="13"/>
        <v>14.5</v>
      </c>
      <c r="P33" s="12">
        <v>13.5</v>
      </c>
      <c r="R33" s="12">
        <v>46</v>
      </c>
      <c r="S33" s="40" t="s">
        <v>126</v>
      </c>
      <c r="T33" s="41">
        <v>1300000</v>
      </c>
      <c r="U33" s="43">
        <f t="shared" si="1"/>
        <v>780000</v>
      </c>
      <c r="V33" s="12">
        <f t="shared" si="2"/>
        <v>856000</v>
      </c>
      <c r="X33" s="12">
        <v>46</v>
      </c>
      <c r="Y33" s="42" t="s">
        <v>176</v>
      </c>
      <c r="Z33" s="41">
        <f t="shared" si="3"/>
        <v>85600</v>
      </c>
      <c r="AA33" s="12">
        <v>180</v>
      </c>
      <c r="AB33" s="12">
        <f t="shared" si="4"/>
        <v>85600</v>
      </c>
      <c r="AD33" s="7">
        <v>31</v>
      </c>
      <c r="AE33" s="7">
        <f t="shared" si="5"/>
        <v>45</v>
      </c>
    </row>
    <row r="34" spans="1:31" ht="17.25" x14ac:dyDescent="0.15">
      <c r="A34" s="12">
        <v>33</v>
      </c>
      <c r="B34" s="12">
        <v>1223694</v>
      </c>
      <c r="C34" s="12">
        <f t="shared" si="6"/>
        <v>252000</v>
      </c>
      <c r="D34" s="12">
        <f t="shared" si="7"/>
        <v>5</v>
      </c>
      <c r="E34" s="12">
        <f t="shared" si="8"/>
        <v>40800</v>
      </c>
      <c r="F34" s="12">
        <f t="shared" si="9"/>
        <v>408000</v>
      </c>
      <c r="G34" s="12">
        <f t="shared" si="10"/>
        <v>2.9</v>
      </c>
      <c r="H34" s="12">
        <f t="shared" si="11"/>
        <v>660000</v>
      </c>
      <c r="I34" s="12">
        <f t="shared" si="12"/>
        <v>1.9000000000000001</v>
      </c>
      <c r="J34" s="44">
        <f>SUM($I$16:I34)</f>
        <v>15.4</v>
      </c>
      <c r="K34" s="12">
        <v>33</v>
      </c>
      <c r="N34" s="21">
        <v>33</v>
      </c>
      <c r="O34" s="21">
        <f t="shared" si="13"/>
        <v>16.399999999999999</v>
      </c>
      <c r="P34" s="12">
        <v>15.4</v>
      </c>
      <c r="R34" s="12">
        <v>47</v>
      </c>
      <c r="S34" s="40" t="s">
        <v>127</v>
      </c>
      <c r="T34" s="41">
        <v>1300000</v>
      </c>
      <c r="U34" s="43">
        <f t="shared" si="1"/>
        <v>780000</v>
      </c>
      <c r="V34" s="12">
        <f t="shared" si="2"/>
        <v>896000</v>
      </c>
      <c r="X34" s="12">
        <v>47</v>
      </c>
      <c r="Y34" s="42" t="s">
        <v>177</v>
      </c>
      <c r="Z34" s="41">
        <f t="shared" si="3"/>
        <v>89600</v>
      </c>
      <c r="AA34" s="12">
        <v>180</v>
      </c>
      <c r="AB34" s="12">
        <f t="shared" si="4"/>
        <v>89600</v>
      </c>
      <c r="AD34" s="7">
        <v>32</v>
      </c>
      <c r="AE34" s="7">
        <f t="shared" si="5"/>
        <v>48</v>
      </c>
    </row>
    <row r="35" spans="1:31" ht="17.25" x14ac:dyDescent="0.15">
      <c r="A35" s="12">
        <v>34</v>
      </c>
      <c r="B35" s="12">
        <v>1416906</v>
      </c>
      <c r="C35" s="12">
        <f t="shared" si="6"/>
        <v>252000</v>
      </c>
      <c r="D35" s="12">
        <f t="shared" si="7"/>
        <v>6</v>
      </c>
      <c r="E35" s="12">
        <f t="shared" si="8"/>
        <v>43200</v>
      </c>
      <c r="F35" s="12">
        <f t="shared" si="9"/>
        <v>432000</v>
      </c>
      <c r="G35" s="12">
        <f t="shared" si="10"/>
        <v>3.2</v>
      </c>
      <c r="H35" s="12">
        <f t="shared" si="11"/>
        <v>684000</v>
      </c>
      <c r="I35" s="12">
        <f t="shared" si="12"/>
        <v>2.1</v>
      </c>
      <c r="J35" s="44">
        <f>SUM($I$16:I35)</f>
        <v>17.5</v>
      </c>
      <c r="K35" s="12">
        <v>34</v>
      </c>
      <c r="N35" s="21">
        <v>34</v>
      </c>
      <c r="O35" s="21">
        <f t="shared" si="13"/>
        <v>18.5</v>
      </c>
      <c r="P35" s="12">
        <v>17.5</v>
      </c>
      <c r="R35" s="12">
        <v>48</v>
      </c>
      <c r="S35" s="40" t="s">
        <v>128</v>
      </c>
      <c r="T35" s="41">
        <v>1300000</v>
      </c>
      <c r="U35" s="43">
        <f t="shared" si="1"/>
        <v>780000</v>
      </c>
      <c r="V35" s="12">
        <f t="shared" si="2"/>
        <v>944000</v>
      </c>
      <c r="X35" s="12">
        <v>48</v>
      </c>
      <c r="Y35" s="42" t="s">
        <v>178</v>
      </c>
      <c r="Z35" s="41">
        <f t="shared" si="3"/>
        <v>94400</v>
      </c>
      <c r="AA35" s="12">
        <v>180</v>
      </c>
      <c r="AB35" s="12">
        <f t="shared" si="4"/>
        <v>94400</v>
      </c>
      <c r="AD35" s="7">
        <v>33</v>
      </c>
      <c r="AE35" s="7">
        <f t="shared" si="5"/>
        <v>51</v>
      </c>
    </row>
    <row r="36" spans="1:31" ht="17.25" x14ac:dyDescent="0.15">
      <c r="A36" s="12">
        <v>35</v>
      </c>
      <c r="B36" s="12">
        <v>1659960</v>
      </c>
      <c r="C36" s="12">
        <f t="shared" si="6"/>
        <v>462000</v>
      </c>
      <c r="D36" s="12">
        <f t="shared" si="7"/>
        <v>4</v>
      </c>
      <c r="E36" s="12">
        <f t="shared" si="8"/>
        <v>46400</v>
      </c>
      <c r="F36" s="12">
        <f t="shared" si="9"/>
        <v>464000</v>
      </c>
      <c r="G36" s="12">
        <f t="shared" si="10"/>
        <v>3.5</v>
      </c>
      <c r="H36" s="12">
        <f t="shared" si="11"/>
        <v>926000</v>
      </c>
      <c r="I36" s="12">
        <f t="shared" si="12"/>
        <v>1.8</v>
      </c>
      <c r="J36" s="44">
        <f>SUM($I$16:I36)</f>
        <v>19.3</v>
      </c>
      <c r="K36" s="12">
        <v>35</v>
      </c>
      <c r="N36" s="21">
        <v>35</v>
      </c>
      <c r="O36" s="21">
        <f t="shared" si="13"/>
        <v>20.3</v>
      </c>
      <c r="P36" s="12">
        <v>19.3</v>
      </c>
      <c r="R36" s="12">
        <v>49</v>
      </c>
      <c r="S36" s="40" t="s">
        <v>129</v>
      </c>
      <c r="T36" s="41">
        <v>1300000</v>
      </c>
      <c r="U36" s="43">
        <f t="shared" si="1"/>
        <v>780000</v>
      </c>
      <c r="V36" s="12">
        <f t="shared" si="2"/>
        <v>992000</v>
      </c>
      <c r="X36" s="12">
        <v>49</v>
      </c>
      <c r="Y36" s="42" t="s">
        <v>179</v>
      </c>
      <c r="Z36" s="41">
        <f t="shared" si="3"/>
        <v>99200</v>
      </c>
      <c r="AA36" s="12">
        <v>180</v>
      </c>
      <c r="AB36" s="12">
        <f t="shared" si="4"/>
        <v>99200</v>
      </c>
      <c r="AD36" s="7">
        <v>34</v>
      </c>
      <c r="AE36" s="7">
        <f t="shared" si="5"/>
        <v>54</v>
      </c>
    </row>
    <row r="37" spans="1:31" ht="17.25" x14ac:dyDescent="0.15">
      <c r="A37" s="12">
        <v>36</v>
      </c>
      <c r="B37" s="12">
        <v>1899540</v>
      </c>
      <c r="C37" s="12">
        <f t="shared" si="6"/>
        <v>462000</v>
      </c>
      <c r="D37" s="12">
        <f t="shared" si="7"/>
        <v>5</v>
      </c>
      <c r="E37" s="12">
        <f t="shared" si="8"/>
        <v>48800</v>
      </c>
      <c r="F37" s="12">
        <f t="shared" si="9"/>
        <v>488000</v>
      </c>
      <c r="G37" s="12">
        <f t="shared" si="10"/>
        <v>3.8</v>
      </c>
      <c r="H37" s="12">
        <f t="shared" si="11"/>
        <v>950000</v>
      </c>
      <c r="I37" s="12">
        <f t="shared" si="12"/>
        <v>2</v>
      </c>
      <c r="J37" s="44">
        <f>SUM($I$16:I37)</f>
        <v>21.3</v>
      </c>
      <c r="K37" s="12">
        <v>36</v>
      </c>
      <c r="N37" s="21">
        <v>36</v>
      </c>
      <c r="O37" s="21">
        <f t="shared" si="13"/>
        <v>22.3</v>
      </c>
      <c r="P37" s="12">
        <v>21.3</v>
      </c>
      <c r="R37" s="12">
        <v>50</v>
      </c>
      <c r="S37" s="40" t="s">
        <v>130</v>
      </c>
      <c r="T37" s="41">
        <v>1300000</v>
      </c>
      <c r="U37" s="43">
        <f t="shared" si="1"/>
        <v>780000</v>
      </c>
      <c r="V37" s="12">
        <f t="shared" si="2"/>
        <v>1040000</v>
      </c>
      <c r="X37" s="12">
        <v>50</v>
      </c>
      <c r="Y37" s="42" t="s">
        <v>180</v>
      </c>
      <c r="Z37" s="41">
        <f t="shared" si="3"/>
        <v>104000</v>
      </c>
      <c r="AA37" s="12">
        <v>180</v>
      </c>
      <c r="AB37" s="12">
        <f t="shared" si="4"/>
        <v>104000</v>
      </c>
      <c r="AD37" s="7">
        <v>35</v>
      </c>
      <c r="AE37" s="7">
        <f t="shared" si="5"/>
        <v>58</v>
      </c>
    </row>
    <row r="38" spans="1:31" ht="17.25" x14ac:dyDescent="0.15">
      <c r="A38" s="12">
        <v>37</v>
      </c>
      <c r="B38" s="12">
        <v>2197325</v>
      </c>
      <c r="C38" s="12">
        <f t="shared" si="6"/>
        <v>462000</v>
      </c>
      <c r="D38" s="12">
        <f t="shared" si="7"/>
        <v>5</v>
      </c>
      <c r="E38" s="12">
        <f t="shared" si="8"/>
        <v>52000</v>
      </c>
      <c r="F38" s="12">
        <f t="shared" si="9"/>
        <v>520000</v>
      </c>
      <c r="G38" s="12">
        <f t="shared" si="10"/>
        <v>4.2</v>
      </c>
      <c r="H38" s="12">
        <f t="shared" si="11"/>
        <v>982000</v>
      </c>
      <c r="I38" s="12">
        <f t="shared" si="12"/>
        <v>2.3000000000000003</v>
      </c>
      <c r="J38" s="44">
        <f>SUM($I$16:I38)</f>
        <v>23.6</v>
      </c>
      <c r="K38" s="12">
        <v>37</v>
      </c>
      <c r="N38" s="21">
        <v>37</v>
      </c>
      <c r="O38" s="21">
        <f t="shared" si="13"/>
        <v>24.6</v>
      </c>
      <c r="P38" s="12">
        <v>23.6</v>
      </c>
      <c r="R38" s="12">
        <v>51</v>
      </c>
      <c r="S38" s="40" t="s">
        <v>131</v>
      </c>
      <c r="T38" s="41">
        <v>1300000</v>
      </c>
      <c r="U38" s="43">
        <f t="shared" si="1"/>
        <v>780000</v>
      </c>
      <c r="V38" s="12">
        <f t="shared" si="2"/>
        <v>1088000</v>
      </c>
      <c r="X38" s="12">
        <v>51</v>
      </c>
      <c r="Y38" s="42" t="s">
        <v>181</v>
      </c>
      <c r="Z38" s="41">
        <f t="shared" si="3"/>
        <v>108800</v>
      </c>
      <c r="AA38" s="12">
        <v>180</v>
      </c>
      <c r="AB38" s="12">
        <f t="shared" si="4"/>
        <v>108800</v>
      </c>
      <c r="AD38" s="7">
        <v>36</v>
      </c>
      <c r="AE38" s="7">
        <f t="shared" si="5"/>
        <v>61</v>
      </c>
    </row>
    <row r="39" spans="1:31" ht="17.25" x14ac:dyDescent="0.15">
      <c r="A39" s="12">
        <v>38</v>
      </c>
      <c r="B39" s="12">
        <v>2526642</v>
      </c>
      <c r="C39" s="12">
        <f t="shared" si="6"/>
        <v>462000</v>
      </c>
      <c r="D39" s="12">
        <f t="shared" si="7"/>
        <v>6</v>
      </c>
      <c r="E39" s="12">
        <f t="shared" si="8"/>
        <v>55200</v>
      </c>
      <c r="F39" s="12">
        <f t="shared" si="9"/>
        <v>552000</v>
      </c>
      <c r="G39" s="12">
        <f t="shared" si="10"/>
        <v>4.5</v>
      </c>
      <c r="H39" s="12">
        <f t="shared" si="11"/>
        <v>1014000</v>
      </c>
      <c r="I39" s="12">
        <f t="shared" si="12"/>
        <v>2.5</v>
      </c>
      <c r="J39" s="44">
        <f>SUM($I$16:I39)</f>
        <v>26.1</v>
      </c>
      <c r="K39" s="12">
        <v>38</v>
      </c>
      <c r="N39" s="21">
        <v>38</v>
      </c>
      <c r="O39" s="21">
        <f t="shared" si="13"/>
        <v>27.1</v>
      </c>
      <c r="P39" s="12">
        <v>26.1</v>
      </c>
      <c r="R39" s="12">
        <v>52</v>
      </c>
      <c r="S39" s="40" t="s">
        <v>132</v>
      </c>
      <c r="T39" s="41">
        <v>1300000</v>
      </c>
      <c r="U39" s="43">
        <f t="shared" si="1"/>
        <v>780000</v>
      </c>
      <c r="V39" s="12">
        <f t="shared" si="2"/>
        <v>1144000</v>
      </c>
      <c r="X39" s="12">
        <v>52</v>
      </c>
      <c r="Y39" s="42" t="s">
        <v>182</v>
      </c>
      <c r="Z39" s="41">
        <f t="shared" si="3"/>
        <v>114400</v>
      </c>
      <c r="AA39" s="12">
        <v>180</v>
      </c>
      <c r="AB39" s="12">
        <f t="shared" si="4"/>
        <v>114400</v>
      </c>
      <c r="AD39" s="7">
        <v>37</v>
      </c>
      <c r="AE39" s="7">
        <f t="shared" si="5"/>
        <v>65</v>
      </c>
    </row>
    <row r="40" spans="1:31" ht="17.25" x14ac:dyDescent="0.15">
      <c r="A40" s="12">
        <v>39</v>
      </c>
      <c r="B40" s="12">
        <v>2889486</v>
      </c>
      <c r="C40" s="12">
        <f t="shared" si="6"/>
        <v>462000</v>
      </c>
      <c r="D40" s="12">
        <f t="shared" si="7"/>
        <v>7</v>
      </c>
      <c r="E40" s="12">
        <f t="shared" si="8"/>
        <v>58400</v>
      </c>
      <c r="F40" s="12">
        <f t="shared" si="9"/>
        <v>584000</v>
      </c>
      <c r="G40" s="12">
        <f t="shared" si="10"/>
        <v>4.9000000000000004</v>
      </c>
      <c r="H40" s="12">
        <f t="shared" si="11"/>
        <v>1046000</v>
      </c>
      <c r="I40" s="12">
        <f t="shared" si="12"/>
        <v>2.8000000000000003</v>
      </c>
      <c r="J40" s="44">
        <f>SUM($I$16:I40)</f>
        <v>28.900000000000002</v>
      </c>
      <c r="K40" s="12">
        <v>39</v>
      </c>
      <c r="N40" s="21">
        <v>39</v>
      </c>
      <c r="O40" s="21">
        <f t="shared" si="13"/>
        <v>29.900000000000002</v>
      </c>
      <c r="P40" s="12">
        <v>28.900000000000002</v>
      </c>
      <c r="R40" s="12">
        <v>53</v>
      </c>
      <c r="S40" s="40" t="s">
        <v>133</v>
      </c>
      <c r="T40" s="41">
        <v>1300000</v>
      </c>
      <c r="U40" s="43">
        <f t="shared" si="1"/>
        <v>780000</v>
      </c>
      <c r="V40" s="12">
        <f t="shared" si="2"/>
        <v>1200000</v>
      </c>
      <c r="X40" s="12">
        <v>53</v>
      </c>
      <c r="Y40" s="42" t="s">
        <v>183</v>
      </c>
      <c r="Z40" s="41">
        <f t="shared" si="3"/>
        <v>120000</v>
      </c>
      <c r="AA40" s="12">
        <v>180</v>
      </c>
      <c r="AB40" s="12">
        <f t="shared" si="4"/>
        <v>120000</v>
      </c>
      <c r="AD40" s="7">
        <v>38</v>
      </c>
      <c r="AE40" s="7">
        <f t="shared" si="5"/>
        <v>69</v>
      </c>
    </row>
    <row r="41" spans="1:31" ht="17.25" x14ac:dyDescent="0.15">
      <c r="A41" s="12">
        <v>40</v>
      </c>
      <c r="B41" s="12">
        <v>3288131</v>
      </c>
      <c r="C41" s="12">
        <f t="shared" si="6"/>
        <v>462000</v>
      </c>
      <c r="D41" s="12">
        <f t="shared" si="7"/>
        <v>8</v>
      </c>
      <c r="E41" s="12">
        <f t="shared" si="8"/>
        <v>61600</v>
      </c>
      <c r="F41" s="12">
        <f t="shared" si="9"/>
        <v>616000</v>
      </c>
      <c r="G41" s="12">
        <f t="shared" si="10"/>
        <v>5.3</v>
      </c>
      <c r="H41" s="12">
        <f t="shared" si="11"/>
        <v>1078000</v>
      </c>
      <c r="I41" s="12">
        <f t="shared" si="12"/>
        <v>3.1</v>
      </c>
      <c r="J41" s="44">
        <f>SUM($I$16:I41)</f>
        <v>32</v>
      </c>
      <c r="K41" s="12">
        <v>40</v>
      </c>
      <c r="N41" s="21">
        <v>40</v>
      </c>
      <c r="O41" s="21">
        <f t="shared" si="13"/>
        <v>33</v>
      </c>
      <c r="P41" s="12">
        <v>32</v>
      </c>
      <c r="R41" s="12">
        <v>54</v>
      </c>
      <c r="S41" s="40" t="s">
        <v>134</v>
      </c>
      <c r="T41" s="41">
        <v>1300000</v>
      </c>
      <c r="U41" s="43">
        <f t="shared" si="1"/>
        <v>780000</v>
      </c>
      <c r="V41" s="12">
        <f t="shared" si="2"/>
        <v>1256000</v>
      </c>
      <c r="X41" s="12">
        <v>54</v>
      </c>
      <c r="Y41" s="42" t="s">
        <v>184</v>
      </c>
      <c r="Z41" s="41">
        <f t="shared" si="3"/>
        <v>125600</v>
      </c>
      <c r="AA41" s="12">
        <v>180</v>
      </c>
      <c r="AB41" s="12">
        <f t="shared" si="4"/>
        <v>125600</v>
      </c>
      <c r="AD41" s="7">
        <v>39</v>
      </c>
      <c r="AE41" s="7">
        <f t="shared" si="5"/>
        <v>73</v>
      </c>
    </row>
    <row r="42" spans="1:31" ht="17.25" x14ac:dyDescent="0.15">
      <c r="A42" s="12">
        <v>41</v>
      </c>
      <c r="B42" s="12">
        <v>3770688</v>
      </c>
      <c r="C42" s="12">
        <f t="shared" si="6"/>
        <v>462000</v>
      </c>
      <c r="D42" s="12">
        <f t="shared" si="7"/>
        <v>9</v>
      </c>
      <c r="E42" s="12">
        <f t="shared" si="8"/>
        <v>65600</v>
      </c>
      <c r="F42" s="12">
        <f t="shared" si="9"/>
        <v>656000</v>
      </c>
      <c r="G42" s="12">
        <f t="shared" si="10"/>
        <v>5.7</v>
      </c>
      <c r="H42" s="12">
        <f t="shared" si="11"/>
        <v>1118000</v>
      </c>
      <c r="I42" s="12">
        <f t="shared" si="12"/>
        <v>3.4</v>
      </c>
      <c r="J42" s="44">
        <f>SUM($I$16:I42)</f>
        <v>35.4</v>
      </c>
      <c r="K42" s="12">
        <v>41</v>
      </c>
      <c r="N42" s="21">
        <v>41</v>
      </c>
      <c r="O42" s="21">
        <f t="shared" si="13"/>
        <v>36.4</v>
      </c>
      <c r="P42" s="12">
        <v>35.4</v>
      </c>
      <c r="R42" s="12">
        <v>55</v>
      </c>
      <c r="S42" s="40" t="s">
        <v>135</v>
      </c>
      <c r="T42" s="41">
        <v>1880000</v>
      </c>
      <c r="U42" s="43">
        <f t="shared" si="1"/>
        <v>1128000</v>
      </c>
      <c r="V42" s="12">
        <f t="shared" si="2"/>
        <v>1312000</v>
      </c>
      <c r="X42" s="12">
        <v>55</v>
      </c>
      <c r="Y42" s="42" t="s">
        <v>185</v>
      </c>
      <c r="Z42" s="41">
        <f t="shared" si="3"/>
        <v>131200</v>
      </c>
      <c r="AA42" s="12">
        <v>180</v>
      </c>
      <c r="AB42" s="12">
        <f t="shared" si="4"/>
        <v>131200</v>
      </c>
      <c r="AD42" s="7">
        <v>40</v>
      </c>
      <c r="AE42" s="7">
        <f t="shared" si="5"/>
        <v>77</v>
      </c>
    </row>
    <row r="43" spans="1:31" ht="17.25" x14ac:dyDescent="0.15">
      <c r="A43" s="12">
        <v>42</v>
      </c>
      <c r="B43" s="12">
        <v>4250808</v>
      </c>
      <c r="C43" s="12">
        <f t="shared" si="6"/>
        <v>462000</v>
      </c>
      <c r="D43" s="12">
        <f t="shared" si="7"/>
        <v>10</v>
      </c>
      <c r="E43" s="12">
        <f t="shared" si="8"/>
        <v>68800</v>
      </c>
      <c r="F43" s="12">
        <f t="shared" si="9"/>
        <v>688000</v>
      </c>
      <c r="G43" s="12">
        <f t="shared" si="10"/>
        <v>6.1</v>
      </c>
      <c r="H43" s="12">
        <f t="shared" si="11"/>
        <v>1150000</v>
      </c>
      <c r="I43" s="12">
        <f t="shared" si="12"/>
        <v>3.7</v>
      </c>
      <c r="J43" s="44">
        <f>SUM($I$16:I43)</f>
        <v>39.1</v>
      </c>
      <c r="K43" s="12">
        <v>42</v>
      </c>
      <c r="N43" s="21">
        <v>42</v>
      </c>
      <c r="O43" s="21">
        <f t="shared" si="13"/>
        <v>40.1</v>
      </c>
      <c r="P43" s="12">
        <v>39.1</v>
      </c>
      <c r="R43" s="12">
        <v>56</v>
      </c>
      <c r="S43" s="40" t="s">
        <v>136</v>
      </c>
      <c r="T43" s="41">
        <v>1880000</v>
      </c>
      <c r="U43" s="43">
        <f t="shared" si="1"/>
        <v>1128000</v>
      </c>
      <c r="V43" s="12">
        <f t="shared" si="2"/>
        <v>1376000</v>
      </c>
      <c r="X43" s="12">
        <v>56</v>
      </c>
      <c r="Y43" s="42" t="s">
        <v>186</v>
      </c>
      <c r="Z43" s="41">
        <f t="shared" si="3"/>
        <v>137600</v>
      </c>
      <c r="AA43" s="12">
        <v>180</v>
      </c>
      <c r="AB43" s="12">
        <f t="shared" si="4"/>
        <v>137600</v>
      </c>
      <c r="AD43" s="7">
        <v>41</v>
      </c>
      <c r="AE43" s="7">
        <f t="shared" si="5"/>
        <v>82</v>
      </c>
    </row>
    <row r="44" spans="1:31" ht="17.25" x14ac:dyDescent="0.15">
      <c r="A44" s="12">
        <v>43</v>
      </c>
      <c r="B44" s="12">
        <v>4826731</v>
      </c>
      <c r="C44" s="12">
        <f t="shared" si="6"/>
        <v>462000</v>
      </c>
      <c r="D44" s="12">
        <f t="shared" si="7"/>
        <v>11</v>
      </c>
      <c r="E44" s="12">
        <f t="shared" si="8"/>
        <v>72800</v>
      </c>
      <c r="F44" s="12">
        <f t="shared" si="9"/>
        <v>728000</v>
      </c>
      <c r="G44" s="12">
        <f t="shared" si="10"/>
        <v>6.6</v>
      </c>
      <c r="H44" s="12">
        <f t="shared" si="11"/>
        <v>1190000</v>
      </c>
      <c r="I44" s="12">
        <f t="shared" si="12"/>
        <v>4.0999999999999996</v>
      </c>
      <c r="J44" s="44">
        <f>SUM($I$16:I44)</f>
        <v>43.2</v>
      </c>
      <c r="K44" s="12">
        <v>43</v>
      </c>
      <c r="N44" s="21">
        <v>43</v>
      </c>
      <c r="O44" s="21">
        <f t="shared" si="13"/>
        <v>44.2</v>
      </c>
      <c r="P44" s="12">
        <v>43.2</v>
      </c>
      <c r="R44" s="12">
        <v>57</v>
      </c>
      <c r="S44" s="40" t="s">
        <v>137</v>
      </c>
      <c r="T44" s="41">
        <v>1880000</v>
      </c>
      <c r="U44" s="43">
        <f t="shared" si="1"/>
        <v>1128000</v>
      </c>
      <c r="V44" s="12">
        <f t="shared" si="2"/>
        <v>1440000</v>
      </c>
      <c r="X44" s="12">
        <v>57</v>
      </c>
      <c r="Y44" s="42" t="s">
        <v>187</v>
      </c>
      <c r="Z44" s="41">
        <f t="shared" si="3"/>
        <v>144000</v>
      </c>
      <c r="AA44" s="12">
        <v>180</v>
      </c>
      <c r="AB44" s="12">
        <f t="shared" si="4"/>
        <v>144000</v>
      </c>
      <c r="AD44" s="7">
        <v>42</v>
      </c>
      <c r="AE44" s="7">
        <f t="shared" si="5"/>
        <v>86</v>
      </c>
    </row>
    <row r="45" spans="1:31" ht="17.25" x14ac:dyDescent="0.15">
      <c r="A45" s="12">
        <v>44</v>
      </c>
      <c r="B45" s="12">
        <v>5455296</v>
      </c>
      <c r="C45" s="12">
        <f t="shared" si="6"/>
        <v>462000</v>
      </c>
      <c r="D45" s="12">
        <f t="shared" si="7"/>
        <v>12</v>
      </c>
      <c r="E45" s="12">
        <f t="shared" si="8"/>
        <v>76800</v>
      </c>
      <c r="F45" s="12">
        <f t="shared" si="9"/>
        <v>768000</v>
      </c>
      <c r="G45" s="12">
        <f t="shared" si="10"/>
        <v>7.1</v>
      </c>
      <c r="H45" s="12">
        <f t="shared" si="11"/>
        <v>1230000</v>
      </c>
      <c r="I45" s="12">
        <f t="shared" si="12"/>
        <v>4.5</v>
      </c>
      <c r="J45" s="44">
        <f>SUM($I$16:I45)</f>
        <v>47.7</v>
      </c>
      <c r="K45" s="12">
        <v>44</v>
      </c>
      <c r="N45" s="21">
        <v>44</v>
      </c>
      <c r="O45" s="21">
        <f t="shared" si="13"/>
        <v>48.7</v>
      </c>
      <c r="P45" s="12">
        <v>47.7</v>
      </c>
      <c r="R45" s="12">
        <v>58</v>
      </c>
      <c r="S45" s="40" t="s">
        <v>138</v>
      </c>
      <c r="T45" s="41">
        <v>1880000</v>
      </c>
      <c r="U45" s="43">
        <f t="shared" si="1"/>
        <v>1128000</v>
      </c>
      <c r="V45" s="12">
        <f t="shared" si="2"/>
        <v>1504000</v>
      </c>
      <c r="X45" s="12">
        <v>58</v>
      </c>
      <c r="Y45" s="42" t="s">
        <v>188</v>
      </c>
      <c r="Z45" s="41">
        <f t="shared" si="3"/>
        <v>150400</v>
      </c>
      <c r="AA45" s="12">
        <v>180</v>
      </c>
      <c r="AB45" s="12">
        <f t="shared" si="4"/>
        <v>150400</v>
      </c>
      <c r="AD45" s="7">
        <v>43</v>
      </c>
      <c r="AE45" s="7">
        <f t="shared" si="5"/>
        <v>91</v>
      </c>
    </row>
    <row r="46" spans="1:31" ht="17.25" x14ac:dyDescent="0.15">
      <c r="A46" s="12">
        <v>45</v>
      </c>
      <c r="B46" s="12">
        <v>6139386</v>
      </c>
      <c r="C46" s="12">
        <f t="shared" si="6"/>
        <v>780000</v>
      </c>
      <c r="D46" s="12">
        <f t="shared" si="7"/>
        <v>8</v>
      </c>
      <c r="E46" s="12">
        <f t="shared" si="8"/>
        <v>80800</v>
      </c>
      <c r="F46" s="12">
        <f t="shared" si="9"/>
        <v>808000</v>
      </c>
      <c r="G46" s="12">
        <f t="shared" si="10"/>
        <v>7.5</v>
      </c>
      <c r="H46" s="12">
        <f t="shared" si="11"/>
        <v>1588000</v>
      </c>
      <c r="I46" s="12">
        <f t="shared" si="12"/>
        <v>3.9</v>
      </c>
      <c r="J46" s="44">
        <f>SUM($I$16:I46)</f>
        <v>51.6</v>
      </c>
      <c r="K46" s="12">
        <v>45</v>
      </c>
      <c r="N46" s="21">
        <v>45</v>
      </c>
      <c r="O46" s="21">
        <f t="shared" si="13"/>
        <v>52.6</v>
      </c>
      <c r="P46" s="12">
        <v>51.6</v>
      </c>
      <c r="R46" s="12">
        <v>59</v>
      </c>
      <c r="S46" s="40" t="s">
        <v>139</v>
      </c>
      <c r="T46" s="41">
        <v>1880000</v>
      </c>
      <c r="U46" s="43">
        <f t="shared" si="1"/>
        <v>1128000</v>
      </c>
      <c r="V46" s="12">
        <f t="shared" si="2"/>
        <v>1576000</v>
      </c>
      <c r="X46" s="12">
        <v>59</v>
      </c>
      <c r="Y46" s="42" t="s">
        <v>189</v>
      </c>
      <c r="Z46" s="41">
        <f t="shared" si="3"/>
        <v>157600</v>
      </c>
      <c r="AA46" s="12">
        <v>180</v>
      </c>
      <c r="AB46" s="12">
        <f t="shared" si="4"/>
        <v>157600</v>
      </c>
      <c r="AD46" s="7">
        <v>44</v>
      </c>
      <c r="AE46" s="7">
        <f t="shared" si="5"/>
        <v>96</v>
      </c>
    </row>
    <row r="47" spans="1:31" ht="17.25" x14ac:dyDescent="0.15">
      <c r="A47" s="12">
        <v>46</v>
      </c>
      <c r="B47" s="12">
        <v>6947189</v>
      </c>
      <c r="C47" s="12">
        <f t="shared" si="6"/>
        <v>780000</v>
      </c>
      <c r="D47" s="12">
        <f t="shared" si="7"/>
        <v>9</v>
      </c>
      <c r="E47" s="12">
        <f t="shared" si="8"/>
        <v>85600</v>
      </c>
      <c r="F47" s="12">
        <f t="shared" si="9"/>
        <v>856000</v>
      </c>
      <c r="G47" s="12">
        <f t="shared" si="10"/>
        <v>8.1</v>
      </c>
      <c r="H47" s="12">
        <f t="shared" si="11"/>
        <v>1636000</v>
      </c>
      <c r="I47" s="12">
        <f t="shared" si="12"/>
        <v>4.3</v>
      </c>
      <c r="J47" s="44">
        <f>SUM($I$16:I47)</f>
        <v>55.9</v>
      </c>
      <c r="K47" s="12">
        <v>46</v>
      </c>
      <c r="N47" s="21">
        <v>46</v>
      </c>
      <c r="O47" s="21">
        <f t="shared" si="13"/>
        <v>56.9</v>
      </c>
      <c r="P47" s="12">
        <v>55.9</v>
      </c>
      <c r="R47" s="12">
        <v>60</v>
      </c>
      <c r="S47" s="40" t="s">
        <v>140</v>
      </c>
      <c r="T47" s="41">
        <v>1880000</v>
      </c>
      <c r="U47" s="43">
        <f t="shared" si="1"/>
        <v>1128000</v>
      </c>
      <c r="V47" s="12">
        <f t="shared" si="2"/>
        <v>1648000</v>
      </c>
      <c r="X47" s="12">
        <v>60</v>
      </c>
      <c r="Y47" s="42" t="s">
        <v>190</v>
      </c>
      <c r="Z47" s="41">
        <f t="shared" si="3"/>
        <v>164800</v>
      </c>
      <c r="AA47" s="12">
        <v>180</v>
      </c>
      <c r="AB47" s="12">
        <f t="shared" si="4"/>
        <v>164800</v>
      </c>
      <c r="AD47" s="7">
        <v>45</v>
      </c>
      <c r="AE47" s="7">
        <f t="shared" si="5"/>
        <v>101</v>
      </c>
    </row>
    <row r="48" spans="1:31" ht="17.25" x14ac:dyDescent="0.15">
      <c r="A48" s="12">
        <v>47</v>
      </c>
      <c r="B48" s="12">
        <v>7756224</v>
      </c>
      <c r="C48" s="12">
        <f t="shared" si="6"/>
        <v>780000</v>
      </c>
      <c r="D48" s="12">
        <f t="shared" si="7"/>
        <v>10</v>
      </c>
      <c r="E48" s="12">
        <f t="shared" si="8"/>
        <v>89600</v>
      </c>
      <c r="F48" s="12">
        <f t="shared" si="9"/>
        <v>896000</v>
      </c>
      <c r="G48" s="12">
        <f t="shared" si="10"/>
        <v>8.6</v>
      </c>
      <c r="H48" s="12">
        <f t="shared" si="11"/>
        <v>1676000</v>
      </c>
      <c r="I48" s="12">
        <f t="shared" si="12"/>
        <v>4.6999999999999993</v>
      </c>
      <c r="J48" s="44">
        <f>SUM($I$16:I48)</f>
        <v>60.599999999999994</v>
      </c>
      <c r="K48" s="12">
        <v>47</v>
      </c>
      <c r="N48" s="21">
        <v>47</v>
      </c>
      <c r="O48" s="21">
        <f t="shared" si="13"/>
        <v>61.599999999999994</v>
      </c>
      <c r="P48" s="12">
        <v>60.599999999999994</v>
      </c>
      <c r="S48" s="40" t="s">
        <v>141</v>
      </c>
      <c r="T48" s="41">
        <v>1880000</v>
      </c>
      <c r="U48" s="43">
        <f t="shared" si="1"/>
        <v>1128000</v>
      </c>
      <c r="AD48" s="7">
        <v>46</v>
      </c>
      <c r="AE48" s="7">
        <f t="shared" si="5"/>
        <v>107</v>
      </c>
    </row>
    <row r="49" spans="1:31" ht="17.25" x14ac:dyDescent="0.15">
      <c r="A49" s="12">
        <v>48</v>
      </c>
      <c r="B49" s="12">
        <v>8704152</v>
      </c>
      <c r="C49" s="12">
        <f t="shared" si="6"/>
        <v>780000</v>
      </c>
      <c r="D49" s="12">
        <f t="shared" si="7"/>
        <v>12</v>
      </c>
      <c r="E49" s="12">
        <f t="shared" si="8"/>
        <v>94400</v>
      </c>
      <c r="F49" s="12">
        <f t="shared" si="9"/>
        <v>944000</v>
      </c>
      <c r="G49" s="12">
        <f t="shared" si="10"/>
        <v>9.1999999999999993</v>
      </c>
      <c r="H49" s="12">
        <f t="shared" si="11"/>
        <v>1724000</v>
      </c>
      <c r="I49" s="12">
        <f t="shared" si="12"/>
        <v>5.0999999999999996</v>
      </c>
      <c r="J49" s="44">
        <f>SUM($I$16:I49)</f>
        <v>65.699999999999989</v>
      </c>
      <c r="K49" s="12">
        <v>48</v>
      </c>
      <c r="N49" s="21">
        <v>48</v>
      </c>
      <c r="O49" s="21">
        <f t="shared" si="13"/>
        <v>66.699999999999989</v>
      </c>
      <c r="P49" s="12">
        <v>65.699999999999989</v>
      </c>
      <c r="S49" s="40" t="s">
        <v>142</v>
      </c>
      <c r="T49" s="41">
        <v>1880000</v>
      </c>
      <c r="U49" s="43">
        <f t="shared" si="1"/>
        <v>1128000</v>
      </c>
      <c r="AD49" s="7">
        <v>47</v>
      </c>
      <c r="AE49" s="7">
        <f t="shared" si="5"/>
        <v>112</v>
      </c>
    </row>
    <row r="50" spans="1:31" ht="17.25" x14ac:dyDescent="0.15">
      <c r="A50" s="12">
        <v>49</v>
      </c>
      <c r="B50" s="12">
        <v>9730156</v>
      </c>
      <c r="C50" s="12">
        <f t="shared" si="6"/>
        <v>780000</v>
      </c>
      <c r="D50" s="12">
        <f t="shared" si="7"/>
        <v>13</v>
      </c>
      <c r="E50" s="12">
        <f t="shared" si="8"/>
        <v>99200</v>
      </c>
      <c r="F50" s="12">
        <f t="shared" si="9"/>
        <v>992000</v>
      </c>
      <c r="G50" s="12">
        <f t="shared" si="10"/>
        <v>9.8000000000000007</v>
      </c>
      <c r="H50" s="12">
        <f t="shared" si="11"/>
        <v>1772000</v>
      </c>
      <c r="I50" s="12">
        <f t="shared" si="12"/>
        <v>5.5</v>
      </c>
      <c r="J50" s="44">
        <f>SUM($I$16:I50)</f>
        <v>71.199999999999989</v>
      </c>
      <c r="K50" s="12">
        <v>49</v>
      </c>
      <c r="N50" s="21">
        <v>49</v>
      </c>
      <c r="O50" s="21">
        <f t="shared" si="13"/>
        <v>72.199999999999989</v>
      </c>
      <c r="P50" s="12">
        <v>71.199999999999989</v>
      </c>
      <c r="S50" s="40" t="s">
        <v>143</v>
      </c>
      <c r="T50" s="41">
        <v>1880000</v>
      </c>
      <c r="U50" s="43">
        <f t="shared" si="1"/>
        <v>1128000</v>
      </c>
      <c r="AD50" s="7">
        <v>48</v>
      </c>
      <c r="AE50" s="7">
        <f t="shared" si="5"/>
        <v>118</v>
      </c>
    </row>
    <row r="51" spans="1:31" ht="17.25" x14ac:dyDescent="0.15">
      <c r="A51" s="12">
        <v>50</v>
      </c>
      <c r="B51" s="12">
        <v>10838100</v>
      </c>
      <c r="C51" s="12">
        <f t="shared" si="6"/>
        <v>780000</v>
      </c>
      <c r="D51" s="12">
        <f t="shared" si="7"/>
        <v>14</v>
      </c>
      <c r="E51" s="12">
        <f t="shared" si="8"/>
        <v>104000</v>
      </c>
      <c r="F51" s="12">
        <f t="shared" si="9"/>
        <v>1040000</v>
      </c>
      <c r="G51" s="12">
        <f t="shared" si="10"/>
        <v>10.4</v>
      </c>
      <c r="H51" s="12">
        <f t="shared" si="11"/>
        <v>1820000</v>
      </c>
      <c r="I51" s="12">
        <f t="shared" si="12"/>
        <v>6</v>
      </c>
      <c r="J51" s="44">
        <f>SUM($I$16:I51)</f>
        <v>77.199999999999989</v>
      </c>
      <c r="K51" s="12">
        <v>50</v>
      </c>
      <c r="N51" s="21">
        <v>50</v>
      </c>
      <c r="O51" s="21">
        <f t="shared" si="13"/>
        <v>78.199999999999989</v>
      </c>
      <c r="P51" s="12">
        <v>77.199999999999989</v>
      </c>
      <c r="S51" s="40" t="s">
        <v>144</v>
      </c>
      <c r="T51" s="41">
        <v>1880000</v>
      </c>
      <c r="U51" s="43">
        <f t="shared" si="1"/>
        <v>1128000</v>
      </c>
      <c r="AD51" s="7">
        <v>49</v>
      </c>
      <c r="AE51" s="7">
        <f t="shared" si="5"/>
        <v>124</v>
      </c>
    </row>
    <row r="52" spans="1:31" ht="17.25" x14ac:dyDescent="0.15">
      <c r="A52" s="12">
        <v>51</v>
      </c>
      <c r="B52" s="12">
        <v>12031920</v>
      </c>
      <c r="C52" s="12">
        <f t="shared" si="6"/>
        <v>780000</v>
      </c>
      <c r="D52" s="12">
        <f t="shared" si="7"/>
        <v>16</v>
      </c>
      <c r="E52" s="12">
        <f t="shared" si="8"/>
        <v>108800</v>
      </c>
      <c r="F52" s="12">
        <f t="shared" si="9"/>
        <v>1088000</v>
      </c>
      <c r="G52" s="12">
        <f t="shared" si="10"/>
        <v>11</v>
      </c>
      <c r="H52" s="12">
        <f t="shared" si="11"/>
        <v>1868000</v>
      </c>
      <c r="I52" s="12">
        <f t="shared" si="12"/>
        <v>6.5</v>
      </c>
      <c r="J52" s="44">
        <f>SUM($I$16:I52)</f>
        <v>83.699999999999989</v>
      </c>
      <c r="K52" s="12">
        <v>51</v>
      </c>
      <c r="N52" s="21">
        <v>51</v>
      </c>
      <c r="O52" s="21">
        <f t="shared" si="13"/>
        <v>84.699999999999989</v>
      </c>
      <c r="P52" s="12">
        <v>83.699999999999989</v>
      </c>
      <c r="AD52" s="7">
        <v>50</v>
      </c>
      <c r="AE52" s="7">
        <f t="shared" si="5"/>
        <v>130</v>
      </c>
    </row>
    <row r="53" spans="1:31" ht="17.25" x14ac:dyDescent="0.15">
      <c r="A53" s="12">
        <v>52</v>
      </c>
      <c r="B53" s="12">
        <v>13409825</v>
      </c>
      <c r="C53" s="12">
        <f t="shared" si="6"/>
        <v>780000</v>
      </c>
      <c r="D53" s="12">
        <f t="shared" si="7"/>
        <v>18</v>
      </c>
      <c r="E53" s="12">
        <f t="shared" si="8"/>
        <v>114400</v>
      </c>
      <c r="F53" s="12">
        <f t="shared" si="9"/>
        <v>1144000</v>
      </c>
      <c r="G53" s="12">
        <f t="shared" si="10"/>
        <v>11.7</v>
      </c>
      <c r="H53" s="12">
        <f t="shared" si="11"/>
        <v>1924000</v>
      </c>
      <c r="I53" s="12">
        <f t="shared" si="12"/>
        <v>7</v>
      </c>
      <c r="J53" s="44">
        <f>SUM($I$16:I53)</f>
        <v>90.699999999999989</v>
      </c>
      <c r="K53" s="12">
        <v>52</v>
      </c>
      <c r="N53" s="21">
        <v>52</v>
      </c>
      <c r="O53" s="21">
        <f t="shared" si="13"/>
        <v>91.699999999999989</v>
      </c>
      <c r="P53" s="12">
        <v>90.699999999999989</v>
      </c>
      <c r="AD53" s="7">
        <v>51</v>
      </c>
      <c r="AE53" s="7">
        <f t="shared" si="5"/>
        <v>136</v>
      </c>
    </row>
    <row r="54" spans="1:31" ht="17.25" x14ac:dyDescent="0.15">
      <c r="A54" s="12">
        <v>53</v>
      </c>
      <c r="B54" s="12">
        <v>14893200</v>
      </c>
      <c r="C54" s="12">
        <f t="shared" si="6"/>
        <v>780000</v>
      </c>
      <c r="D54" s="12">
        <f t="shared" si="7"/>
        <v>20</v>
      </c>
      <c r="E54" s="12">
        <f t="shared" si="8"/>
        <v>120000</v>
      </c>
      <c r="F54" s="12">
        <f t="shared" si="9"/>
        <v>1200000</v>
      </c>
      <c r="G54" s="12">
        <f t="shared" si="10"/>
        <v>12.4</v>
      </c>
      <c r="H54" s="12">
        <f t="shared" si="11"/>
        <v>1980000</v>
      </c>
      <c r="I54" s="12">
        <f t="shared" si="12"/>
        <v>7.6</v>
      </c>
      <c r="J54" s="44">
        <f>SUM($I$16:I54)</f>
        <v>98.299999999999983</v>
      </c>
      <c r="K54" s="12">
        <v>53</v>
      </c>
      <c r="N54" s="21">
        <v>53</v>
      </c>
      <c r="O54" s="21">
        <f t="shared" si="13"/>
        <v>99.299999999999983</v>
      </c>
      <c r="P54" s="12">
        <v>98.299999999999983</v>
      </c>
      <c r="AD54" s="7">
        <v>52</v>
      </c>
      <c r="AE54" s="7">
        <f t="shared" si="5"/>
        <v>143</v>
      </c>
    </row>
    <row r="55" spans="1:31" ht="17.25" x14ac:dyDescent="0.15">
      <c r="A55" s="12">
        <v>54</v>
      </c>
      <c r="B55" s="12">
        <v>16486884</v>
      </c>
      <c r="C55" s="12">
        <f t="shared" si="6"/>
        <v>780000</v>
      </c>
      <c r="D55" s="12">
        <f t="shared" si="7"/>
        <v>22</v>
      </c>
      <c r="E55" s="12">
        <f t="shared" si="8"/>
        <v>125600</v>
      </c>
      <c r="F55" s="12">
        <f t="shared" si="9"/>
        <v>1256000</v>
      </c>
      <c r="G55" s="12">
        <f t="shared" si="10"/>
        <v>13.1</v>
      </c>
      <c r="H55" s="12">
        <f t="shared" si="11"/>
        <v>2036000</v>
      </c>
      <c r="I55" s="12">
        <f t="shared" si="12"/>
        <v>8.1</v>
      </c>
      <c r="J55" s="44">
        <f>SUM($I$16:I55)</f>
        <v>106.39999999999998</v>
      </c>
      <c r="K55" s="12">
        <v>54</v>
      </c>
      <c r="N55" s="21">
        <v>54</v>
      </c>
      <c r="O55" s="21">
        <f t="shared" si="13"/>
        <v>107.39999999999998</v>
      </c>
      <c r="P55" s="12">
        <v>106.39999999999998</v>
      </c>
      <c r="AD55" s="7">
        <v>53</v>
      </c>
      <c r="AE55" s="7">
        <f t="shared" si="5"/>
        <v>150</v>
      </c>
    </row>
    <row r="56" spans="1:31" ht="17.25" x14ac:dyDescent="0.15">
      <c r="A56" s="12">
        <v>55</v>
      </c>
      <c r="B56" s="12">
        <v>18196292</v>
      </c>
      <c r="C56" s="12">
        <f t="shared" si="6"/>
        <v>1128000</v>
      </c>
      <c r="D56" s="12">
        <f t="shared" si="7"/>
        <v>17</v>
      </c>
      <c r="E56" s="12">
        <f t="shared" si="8"/>
        <v>131200</v>
      </c>
      <c r="F56" s="12">
        <f t="shared" si="9"/>
        <v>1312000</v>
      </c>
      <c r="G56" s="12">
        <f t="shared" si="10"/>
        <v>13.8</v>
      </c>
      <c r="H56" s="12">
        <f t="shared" si="11"/>
        <v>2440000</v>
      </c>
      <c r="I56" s="12">
        <f t="shared" si="12"/>
        <v>7.5</v>
      </c>
      <c r="J56" s="44">
        <f>SUM($I$16:I56)</f>
        <v>113.89999999999998</v>
      </c>
      <c r="K56" s="12">
        <v>55</v>
      </c>
      <c r="N56" s="21">
        <v>55</v>
      </c>
      <c r="O56" s="21">
        <f t="shared" si="13"/>
        <v>114.89999999999998</v>
      </c>
      <c r="P56" s="12">
        <v>113.89999999999998</v>
      </c>
      <c r="AD56" s="7">
        <v>54</v>
      </c>
      <c r="AE56" s="7">
        <f t="shared" si="5"/>
        <v>157</v>
      </c>
    </row>
    <row r="57" spans="1:31" ht="17.25" x14ac:dyDescent="0.15">
      <c r="A57" s="12">
        <v>56</v>
      </c>
      <c r="B57" s="12">
        <v>20143608</v>
      </c>
      <c r="C57" s="12">
        <f t="shared" si="6"/>
        <v>1128000</v>
      </c>
      <c r="D57" s="12">
        <f t="shared" si="7"/>
        <v>18</v>
      </c>
      <c r="E57" s="12">
        <f t="shared" si="8"/>
        <v>137600</v>
      </c>
      <c r="F57" s="12">
        <f t="shared" si="9"/>
        <v>1376000</v>
      </c>
      <c r="G57" s="12">
        <f t="shared" si="10"/>
        <v>14.6</v>
      </c>
      <c r="H57" s="12">
        <f t="shared" si="11"/>
        <v>2504000</v>
      </c>
      <c r="I57" s="12">
        <f t="shared" si="12"/>
        <v>8.1</v>
      </c>
      <c r="J57" s="44">
        <f>SUM($I$16:I57)</f>
        <v>121.99999999999997</v>
      </c>
      <c r="K57" s="12">
        <v>56</v>
      </c>
      <c r="N57" s="21">
        <v>56</v>
      </c>
      <c r="O57" s="21">
        <f t="shared" si="13"/>
        <v>122.99999999999997</v>
      </c>
      <c r="P57" s="12">
        <v>121.99999999999997</v>
      </c>
      <c r="AD57" s="7">
        <v>55</v>
      </c>
      <c r="AE57" s="7">
        <f t="shared" si="5"/>
        <v>164</v>
      </c>
    </row>
    <row r="58" spans="1:31" ht="17.25" x14ac:dyDescent="0.15">
      <c r="A58" s="12">
        <v>57</v>
      </c>
      <c r="B58" s="12">
        <v>22229640</v>
      </c>
      <c r="C58" s="12">
        <f t="shared" si="6"/>
        <v>1128000</v>
      </c>
      <c r="D58" s="12">
        <f t="shared" si="7"/>
        <v>20</v>
      </c>
      <c r="E58" s="12">
        <f t="shared" si="8"/>
        <v>144000</v>
      </c>
      <c r="F58" s="12">
        <f t="shared" si="9"/>
        <v>1440000</v>
      </c>
      <c r="G58" s="12">
        <f t="shared" si="10"/>
        <v>15.4</v>
      </c>
      <c r="H58" s="12">
        <f t="shared" si="11"/>
        <v>2568000</v>
      </c>
      <c r="I58" s="12">
        <f t="shared" si="12"/>
        <v>8.6999999999999993</v>
      </c>
      <c r="J58" s="44">
        <f>SUM($I$16:I58)</f>
        <v>130.69999999999996</v>
      </c>
      <c r="K58" s="12">
        <v>57</v>
      </c>
      <c r="N58" s="21">
        <v>57</v>
      </c>
      <c r="O58" s="21">
        <f t="shared" si="13"/>
        <v>131.69999999999996</v>
      </c>
      <c r="P58" s="12">
        <v>130.69999999999996</v>
      </c>
      <c r="AD58" s="7">
        <v>56</v>
      </c>
      <c r="AE58" s="7">
        <f t="shared" si="5"/>
        <v>172</v>
      </c>
    </row>
    <row r="59" spans="1:31" ht="17.25" x14ac:dyDescent="0.15">
      <c r="A59" s="12">
        <v>58</v>
      </c>
      <c r="B59" s="12">
        <v>24460868</v>
      </c>
      <c r="C59" s="12">
        <f t="shared" si="6"/>
        <v>1128000</v>
      </c>
      <c r="D59" s="12">
        <f t="shared" si="7"/>
        <v>22</v>
      </c>
      <c r="E59" s="12">
        <f t="shared" si="8"/>
        <v>150400</v>
      </c>
      <c r="F59" s="12">
        <f t="shared" si="9"/>
        <v>1504000</v>
      </c>
      <c r="G59" s="12">
        <f t="shared" si="10"/>
        <v>16.2</v>
      </c>
      <c r="H59" s="12">
        <f t="shared" si="11"/>
        <v>2632000</v>
      </c>
      <c r="I59" s="12">
        <f t="shared" si="12"/>
        <v>9.2999999999999989</v>
      </c>
      <c r="J59" s="44">
        <f>SUM($I$16:I59)</f>
        <v>139.99999999999997</v>
      </c>
      <c r="K59" s="12">
        <v>58</v>
      </c>
      <c r="N59" s="21">
        <v>58</v>
      </c>
      <c r="O59" s="21">
        <f t="shared" si="13"/>
        <v>140.99999999999997</v>
      </c>
      <c r="P59" s="12">
        <v>139.99999999999997</v>
      </c>
      <c r="AD59" s="7">
        <v>57</v>
      </c>
      <c r="AE59" s="7">
        <f t="shared" si="5"/>
        <v>180</v>
      </c>
    </row>
    <row r="60" spans="1:31" ht="17.25" x14ac:dyDescent="0.15">
      <c r="A60" s="12">
        <v>59</v>
      </c>
      <c r="B60" s="12">
        <v>26980332</v>
      </c>
      <c r="C60" s="12">
        <f t="shared" si="6"/>
        <v>1128000</v>
      </c>
      <c r="D60" s="12">
        <f t="shared" si="7"/>
        <v>24</v>
      </c>
      <c r="E60" s="12">
        <f t="shared" si="8"/>
        <v>157600</v>
      </c>
      <c r="F60" s="12">
        <f t="shared" si="9"/>
        <v>1576000</v>
      </c>
      <c r="G60" s="12">
        <f t="shared" si="10"/>
        <v>17.100000000000001</v>
      </c>
      <c r="H60" s="12">
        <f t="shared" si="11"/>
        <v>2704000</v>
      </c>
      <c r="I60" s="12">
        <f t="shared" si="12"/>
        <v>10</v>
      </c>
      <c r="J60" s="44">
        <f>SUM($I$16:I60)</f>
        <v>149.99999999999997</v>
      </c>
      <c r="K60" s="12">
        <v>59</v>
      </c>
      <c r="N60" s="21">
        <v>59</v>
      </c>
      <c r="O60" s="21">
        <f t="shared" si="13"/>
        <v>150.99999999999997</v>
      </c>
      <c r="P60" s="12">
        <v>149.99999999999997</v>
      </c>
      <c r="AD60" s="7">
        <v>58</v>
      </c>
      <c r="AE60" s="7">
        <f t="shared" si="5"/>
        <v>188</v>
      </c>
    </row>
    <row r="61" spans="1:31" ht="17.25" x14ac:dyDescent="0.15">
      <c r="A61" s="12">
        <v>60</v>
      </c>
      <c r="B61" s="12">
        <v>29671416</v>
      </c>
      <c r="C61" s="12">
        <f t="shared" si="6"/>
        <v>1128000</v>
      </c>
      <c r="D61" s="12">
        <f t="shared" si="7"/>
        <v>27</v>
      </c>
      <c r="E61" s="12">
        <f t="shared" si="8"/>
        <v>164800</v>
      </c>
      <c r="F61" s="12">
        <f t="shared" si="9"/>
        <v>1648000</v>
      </c>
      <c r="G61" s="12">
        <f t="shared" si="10"/>
        <v>18</v>
      </c>
      <c r="H61" s="12">
        <f t="shared" si="11"/>
        <v>2776000</v>
      </c>
      <c r="I61" s="12">
        <f t="shared" si="12"/>
        <v>10.7</v>
      </c>
      <c r="J61" s="44">
        <f>SUM($I$16:I61)</f>
        <v>160.69999999999996</v>
      </c>
      <c r="K61" s="12">
        <v>60</v>
      </c>
      <c r="N61" s="21">
        <v>60</v>
      </c>
      <c r="O61" s="21">
        <f t="shared" si="13"/>
        <v>161.69999999999996</v>
      </c>
      <c r="P61" s="12">
        <v>160.69999999999996</v>
      </c>
      <c r="AD61" s="7">
        <v>59</v>
      </c>
      <c r="AE61" s="7">
        <f t="shared" si="5"/>
        <v>197</v>
      </c>
    </row>
    <row r="62" spans="1:31" x14ac:dyDescent="0.15">
      <c r="AD62" s="7">
        <v>60</v>
      </c>
      <c r="AE62" s="7">
        <f t="shared" si="5"/>
        <v>206</v>
      </c>
    </row>
    <row r="63" spans="1:31" x14ac:dyDescent="0.15">
      <c r="AD63" s="7">
        <v>61</v>
      </c>
      <c r="AE63" s="7">
        <f t="shared" si="5"/>
        <v>215</v>
      </c>
    </row>
    <row r="64" spans="1:31" x14ac:dyDescent="0.15">
      <c r="AD64" s="7">
        <v>62</v>
      </c>
      <c r="AE64" s="7">
        <f t="shared" si="5"/>
        <v>224</v>
      </c>
    </row>
    <row r="65" spans="30:31" x14ac:dyDescent="0.15">
      <c r="AD65" s="7">
        <v>63</v>
      </c>
      <c r="AE65" s="7">
        <f t="shared" si="5"/>
        <v>234</v>
      </c>
    </row>
    <row r="66" spans="30:31" x14ac:dyDescent="0.15">
      <c r="AD66" s="7">
        <v>64</v>
      </c>
      <c r="AE66" s="7">
        <f t="shared" si="5"/>
        <v>244</v>
      </c>
    </row>
    <row r="67" spans="30:31" x14ac:dyDescent="0.15">
      <c r="AD67" s="7">
        <v>65</v>
      </c>
      <c r="AE67" s="7">
        <f t="shared" si="5"/>
        <v>254</v>
      </c>
    </row>
    <row r="68" spans="30:31" x14ac:dyDescent="0.15">
      <c r="AD68" s="7">
        <v>66</v>
      </c>
      <c r="AE68" s="7">
        <f t="shared" ref="AE68:AE102" si="14">ROUND((AD68^2*5+500)/(150-AD68),0)</f>
        <v>265</v>
      </c>
    </row>
    <row r="69" spans="30:31" x14ac:dyDescent="0.15">
      <c r="AD69" s="7">
        <v>67</v>
      </c>
      <c r="AE69" s="7">
        <f t="shared" si="14"/>
        <v>276</v>
      </c>
    </row>
    <row r="70" spans="30:31" x14ac:dyDescent="0.15">
      <c r="AD70" s="7">
        <v>68</v>
      </c>
      <c r="AE70" s="7">
        <f t="shared" si="14"/>
        <v>288</v>
      </c>
    </row>
    <row r="71" spans="30:31" x14ac:dyDescent="0.15">
      <c r="AD71" s="7">
        <v>69</v>
      </c>
      <c r="AE71" s="7">
        <f t="shared" si="14"/>
        <v>300</v>
      </c>
    </row>
    <row r="72" spans="30:31" x14ac:dyDescent="0.15">
      <c r="AD72" s="7">
        <v>70</v>
      </c>
      <c r="AE72" s="7">
        <f t="shared" si="14"/>
        <v>313</v>
      </c>
    </row>
    <row r="73" spans="30:31" x14ac:dyDescent="0.15">
      <c r="AD73" s="7">
        <v>71</v>
      </c>
      <c r="AE73" s="7">
        <f t="shared" si="14"/>
        <v>325</v>
      </c>
    </row>
    <row r="74" spans="30:31" x14ac:dyDescent="0.15">
      <c r="AD74" s="7">
        <v>72</v>
      </c>
      <c r="AE74" s="7">
        <f t="shared" si="14"/>
        <v>339</v>
      </c>
    </row>
    <row r="75" spans="30:31" x14ac:dyDescent="0.15">
      <c r="AD75" s="7">
        <v>73</v>
      </c>
      <c r="AE75" s="7">
        <f t="shared" si="14"/>
        <v>353</v>
      </c>
    </row>
    <row r="76" spans="30:31" x14ac:dyDescent="0.15">
      <c r="AD76" s="7">
        <v>74</v>
      </c>
      <c r="AE76" s="7">
        <f t="shared" si="14"/>
        <v>367</v>
      </c>
    </row>
    <row r="77" spans="30:31" x14ac:dyDescent="0.15">
      <c r="AD77" s="7">
        <v>75</v>
      </c>
      <c r="AE77" s="7">
        <f t="shared" si="14"/>
        <v>382</v>
      </c>
    </row>
    <row r="78" spans="30:31" x14ac:dyDescent="0.15">
      <c r="AD78" s="7">
        <v>76</v>
      </c>
      <c r="AE78" s="7">
        <f t="shared" si="14"/>
        <v>397</v>
      </c>
    </row>
    <row r="79" spans="30:31" x14ac:dyDescent="0.15">
      <c r="AD79" s="7">
        <v>77</v>
      </c>
      <c r="AE79" s="7">
        <f t="shared" si="14"/>
        <v>413</v>
      </c>
    </row>
    <row r="80" spans="30:31" x14ac:dyDescent="0.15">
      <c r="AD80" s="7">
        <v>78</v>
      </c>
      <c r="AE80" s="7">
        <f t="shared" si="14"/>
        <v>429</v>
      </c>
    </row>
    <row r="81" spans="30:31" x14ac:dyDescent="0.15">
      <c r="AD81" s="7">
        <v>79</v>
      </c>
      <c r="AE81" s="7">
        <f t="shared" si="14"/>
        <v>447</v>
      </c>
    </row>
    <row r="82" spans="30:31" x14ac:dyDescent="0.15">
      <c r="AD82" s="7">
        <v>80</v>
      </c>
      <c r="AE82" s="7">
        <f t="shared" si="14"/>
        <v>464</v>
      </c>
    </row>
    <row r="83" spans="30:31" x14ac:dyDescent="0.15">
      <c r="AD83" s="7">
        <v>81</v>
      </c>
      <c r="AE83" s="7">
        <f t="shared" si="14"/>
        <v>483</v>
      </c>
    </row>
    <row r="84" spans="30:31" x14ac:dyDescent="0.15">
      <c r="AD84" s="7">
        <v>82</v>
      </c>
      <c r="AE84" s="7">
        <f t="shared" si="14"/>
        <v>502</v>
      </c>
    </row>
    <row r="85" spans="30:31" x14ac:dyDescent="0.15">
      <c r="AD85" s="7">
        <v>83</v>
      </c>
      <c r="AE85" s="7">
        <f t="shared" si="14"/>
        <v>522</v>
      </c>
    </row>
    <row r="86" spans="30:31" x14ac:dyDescent="0.15">
      <c r="AD86" s="7">
        <v>84</v>
      </c>
      <c r="AE86" s="7">
        <f t="shared" si="14"/>
        <v>542</v>
      </c>
    </row>
    <row r="87" spans="30:31" x14ac:dyDescent="0.15">
      <c r="AD87" s="7">
        <v>85</v>
      </c>
      <c r="AE87" s="7">
        <f t="shared" si="14"/>
        <v>563</v>
      </c>
    </row>
    <row r="88" spans="30:31" x14ac:dyDescent="0.15">
      <c r="AD88" s="7">
        <v>86</v>
      </c>
      <c r="AE88" s="7">
        <f t="shared" si="14"/>
        <v>586</v>
      </c>
    </row>
    <row r="89" spans="30:31" x14ac:dyDescent="0.15">
      <c r="AD89" s="7">
        <v>87</v>
      </c>
      <c r="AE89" s="7">
        <f t="shared" si="14"/>
        <v>609</v>
      </c>
    </row>
    <row r="90" spans="30:31" x14ac:dyDescent="0.15">
      <c r="AD90" s="7">
        <v>88</v>
      </c>
      <c r="AE90" s="7">
        <f t="shared" si="14"/>
        <v>633</v>
      </c>
    </row>
    <row r="91" spans="30:31" x14ac:dyDescent="0.15">
      <c r="AD91" s="7">
        <v>89</v>
      </c>
      <c r="AE91" s="7">
        <f t="shared" si="14"/>
        <v>657</v>
      </c>
    </row>
    <row r="92" spans="30:31" x14ac:dyDescent="0.15">
      <c r="AD92" s="7">
        <v>90</v>
      </c>
      <c r="AE92" s="7">
        <f t="shared" si="14"/>
        <v>683</v>
      </c>
    </row>
    <row r="93" spans="30:31" x14ac:dyDescent="0.15">
      <c r="AD93" s="7">
        <v>91</v>
      </c>
      <c r="AE93" s="7">
        <f t="shared" si="14"/>
        <v>710</v>
      </c>
    </row>
    <row r="94" spans="30:31" x14ac:dyDescent="0.15">
      <c r="AD94" s="7">
        <v>92</v>
      </c>
      <c r="AE94" s="7">
        <f t="shared" si="14"/>
        <v>738</v>
      </c>
    </row>
    <row r="95" spans="30:31" x14ac:dyDescent="0.15">
      <c r="AD95" s="7">
        <v>93</v>
      </c>
      <c r="AE95" s="7">
        <f t="shared" si="14"/>
        <v>767</v>
      </c>
    </row>
    <row r="96" spans="30:31" x14ac:dyDescent="0.15">
      <c r="AD96" s="7">
        <v>94</v>
      </c>
      <c r="AE96" s="7">
        <f t="shared" si="14"/>
        <v>798</v>
      </c>
    </row>
    <row r="97" spans="30:31" x14ac:dyDescent="0.15">
      <c r="AD97" s="7">
        <v>95</v>
      </c>
      <c r="AE97" s="7">
        <f t="shared" si="14"/>
        <v>830</v>
      </c>
    </row>
    <row r="98" spans="30:31" x14ac:dyDescent="0.15">
      <c r="AD98" s="7">
        <v>96</v>
      </c>
      <c r="AE98" s="7">
        <f t="shared" si="14"/>
        <v>863</v>
      </c>
    </row>
    <row r="99" spans="30:31" x14ac:dyDescent="0.15">
      <c r="AD99" s="7">
        <v>97</v>
      </c>
      <c r="AE99" s="7">
        <f t="shared" si="14"/>
        <v>897</v>
      </c>
    </row>
    <row r="100" spans="30:31" x14ac:dyDescent="0.15">
      <c r="AD100" s="7">
        <v>98</v>
      </c>
      <c r="AE100" s="7">
        <f t="shared" si="14"/>
        <v>933</v>
      </c>
    </row>
    <row r="101" spans="30:31" x14ac:dyDescent="0.15">
      <c r="AD101" s="7">
        <v>99</v>
      </c>
      <c r="AE101" s="7">
        <f t="shared" si="14"/>
        <v>971</v>
      </c>
    </row>
    <row r="102" spans="30:31" x14ac:dyDescent="0.15">
      <c r="AD102" s="7">
        <v>100</v>
      </c>
      <c r="AE102" s="7">
        <f t="shared" si="14"/>
        <v>1010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升级经验</vt:lpstr>
      <vt:lpstr>任务经验计算</vt:lpstr>
      <vt:lpstr>怪物经验计算</vt:lpstr>
      <vt:lpstr>Sheet2</vt:lpstr>
      <vt:lpstr>经验编辑</vt:lpstr>
      <vt:lpstr>规划1</vt:lpstr>
      <vt:lpstr>金币产出</vt:lpstr>
      <vt:lpstr>Sheet1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2015-11-04T03:33:16Z</dcterms:created>
  <dcterms:modified xsi:type="dcterms:W3CDTF">2016-02-29T07:45:56Z</dcterms:modified>
</cp:coreProperties>
</file>