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mployeeData" sheetId="1" r:id="rId1"/>
    <sheet name="Sheet1" sheetId="2" r:id="rId2"/>
    <sheet name="编辑" sheetId="3" r:id="rId3"/>
    <sheet name="Sheet3" sheetId="4" r:id="rId4"/>
  </sheets>
  <definedNames>
    <definedName name="yanse">Sheet1!$R$1:$S$4</definedName>
    <definedName name="加点方案">Sheet3!$A$1:$K$20</definedName>
    <definedName name="颜色">Sheet1!$R$1:$S$4</definedName>
  </definedNames>
  <calcPr calcId="144525" concurrentCalc="0"/>
</workbook>
</file>

<file path=xl/sharedStrings.xml><?xml version="1.0" encoding="utf-8"?>
<sst xmlns="http://schemas.openxmlformats.org/spreadsheetml/2006/main" count="342">
  <si>
    <t>ID</t>
  </si>
  <si>
    <t>Name</t>
  </si>
  <si>
    <t>Decs</t>
  </si>
  <si>
    <t>JobType</t>
  </si>
  <si>
    <t>JobLv</t>
  </si>
  <si>
    <t>AssetID</t>
  </si>
  <si>
    <t>PT_Stama</t>
  </si>
  <si>
    <t>PT_Strength</t>
  </si>
  <si>
    <t>PT_Power</t>
  </si>
  <si>
    <t>PT_Speed</t>
  </si>
  <si>
    <t>PT_Magic</t>
  </si>
  <si>
    <t>DefalutSkill</t>
  </si>
  <si>
    <t>AI_class</t>
  </si>
  <si>
    <t>Race</t>
  </si>
  <si>
    <t>RaceIcon</t>
  </si>
  <si>
    <t>Quality</t>
  </si>
  <si>
    <t>InitialStar</t>
  </si>
  <si>
    <t>EvolutionNum</t>
  </si>
  <si>
    <t>PT_Hp</t>
  </si>
  <si>
    <t>PT_Mp</t>
  </si>
  <si>
    <t>PT_Attack</t>
  </si>
  <si>
    <t>PT_Defense</t>
  </si>
  <si>
    <t>PT_Agile</t>
  </si>
  <si>
    <t>Grow_White</t>
  </si>
  <si>
    <t>Grow_Green</t>
  </si>
  <si>
    <t>Grow_Blue</t>
  </si>
  <si>
    <t>Grow_Blue1</t>
  </si>
  <si>
    <t>Grow_Purple</t>
  </si>
  <si>
    <t>Grow_Purple1</t>
  </si>
  <si>
    <t>Grow_Purple2</t>
  </si>
  <si>
    <t>Grow_Golden</t>
  </si>
  <si>
    <t>Grow_Golden1</t>
  </si>
  <si>
    <t>Grow_Golden2</t>
  </si>
  <si>
    <t>Grow_Orange</t>
  </si>
  <si>
    <t>Grow_Orange1</t>
  </si>
  <si>
    <t>Grow_Orange2</t>
  </si>
  <si>
    <t>Grow_Pink</t>
  </si>
  <si>
    <t>Skill_levelup</t>
  </si>
  <si>
    <t>AST</t>
  </si>
  <si>
    <t>光明使者艾莉</t>
  </si>
  <si>
    <t>光明教团成员，光明教团的领军牧师，在贝伦大陆备受尊重。</t>
  </si>
  <si>
    <t>JT_Sage</t>
  </si>
  <si>
    <t>2361:1;2381:1;2391:1;8:1</t>
  </si>
  <si>
    <t>RT_Human</t>
  </si>
  <si>
    <t>cw_xiao_shuxing1</t>
  </si>
  <si>
    <t>QC_Purple</t>
  </si>
  <si>
    <t>1;1;1;1;1;4;10</t>
  </si>
  <si>
    <t>50;80;120;150;200;240;280;350;450</t>
  </si>
  <si>
    <t>纳德</t>
  </si>
  <si>
    <t>可怕的枭雄，沉着冷静，令人不寒而栗，掌握着很强的神术。</t>
  </si>
  <si>
    <t>2381:1;2011:1;2391:1;8:1</t>
  </si>
  <si>
    <t>QC_Blue</t>
  </si>
  <si>
    <t>1;1;1;4;10</t>
  </si>
  <si>
    <t>阿西特</t>
  </si>
  <si>
    <t>教国阿卡利亚的圣徒，最为虔诚的格拉崇拜者。</t>
  </si>
  <si>
    <t>莫罗</t>
  </si>
  <si>
    <t>格拉最虔诚的信徒，但为人傲慢，自视甚高。</t>
  </si>
  <si>
    <t>QC_Green</t>
  </si>
  <si>
    <t>1;1;4;10</t>
  </si>
  <si>
    <t>阿苏拉</t>
  </si>
  <si>
    <t>颇有识人之明，看人看事都非常准，为人钦佩。</t>
  </si>
  <si>
    <t>阿鲁卡</t>
  </si>
  <si>
    <t>贝伦大陆南部有名的传教士，不过他对于教义的理解却和常人不同。</t>
  </si>
  <si>
    <t>QC_White</t>
  </si>
  <si>
    <t>1;4;10</t>
  </si>
  <si>
    <t>咒术女王摩拉</t>
  </si>
  <si>
    <t>被人称为咒术女王的大咒术师，拥有全贝伦大陆最强大的咒术。</t>
  </si>
  <si>
    <t>JT_Word</t>
  </si>
  <si>
    <t>2271:1;2251:1;2291:1;8:1</t>
  </si>
  <si>
    <t>巴特门迪</t>
  </si>
  <si>
    <t>擅长操纵暗火，实力强悍，为人沉默，冷酷，但内心善良。</t>
  </si>
  <si>
    <t>2271:1;2281:1;2261:1;8:1</t>
  </si>
  <si>
    <t>蒙佐</t>
  </si>
  <si>
    <t>擅长毒咒，喜好诅咒别人，嘴巴同样也狠毒，人缘颇烂。</t>
  </si>
  <si>
    <t>希特</t>
  </si>
  <si>
    <t>命运多灾多难的咒术师，似乎是一个被不幸包围的男人。</t>
  </si>
  <si>
    <t>拉拉纳</t>
  </si>
  <si>
    <t>醉心研究咒术的学者，希望有一天能够向世人证明咒术的伟大。</t>
  </si>
  <si>
    <t>西卡尔</t>
  </si>
  <si>
    <t>咒术使用的十分不稳定，不过这样也会令敌人无法应付，这算是因祸得福了吧。</t>
  </si>
  <si>
    <t>奥术玫瑰卡娜</t>
  </si>
  <si>
    <t>犹如玫瑰一样美丽，却多刺，不可接近，操纵法术的能力堪称贝伦大陆顶级。</t>
  </si>
  <si>
    <t>JT_Mage</t>
  </si>
  <si>
    <t>2011:1;2031:1;2081:1;8:1</t>
  </si>
  <si>
    <t>阿巴斯</t>
  </si>
  <si>
    <t>将火焰魔法贯彻全身的大法师，能够随心所欲操控自身魔法。</t>
  </si>
  <si>
    <t>2021:1;2001:1;2101:1;8:1</t>
  </si>
  <si>
    <t>菲斯</t>
  </si>
  <si>
    <t>传闻拥有闪电力量的大法师，非常喜欢恶作剧，但本性善良。</t>
  </si>
  <si>
    <t>血法师席娜</t>
  </si>
  <si>
    <t>血法师！最为禁忌的血魔法法师！她堪称法师界的公敌呀！</t>
  </si>
  <si>
    <t>克莱尔</t>
  </si>
  <si>
    <t>喜欢戏谑伴侣，再残忍杀死伴侣的邪恶法师，魔能出众。</t>
  </si>
  <si>
    <t>莫娜</t>
  </si>
  <si>
    <t>可爱的法师学徒，梦想是成为了不起的大法师，天赋似乎不错。</t>
  </si>
  <si>
    <t>鹰眼格隆</t>
  </si>
  <si>
    <t>目光如同巨鹰一般锐利，拥有全贝伦最好的射术，为世人钦佩。</t>
  </si>
  <si>
    <t>JT_Archer</t>
  </si>
  <si>
    <t>1041:1;1091:1;1062:1;10:1</t>
  </si>
  <si>
    <t>阿卡丽</t>
  </si>
  <si>
    <t>天才神箭手，弓术惊人，同时是一个非常甜美的少女。</t>
  </si>
  <si>
    <t>1041:1;2521:1;1062:1;10:1</t>
  </si>
  <si>
    <t>昆丽尔</t>
  </si>
  <si>
    <t>擅长狙击的弓术大师，被她盯上的猎物，很少有能逃脱的。</t>
  </si>
  <si>
    <t>亚尔丽</t>
  </si>
  <si>
    <t>擅长使用魔箭的残忍女猎人，似乎是一个为钱而活的人。</t>
  </si>
  <si>
    <t>梅</t>
  </si>
  <si>
    <t>习惯在战场驰骋的女猎人，喜欢钱，但却是一个有原则的雇佣猎人。</t>
  </si>
  <si>
    <t>卡莉</t>
  </si>
  <si>
    <t>非常擅长捕猎的猎手，虽然是被称为新手，但却执念很高，让人不敢小视。</t>
  </si>
  <si>
    <t>女武神吉娜</t>
  </si>
  <si>
    <t>被称为战场上的女武神，极其善斗，拥有永不服输的战斗精神。</t>
  </si>
  <si>
    <t>JT_Fighter</t>
  </si>
  <si>
    <t>1051:1;1091:1;1081:1;1:1</t>
  </si>
  <si>
    <t>奎托斯</t>
  </si>
  <si>
    <t>善斗、战无不胜，犹如战神一般使人为之敬畏的武僧，真正的格斗界顶点人物。</t>
  </si>
  <si>
    <t>1051:1;1031:1;1091:1;1:1</t>
  </si>
  <si>
    <t>柯特</t>
  </si>
  <si>
    <t>一拳就能打爆别人的武僧，喜欢鲜血的味道，为人十分变态。</t>
  </si>
  <si>
    <t>布恩</t>
  </si>
  <si>
    <t>拳打天下，近乎无敌，从无败绩，但从不收徒，总是一个人独行。</t>
  </si>
  <si>
    <t>帕克</t>
  </si>
  <si>
    <t>喜好暴力，热爱暴力，修习格斗只为了使用暴力，有辱武僧之名却实力强大。</t>
  </si>
  <si>
    <t>格伦</t>
  </si>
  <si>
    <t>有人说，学会打人之前，要先学会被打，而他就是从这条路上走过来的。</t>
  </si>
  <si>
    <t>佣兵女神苏娜</t>
  </si>
  <si>
    <t>佣兵界的女神，她的爱慕者数不胜数，而她对于未来配偶的要求很简单，那就是击败她，可惜目前没人能做到。</t>
  </si>
  <si>
    <t>JT_Axe</t>
  </si>
  <si>
    <t>1061:1;1001:1;1081:1;8:1</t>
  </si>
  <si>
    <t>阿拉贡</t>
  </si>
  <si>
    <t>一个最典型的佣兵，为了钱可以做任何事情，沉默寡言，且冷酷无情。</t>
  </si>
  <si>
    <t>1061:1;1031:1;1091:1;8:1</t>
  </si>
  <si>
    <t>莉莉丝</t>
  </si>
  <si>
    <t>她很冷血，无论什么对手，只要是阻拦她的人，她都会不加思考的杀死对方，这是她最可怕的地方。</t>
  </si>
  <si>
    <t>米莉丝</t>
  </si>
  <si>
    <t>这个女人在佣兵界臭名昭著，没有人愿意与她搭档，但是很多邪恶的组织全非常爱雇佣她，就是因为她的残忍。</t>
  </si>
  <si>
    <t>汉娜</t>
  </si>
  <si>
    <t>她平日像是一个美丽的百合花，单纯，善良，但是上了战场，却又战无不胜。</t>
  </si>
  <si>
    <t>辛克亚</t>
  </si>
  <si>
    <t>她是一个战场上的逃兵，被称之为佣兵的耻辱，也许她真该换换职业了。</t>
  </si>
  <si>
    <t>剑神乔克</t>
  </si>
  <si>
    <t>剑中至尊，从无敌手，此生只求一败，可惜没人能击败他。</t>
  </si>
  <si>
    <t>JT_Sword</t>
  </si>
  <si>
    <t>1001:1;2501:1;1061:1;8:1</t>
  </si>
  <si>
    <t>玛娜</t>
  </si>
  <si>
    <t>剑中之神，用剑出神入化，达到了人剑合一地步剑术高手。</t>
  </si>
  <si>
    <t>1011:1;1091:1;1001:1;8:1</t>
  </si>
  <si>
    <t>里奥</t>
  </si>
  <si>
    <t>大剑豪，此生行侠仗义，为人钦佩，好酒好肉的男子汉。</t>
  </si>
  <si>
    <t>高特</t>
  </si>
  <si>
    <t>被形容为剑中英灵的剑士，个性高傲，但非常善良。</t>
  </si>
  <si>
    <t>维恩</t>
  </si>
  <si>
    <t>游荡在荒野之间的剑士，喜欢酒，但酒量差到惊人。</t>
  </si>
  <si>
    <t>克里</t>
  </si>
  <si>
    <t>非常硬气的剑士，不过也仅限于此，剑术很垃圾。</t>
  </si>
  <si>
    <t>骑士费伦公爵</t>
  </si>
  <si>
    <t>至尊骑士，在贝伦大陆地位非常崇高的大公爵，也是个非常了不起的骑士。</t>
  </si>
  <si>
    <t>JT_Knight</t>
  </si>
  <si>
    <t>1011:1;1021:1;2521:1;9:1</t>
  </si>
  <si>
    <t>安娜侯爵</t>
  </si>
  <si>
    <t>玫瑰骑士，骑士的象征，一个帅气的男骑士，非常受人尊敬的男侯爵。</t>
  </si>
  <si>
    <t>1061:1;1001:1;1091:1;9:1</t>
  </si>
  <si>
    <t>卡蒂伯爵</t>
  </si>
  <si>
    <t>公理骑士，象征着公理、公正的骑士，拥有绝对的权威，被敬畏的伯爵。</t>
  </si>
  <si>
    <t>乌诺子爵</t>
  </si>
  <si>
    <t>守护骑士，守护着众人安危的骑士，最受人们爱戴的骑士，子爵之位是对他最好的嘉奖。</t>
  </si>
  <si>
    <t>穆勒男爵</t>
  </si>
  <si>
    <t>威严骑士，非常威严的骑士，从没有敢在背后议论他，被尊崇的男爵。</t>
  </si>
  <si>
    <t>萨斯爵士</t>
  </si>
  <si>
    <t>死亡骑士，毫不在乎自己生命，犹如死神一般的骑士，被赋予爵士称呼后，他一心为骑士团做出更多贡献。</t>
  </si>
  <si>
    <t>刺客之王艾奥</t>
  </si>
  <si>
    <t>真正的刺客之王，众刺客的导师，拥有自己的刺客集团。</t>
  </si>
  <si>
    <t>JT_Ninja</t>
  </si>
  <si>
    <t>2511:1;2561:1;2531:1;8:1</t>
  </si>
  <si>
    <t>西雅</t>
  </si>
  <si>
    <t>被称为只要被她盯上的目标，就没有能逃脱的，传奇一般的刺客。</t>
  </si>
  <si>
    <t>2511:1;2541:1;2581:1;8:1</t>
  </si>
  <si>
    <t>洛克</t>
  </si>
  <si>
    <t>白狼刺客大师，被称为白狼刺客集团最强的刺客，从无委托失败的记录。</t>
  </si>
  <si>
    <t>雷瑞尔</t>
  </si>
  <si>
    <t>被称为乌鸦一般的男人，会为人带来不幸，那就是死亡。</t>
  </si>
  <si>
    <t>哈穆雷</t>
  </si>
  <si>
    <t>将冷酷的匕首刺入敌人心窝，拔出来，沾满鲜血，这就是血之刃的由来。</t>
  </si>
  <si>
    <t>隆多</t>
  </si>
  <si>
    <t>据说刺杀委托从没有一次成功过，这也算是刺客界的一个传奇了。</t>
  </si>
  <si>
    <t>猩红女巫梅丽</t>
  </si>
  <si>
    <t>非常嗜血的女子，对杀戮毫不手软，但据说对动物非常好。</t>
  </si>
  <si>
    <t>JT_Wizard</t>
  </si>
  <si>
    <t>2431:1;2401:1;2411:1;8:1</t>
  </si>
  <si>
    <t>汉克斯</t>
  </si>
  <si>
    <t>将巫术使用到极致的可怕男人，为人冷酷，充满威严。</t>
  </si>
  <si>
    <t>2421:1;2401:1;2391:1;8:1</t>
  </si>
  <si>
    <t>莫亚</t>
  </si>
  <si>
    <t>犹如一颗令人感到绝望的黑星一般，让人不寒而栗。</t>
  </si>
  <si>
    <t>安雅</t>
  </si>
  <si>
    <t>在大神宫久居的巫女，非常擅长巫术，但心地善良。</t>
  </si>
  <si>
    <t>尼娜</t>
  </si>
  <si>
    <t>非常可爱的少女，精通巫术，被人称之为小巫婆。</t>
  </si>
  <si>
    <t>萨菲</t>
  </si>
  <si>
    <t>破坏专家，专门搞破坏，但都不是自愿的，只因为她的巫术太差了。</t>
  </si>
  <si>
    <t>阿斯卡</t>
  </si>
  <si>
    <t>阿斯卡和其他光明牧师不太一样，他更擅长发挥自己的优势，就像老虎插上翅膀一样，所以又被人们称为光之羽翼。</t>
  </si>
  <si>
    <t>QC_Golden</t>
  </si>
  <si>
    <t>1;1;1;1;1;4;10;10;30</t>
  </si>
  <si>
    <t>伊露丽</t>
  </si>
  <si>
    <t>毫无感情，全凭理智思考，没有任何感性的存在。很简单直白，永远只为自己考虑，这就是伊露丽，生命的过客。</t>
  </si>
  <si>
    <t>爱尔芙</t>
  </si>
  <si>
    <t>前代大贤者的关门弟子，一直存在于避世之地，最近才看见她的身影，不知是好是坏。</t>
  </si>
  <si>
    <t>艾斯特斯</t>
  </si>
  <si>
    <t>来自密语森林的旅行者，带着精灵一族的希望寻找以后的道路，手中的冰晶誓约也将证实他是精灵一族的未来。</t>
  </si>
  <si>
    <t>埃尔刚</t>
  </si>
  <si>
    <t>拥有一头金发的埃尔刚看上去就像一名古典骑士，优雅高贵。但是他没有遵从父亲安排的道路，而是选择了武僧，整日挥洒汗水，远离繁华。现在，我们可以称呼他为武道宗师-埃尔刚。</t>
  </si>
  <si>
    <t>普鲁特</t>
  </si>
  <si>
    <t>力量达到一定极致，那就是毁灭。普鲁特的信条就是力量至上，谁的拳头大谁说话。毕竟，佣兵们都是这个样子。</t>
  </si>
  <si>
    <t>阿尔温</t>
  </si>
  <si>
    <t>勇敢和无畏似乎不足以形容阿尔温，那加上不败就可以了。战场是阿尔温的家，老师以及宿命之地，不过貌似他最近找到了新的追求。</t>
  </si>
  <si>
    <t>埃尔夫</t>
  </si>
  <si>
    <t>名字中带有淘气的意思的埃尔夫小时候可真是名副其实，即便在皇宫中也一样。只不过长大之后的埃尔夫除了拥有王国第三皇子的头衔外，还拥有了骑士长的称谓，这就令人意外了。</t>
  </si>
  <si>
    <t>哲</t>
  </si>
  <si>
    <t>不言不语，融于黑暗，一击毙命，无影无踪。</t>
  </si>
  <si>
    <t>爱尔琳妮</t>
  </si>
  <si>
    <t>红宝石象征着炽热的爱恋，但是谁又能想到这爱的背后又是什么呢？无数被爱尔琳妮击败的人似乎知道，但是他们永远无法开口告诉你了。</t>
  </si>
  <si>
    <t>伙伴进阶升星属性规则</t>
  </si>
  <si>
    <t>伙伴出售价格</t>
  </si>
  <si>
    <t>进阶数量</t>
  </si>
  <si>
    <t>职业</t>
  </si>
  <si>
    <t>进阶</t>
  </si>
  <si>
    <t>吃掉相同伙伴</t>
  </si>
  <si>
    <t>品质</t>
  </si>
  <si>
    <t>转换技能点</t>
  </si>
  <si>
    <t>QC_White,</t>
  </si>
  <si>
    <t>JT_Archer_1</t>
  </si>
  <si>
    <t>获得新技能位置</t>
  </si>
  <si>
    <t>QC_Green,</t>
  </si>
  <si>
    <t>JT_Axe_1</t>
  </si>
  <si>
    <t>属性提升</t>
  </si>
  <si>
    <t>小幅提升</t>
  </si>
  <si>
    <t>QC_Blue,</t>
  </si>
  <si>
    <t>JT_Fighter_1</t>
  </si>
  <si>
    <t>QC_Blue1,</t>
  </si>
  <si>
    <t>JT_Knight_1</t>
  </si>
  <si>
    <t>QC_Purple,</t>
  </si>
  <si>
    <t>JT_Mage_1</t>
  </si>
  <si>
    <t>QC_Purple1,</t>
  </si>
  <si>
    <t>JT_Ninja_1</t>
  </si>
  <si>
    <t>QC_Purple2,</t>
  </si>
  <si>
    <t>JT_Sage_1</t>
  </si>
  <si>
    <t>QC_Golden,</t>
  </si>
  <si>
    <t>JT_Sword_1</t>
  </si>
  <si>
    <t>QC_Golden1,</t>
  </si>
  <si>
    <t>JT_Wizard_1</t>
  </si>
  <si>
    <t>QC_Golden2,</t>
  </si>
  <si>
    <t>JT_Word_1</t>
  </si>
  <si>
    <t>QC_Orange,</t>
  </si>
  <si>
    <t>体力</t>
  </si>
  <si>
    <t>力量</t>
  </si>
  <si>
    <t>强度</t>
  </si>
  <si>
    <t>速度</t>
  </si>
  <si>
    <t>魔法</t>
  </si>
  <si>
    <t>QC_Orange1,</t>
  </si>
  <si>
    <t>JT_Archer_2</t>
  </si>
  <si>
    <t>QC_Orange2,</t>
  </si>
  <si>
    <t>JT_Axe_2</t>
  </si>
  <si>
    <t>QC_Pink,</t>
  </si>
  <si>
    <t>JT_Fighter_2</t>
  </si>
  <si>
    <t>JT_Knight_2</t>
  </si>
  <si>
    <t>升星</t>
  </si>
  <si>
    <t>道具提升</t>
  </si>
  <si>
    <t>JT_Mage_2</t>
  </si>
  <si>
    <t>属性大幅提升</t>
  </si>
  <si>
    <t>_1</t>
  </si>
  <si>
    <t>JT_Ninja_2</t>
  </si>
  <si>
    <t>_2</t>
  </si>
  <si>
    <t>JT_Sage_2</t>
  </si>
  <si>
    <t>JT_Sword_2</t>
  </si>
  <si>
    <t>JT_Wizard_2</t>
  </si>
  <si>
    <t>JT_Word_2</t>
  </si>
  <si>
    <t>光使徒艾莉</t>
  </si>
  <si>
    <t>冥王伯纳德</t>
  </si>
  <si>
    <t>圣人阿西特</t>
  </si>
  <si>
    <t>格拉神使莫罗</t>
  </si>
  <si>
    <t>慧眼阿苏拉</t>
  </si>
  <si>
    <t>布道者阿鲁卡</t>
  </si>
  <si>
    <t>暗火巴特门迪</t>
  </si>
  <si>
    <t>毒咒大师蒙佐</t>
  </si>
  <si>
    <t>苦难的希特</t>
  </si>
  <si>
    <t>咒学者拉拉纳</t>
  </si>
  <si>
    <t>乱咒西卡尔</t>
  </si>
  <si>
    <t>幽火阿巴斯</t>
  </si>
  <si>
    <t>原子闪电菲斯</t>
  </si>
  <si>
    <t>蜘蛛女克莱尔</t>
  </si>
  <si>
    <t>女学徒莫娜</t>
  </si>
  <si>
    <t>神箭手阿卡丽</t>
  </si>
  <si>
    <t>狙击手昆丽尔</t>
  </si>
  <si>
    <t>魔羽箭亚尔丽</t>
  </si>
  <si>
    <t>战场猎人梅</t>
  </si>
  <si>
    <t>猎头人卡莉</t>
  </si>
  <si>
    <t>战神奎托斯</t>
  </si>
  <si>
    <t>爆裂拳柯特</t>
  </si>
  <si>
    <t>无敌神拳布恩</t>
  </si>
  <si>
    <t>暴力专家帕克</t>
  </si>
  <si>
    <t>沙包格伦</t>
  </si>
  <si>
    <t>清道夫阿拉贡</t>
  </si>
  <si>
    <t>冷血莉莉丝</t>
  </si>
  <si>
    <t>残忍的米莉丝</t>
  </si>
  <si>
    <t>战场百合汉娜</t>
  </si>
  <si>
    <t>逃兵辛克亚</t>
  </si>
  <si>
    <t>剑圣乔克</t>
  </si>
  <si>
    <t>女剑神玛娜</t>
  </si>
  <si>
    <t>剑豪里奥</t>
  </si>
  <si>
    <t>剑灵汉姆高特</t>
  </si>
  <si>
    <t>荒野剑士维恩</t>
  </si>
  <si>
    <t>硬汉剑士克里</t>
  </si>
  <si>
    <t>骑士安娜侯爵</t>
  </si>
  <si>
    <t>骑士卡蒂伯爵</t>
  </si>
  <si>
    <t>骑士乌诺子爵</t>
  </si>
  <si>
    <t>骑士穆勒男爵</t>
  </si>
  <si>
    <t>骑士萨斯爵士</t>
  </si>
  <si>
    <t>猎杀者西雅</t>
  </si>
  <si>
    <t>白狼大师洛克</t>
  </si>
  <si>
    <t>乌鸦雷瑞尔</t>
  </si>
  <si>
    <t>血之刃哈穆雷</t>
  </si>
  <si>
    <t>失败者隆多</t>
  </si>
  <si>
    <t>巫王汉克斯</t>
  </si>
  <si>
    <t>黑星莫亚</t>
  </si>
  <si>
    <t>神宫巫女安雅</t>
  </si>
  <si>
    <t>小巫婆汉尼娜</t>
  </si>
  <si>
    <t>破坏专家萨菲</t>
  </si>
  <si>
    <t>等级</t>
  </si>
  <si>
    <t>BIG_Stama
体力</t>
  </si>
  <si>
    <t>BIG_Strength
力量</t>
  </si>
  <si>
    <t>BIG_Power
强度</t>
  </si>
  <si>
    <t>BIG_Speed
速度</t>
  </si>
  <si>
    <t>BIG_Magic
魔法</t>
  </si>
  <si>
    <t>PT_HpMax
生命</t>
  </si>
  <si>
    <t>PT_MpMax
魔法</t>
  </si>
  <si>
    <t>PT_Attack
攻击力</t>
  </si>
  <si>
    <t>PT_Defense
防御力</t>
  </si>
  <si>
    <t>PT_Agile
敏捷</t>
  </si>
  <si>
    <t>PT_Spirit
精神</t>
  </si>
  <si>
    <t>PT_Reply
回复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</si>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</sst>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0"/>
      <color theme="2" tint="-0.499984740745262"/>
      <name val="微软雅黑"/>
      <charset val="134"/>
    </font>
    <font>
      <b/>
      <sz val="10"/>
      <color rgb="FFFF8040"/>
      <name val="微软雅黑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39988402966399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28" fillId="23" borderId="4" applyNumberFormat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</cellStyleXfs>
  <cellXfs count="42"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2" fillId="4" borderId="1" xfId="0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5" borderId="1" xfId="0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4" fillId="0" borderId="1" xfId="0" applyFont="1" applyBorder="1">
      <alignment vertical="center"/>
    </xf>
    <xf numFmtId="0" fontId="2" fillId="0" borderId="0" xfId="0" applyFont="1" applyAlignment="1"/>
    <xf numFmtId="0" fontId="3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6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0" xfId="0" applyFont="1" applyAlignment="1"/>
    <xf numFmtId="0" fontId="7" fillId="6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8" fillId="0" borderId="1" xfId="0" applyFont="1" applyBorder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0" fillId="0" borderId="1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6" fillId="5" borderId="0" xfId="0" applyFont="1" applyFill="1" applyAlignment="1"/>
    <xf numFmtId="0" fontId="6" fillId="7" borderId="0" xfId="0" applyFont="1" applyFill="1" applyAlignment="1"/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1" xfId="0" applyFont="1" applyFill="1" applyBorder="1" applyAlignment="1" applyProtection="1">
      <alignment horizontal="left" vertical="center" wrapText="1"/>
    </xf>
    <xf numFmtId="0" fontId="0" fillId="3" borderId="1" xfId="0" applyFont="1" applyFill="1" applyBorder="1" applyAlignment="1" applyProtection="1">
      <alignment horizontal="left" vertical="center" wrapText="1"/>
    </xf>
    <xf numFmtId="0" fontId="10" fillId="3" borderId="1" xfId="0" applyFont="1" applyFill="1" applyBorder="1" applyAlignment="1" applyProtection="1">
      <alignment horizontal="left" vertical="center" wrapText="1"/>
    </xf>
    <xf numFmtId="0" fontId="0" fillId="4" borderId="1" xfId="0" applyFont="1" applyFill="1" applyBorder="1" applyAlignment="1" applyProtection="1">
      <alignment horizontal="left" vertical="center" wrapText="1"/>
    </xf>
    <xf numFmtId="0" fontId="11" fillId="1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1"/>
  <sheetViews>
    <sheetView tabSelected="1" zoomScale="85" zoomScaleNormal="85" workbookViewId="0">
      <pane xSplit="4" ySplit="1" topLeftCell="M55" activePane="bottomRight" state="frozen"/>
      <selection/>
      <selection pane="topRight"/>
      <selection pane="bottomLeft"/>
      <selection pane="bottomRight" activeCell="R71" sqref="R71"/>
    </sheetView>
  </sheetViews>
  <sheetFormatPr defaultColWidth="8.875" defaultRowHeight="13.5"/>
  <cols>
    <col min="1" max="1" width="13.875" style="1" customWidth="1"/>
    <col min="2" max="2" width="21.875" style="1" customWidth="1"/>
    <col min="3" max="5" width="13.875" style="1" customWidth="1"/>
    <col min="6" max="6" width="16.25" style="1" customWidth="1"/>
    <col min="7" max="11" width="13.875" style="1" customWidth="1"/>
    <col min="12" max="12" width="44.5" style="1" customWidth="1"/>
    <col min="13" max="13" width="13.875" style="1" customWidth="1"/>
    <col min="14" max="14" width="21.5" style="1" customWidth="1"/>
    <col min="15" max="17" width="13.875" style="1" customWidth="1"/>
    <col min="18" max="18" width="28" style="1" customWidth="1"/>
    <col min="19" max="23" width="13.875" style="1" customWidth="1"/>
    <col min="24" max="24" width="10.875" style="1" customWidth="1"/>
    <col min="25" max="25" width="11" style="1" customWidth="1"/>
    <col min="26" max="26" width="9.5" style="1" customWidth="1"/>
    <col min="27" max="27" width="10.625" style="1" customWidth="1"/>
    <col min="28" max="28" width="11.25" style="1" customWidth="1"/>
    <col min="29" max="30" width="12.375" style="1" customWidth="1"/>
    <col min="31" max="31" width="12" style="1" customWidth="1"/>
    <col min="32" max="33" width="13.125" style="1" customWidth="1"/>
    <col min="34" max="34" width="12.25" style="1" customWidth="1"/>
    <col min="35" max="36" width="13.375" style="1" customWidth="1"/>
    <col min="37" max="37" width="9.5" style="1" customWidth="1"/>
    <col min="38" max="38" width="33.625" style="1" customWidth="1"/>
    <col min="39" max="16384" width="8.875" style="1"/>
  </cols>
  <sheetData>
    <row r="1" ht="16.5" spans="1:3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6" t="s">
        <v>31</v>
      </c>
      <c r="AG1" s="26" t="s">
        <v>32</v>
      </c>
      <c r="AH1" s="26" t="s">
        <v>33</v>
      </c>
      <c r="AI1" s="26" t="s">
        <v>34</v>
      </c>
      <c r="AJ1" s="26" t="s">
        <v>35</v>
      </c>
      <c r="AK1" s="26" t="s">
        <v>36</v>
      </c>
      <c r="AL1" s="1" t="s">
        <v>37</v>
      </c>
      <c r="AM1" s="1" t="s">
        <v>38</v>
      </c>
    </row>
    <row r="2" s="32" customFormat="1" ht="54" spans="1:39">
      <c r="A2" s="28">
        <v>2001</v>
      </c>
      <c r="B2" s="34" t="s">
        <v>39</v>
      </c>
      <c r="C2" s="28" t="s">
        <v>40</v>
      </c>
      <c r="D2" s="28" t="s">
        <v>41</v>
      </c>
      <c r="E2" s="28">
        <v>4</v>
      </c>
      <c r="F2" s="28">
        <v>198</v>
      </c>
      <c r="G2" s="28">
        <v>2</v>
      </c>
      <c r="H2" s="28">
        <v>0</v>
      </c>
      <c r="I2" s="28">
        <v>0</v>
      </c>
      <c r="J2" s="28">
        <v>1</v>
      </c>
      <c r="K2" s="28">
        <v>1</v>
      </c>
      <c r="L2" s="41" t="s">
        <v>42</v>
      </c>
      <c r="M2" s="28">
        <v>902</v>
      </c>
      <c r="N2" s="28" t="s">
        <v>43</v>
      </c>
      <c r="O2" s="28" t="s">
        <v>44</v>
      </c>
      <c r="P2" s="29" t="s">
        <v>45</v>
      </c>
      <c r="Q2" s="28">
        <v>1</v>
      </c>
      <c r="R2" s="28" t="s">
        <v>46</v>
      </c>
      <c r="S2" s="28">
        <v>225</v>
      </c>
      <c r="T2" s="28">
        <v>231</v>
      </c>
      <c r="U2" s="28">
        <v>27</v>
      </c>
      <c r="V2" s="28">
        <v>30</v>
      </c>
      <c r="W2" s="28">
        <v>23</v>
      </c>
      <c r="X2" s="1">
        <v>8</v>
      </c>
      <c r="Y2" s="1">
        <v>9</v>
      </c>
      <c r="Z2" s="1">
        <v>10</v>
      </c>
      <c r="AA2" s="1">
        <v>12</v>
      </c>
      <c r="AB2" s="1">
        <v>16</v>
      </c>
      <c r="AC2" s="1">
        <v>20</v>
      </c>
      <c r="AD2" s="1">
        <v>25</v>
      </c>
      <c r="AE2" s="1">
        <v>31</v>
      </c>
      <c r="AF2" s="1">
        <v>38</v>
      </c>
      <c r="AG2" s="1">
        <v>45</v>
      </c>
      <c r="AH2" s="1">
        <v>33</v>
      </c>
      <c r="AI2" s="1">
        <v>36</v>
      </c>
      <c r="AJ2" s="1">
        <v>39</v>
      </c>
      <c r="AK2" s="1">
        <v>45</v>
      </c>
      <c r="AL2" s="1" t="s">
        <v>47</v>
      </c>
      <c r="AM2" s="32">
        <v>1</v>
      </c>
    </row>
    <row r="3" ht="54" spans="1:39">
      <c r="A3" s="28">
        <v>2002</v>
      </c>
      <c r="B3" s="34" t="s">
        <v>48</v>
      </c>
      <c r="C3" s="28" t="s">
        <v>49</v>
      </c>
      <c r="D3" s="28" t="s">
        <v>41</v>
      </c>
      <c r="E3" s="28">
        <v>4</v>
      </c>
      <c r="F3" s="28">
        <v>199</v>
      </c>
      <c r="G3" s="28">
        <v>2</v>
      </c>
      <c r="H3" s="28">
        <v>0</v>
      </c>
      <c r="I3" s="28">
        <v>0</v>
      </c>
      <c r="J3" s="28">
        <v>0.8</v>
      </c>
      <c r="K3" s="28">
        <v>1.2</v>
      </c>
      <c r="L3" s="41" t="s">
        <v>50</v>
      </c>
      <c r="M3" s="28">
        <v>912</v>
      </c>
      <c r="N3" s="28" t="s">
        <v>43</v>
      </c>
      <c r="O3" s="28" t="s">
        <v>44</v>
      </c>
      <c r="P3" s="29" t="s">
        <v>51</v>
      </c>
      <c r="Q3" s="28">
        <v>1</v>
      </c>
      <c r="R3" s="28" t="s">
        <v>52</v>
      </c>
      <c r="S3" s="28">
        <v>195</v>
      </c>
      <c r="T3" s="28">
        <v>200</v>
      </c>
      <c r="U3" s="28">
        <v>23</v>
      </c>
      <c r="V3" s="28">
        <v>26</v>
      </c>
      <c r="W3" s="28">
        <v>20</v>
      </c>
      <c r="X3" s="1">
        <v>8</v>
      </c>
      <c r="Y3" s="1">
        <v>9</v>
      </c>
      <c r="Z3" s="1">
        <v>10</v>
      </c>
      <c r="AA3" s="1">
        <v>12</v>
      </c>
      <c r="AB3" s="1">
        <v>16</v>
      </c>
      <c r="AC3" s="1">
        <v>20</v>
      </c>
      <c r="AD3" s="1">
        <v>25</v>
      </c>
      <c r="AE3" s="1">
        <v>31</v>
      </c>
      <c r="AF3" s="1">
        <v>38</v>
      </c>
      <c r="AG3" s="1">
        <v>45</v>
      </c>
      <c r="AH3" s="1">
        <v>33</v>
      </c>
      <c r="AI3" s="1">
        <v>36</v>
      </c>
      <c r="AJ3" s="1">
        <v>39</v>
      </c>
      <c r="AK3" s="1">
        <v>45</v>
      </c>
      <c r="AL3" s="1" t="s">
        <v>47</v>
      </c>
      <c r="AM3" s="32">
        <v>1</v>
      </c>
    </row>
    <row r="4" s="32" customFormat="1" ht="40.5" spans="1:39">
      <c r="A4" s="28">
        <v>2003</v>
      </c>
      <c r="B4" s="35" t="s">
        <v>53</v>
      </c>
      <c r="C4" s="28" t="s">
        <v>54</v>
      </c>
      <c r="D4" s="28" t="s">
        <v>41</v>
      </c>
      <c r="E4" s="28">
        <v>3</v>
      </c>
      <c r="F4" s="28">
        <v>106</v>
      </c>
      <c r="G4" s="28">
        <v>2</v>
      </c>
      <c r="H4" s="28">
        <v>0</v>
      </c>
      <c r="I4" s="28">
        <v>0</v>
      </c>
      <c r="J4" s="28">
        <v>1</v>
      </c>
      <c r="K4" s="28">
        <v>1</v>
      </c>
      <c r="L4" s="41" t="s">
        <v>42</v>
      </c>
      <c r="M4" s="28">
        <v>902</v>
      </c>
      <c r="N4" s="28" t="s">
        <v>43</v>
      </c>
      <c r="O4" s="28" t="s">
        <v>44</v>
      </c>
      <c r="P4" s="29" t="s">
        <v>51</v>
      </c>
      <c r="Q4" s="28">
        <v>1</v>
      </c>
      <c r="R4" s="28" t="s">
        <v>52</v>
      </c>
      <c r="S4" s="28">
        <v>195</v>
      </c>
      <c r="T4" s="28">
        <v>200</v>
      </c>
      <c r="U4" s="28">
        <v>23</v>
      </c>
      <c r="V4" s="28">
        <v>26</v>
      </c>
      <c r="W4" s="28">
        <v>20</v>
      </c>
      <c r="X4" s="1">
        <v>8</v>
      </c>
      <c r="Y4" s="1">
        <v>9</v>
      </c>
      <c r="Z4" s="1">
        <v>10</v>
      </c>
      <c r="AA4" s="1">
        <v>12</v>
      </c>
      <c r="AB4" s="1">
        <v>16</v>
      </c>
      <c r="AC4" s="1">
        <v>20</v>
      </c>
      <c r="AD4" s="1">
        <v>25</v>
      </c>
      <c r="AE4" s="1">
        <v>31</v>
      </c>
      <c r="AF4" s="1">
        <v>38</v>
      </c>
      <c r="AG4" s="1">
        <v>45</v>
      </c>
      <c r="AH4" s="1">
        <v>33</v>
      </c>
      <c r="AI4" s="1">
        <v>36</v>
      </c>
      <c r="AJ4" s="1">
        <v>39</v>
      </c>
      <c r="AK4" s="1">
        <v>45</v>
      </c>
      <c r="AL4" s="1" t="s">
        <v>47</v>
      </c>
      <c r="AM4" s="32">
        <v>1</v>
      </c>
    </row>
    <row r="5" ht="40.5" spans="1:39">
      <c r="A5" s="28">
        <v>2004</v>
      </c>
      <c r="B5" s="36" t="s">
        <v>55</v>
      </c>
      <c r="C5" s="28" t="s">
        <v>56</v>
      </c>
      <c r="D5" s="28" t="s">
        <v>41</v>
      </c>
      <c r="E5" s="28">
        <v>3</v>
      </c>
      <c r="F5" s="28">
        <v>106</v>
      </c>
      <c r="G5" s="28">
        <v>2</v>
      </c>
      <c r="H5" s="28">
        <v>0</v>
      </c>
      <c r="I5" s="28">
        <v>0</v>
      </c>
      <c r="J5" s="28">
        <v>0.8</v>
      </c>
      <c r="K5" s="28">
        <v>1.2</v>
      </c>
      <c r="L5" s="41" t="s">
        <v>50</v>
      </c>
      <c r="M5" s="28">
        <v>912</v>
      </c>
      <c r="N5" s="28" t="s">
        <v>43</v>
      </c>
      <c r="O5" s="28" t="s">
        <v>44</v>
      </c>
      <c r="P5" s="29" t="s">
        <v>57</v>
      </c>
      <c r="Q5" s="28">
        <v>1</v>
      </c>
      <c r="R5" s="28" t="s">
        <v>58</v>
      </c>
      <c r="S5" s="28">
        <v>173</v>
      </c>
      <c r="T5" s="28">
        <v>177</v>
      </c>
      <c r="U5" s="28">
        <v>21</v>
      </c>
      <c r="V5" s="28">
        <v>23</v>
      </c>
      <c r="W5" s="28">
        <v>17</v>
      </c>
      <c r="X5" s="1">
        <v>8</v>
      </c>
      <c r="Y5" s="1">
        <v>9</v>
      </c>
      <c r="Z5" s="1">
        <v>10</v>
      </c>
      <c r="AA5" s="1">
        <v>12</v>
      </c>
      <c r="AB5" s="1">
        <v>16</v>
      </c>
      <c r="AC5" s="1">
        <v>20</v>
      </c>
      <c r="AD5" s="1">
        <v>25</v>
      </c>
      <c r="AE5" s="1">
        <v>31</v>
      </c>
      <c r="AF5" s="1">
        <v>38</v>
      </c>
      <c r="AG5" s="1">
        <v>45</v>
      </c>
      <c r="AH5" s="1">
        <v>33</v>
      </c>
      <c r="AI5" s="1">
        <v>36</v>
      </c>
      <c r="AJ5" s="1">
        <v>39</v>
      </c>
      <c r="AK5" s="1">
        <v>45</v>
      </c>
      <c r="AL5" s="1" t="s">
        <v>47</v>
      </c>
      <c r="AM5" s="32">
        <v>1</v>
      </c>
    </row>
    <row r="6" ht="40.5" spans="1:39">
      <c r="A6" s="28">
        <v>2005</v>
      </c>
      <c r="B6" s="37" t="s">
        <v>59</v>
      </c>
      <c r="C6" s="28" t="s">
        <v>60</v>
      </c>
      <c r="D6" s="28" t="s">
        <v>41</v>
      </c>
      <c r="E6" s="28">
        <v>2</v>
      </c>
      <c r="F6" s="28">
        <v>106</v>
      </c>
      <c r="G6" s="28">
        <v>2</v>
      </c>
      <c r="H6" s="28">
        <v>0</v>
      </c>
      <c r="I6" s="28">
        <v>0</v>
      </c>
      <c r="J6" s="28">
        <v>1</v>
      </c>
      <c r="K6" s="28">
        <v>1</v>
      </c>
      <c r="L6" s="41" t="s">
        <v>42</v>
      </c>
      <c r="M6" s="28">
        <v>902</v>
      </c>
      <c r="N6" s="28" t="s">
        <v>43</v>
      </c>
      <c r="O6" s="28" t="s">
        <v>44</v>
      </c>
      <c r="P6" s="29" t="s">
        <v>57</v>
      </c>
      <c r="Q6" s="28">
        <v>1</v>
      </c>
      <c r="R6" s="28" t="s">
        <v>58</v>
      </c>
      <c r="S6" s="28">
        <v>173</v>
      </c>
      <c r="T6" s="28">
        <v>177</v>
      </c>
      <c r="U6" s="28">
        <v>21</v>
      </c>
      <c r="V6" s="28">
        <v>23</v>
      </c>
      <c r="W6" s="28">
        <v>17</v>
      </c>
      <c r="X6" s="1">
        <v>8</v>
      </c>
      <c r="Y6" s="1">
        <v>9</v>
      </c>
      <c r="Z6" s="1">
        <v>10</v>
      </c>
      <c r="AA6" s="1">
        <v>12</v>
      </c>
      <c r="AB6" s="1">
        <v>16</v>
      </c>
      <c r="AC6" s="1">
        <v>20</v>
      </c>
      <c r="AD6" s="1">
        <v>25</v>
      </c>
      <c r="AE6" s="1">
        <v>31</v>
      </c>
      <c r="AF6" s="1">
        <v>38</v>
      </c>
      <c r="AG6" s="1">
        <v>45</v>
      </c>
      <c r="AH6" s="1">
        <v>33</v>
      </c>
      <c r="AI6" s="1">
        <v>36</v>
      </c>
      <c r="AJ6" s="1">
        <v>39</v>
      </c>
      <c r="AK6" s="1">
        <v>45</v>
      </c>
      <c r="AL6" s="1" t="s">
        <v>47</v>
      </c>
      <c r="AM6" s="32">
        <v>1</v>
      </c>
    </row>
    <row r="7" s="32" customFormat="1" ht="67.5" spans="1:39">
      <c r="A7" s="28">
        <v>2006</v>
      </c>
      <c r="B7" s="28" t="s">
        <v>61</v>
      </c>
      <c r="C7" s="28" t="s">
        <v>62</v>
      </c>
      <c r="D7" s="28" t="s">
        <v>41</v>
      </c>
      <c r="E7" s="28">
        <v>1</v>
      </c>
      <c r="F7" s="28">
        <v>106</v>
      </c>
      <c r="G7" s="28">
        <v>2</v>
      </c>
      <c r="H7" s="28">
        <v>0</v>
      </c>
      <c r="I7" s="28">
        <v>0</v>
      </c>
      <c r="J7" s="28">
        <v>0.8</v>
      </c>
      <c r="K7" s="28">
        <v>1.2</v>
      </c>
      <c r="L7" s="41" t="s">
        <v>50</v>
      </c>
      <c r="M7" s="28">
        <v>912</v>
      </c>
      <c r="N7" s="28" t="s">
        <v>43</v>
      </c>
      <c r="O7" s="28" t="s">
        <v>44</v>
      </c>
      <c r="P7" s="29" t="s">
        <v>63</v>
      </c>
      <c r="Q7" s="28">
        <v>1</v>
      </c>
      <c r="R7" s="28" t="s">
        <v>64</v>
      </c>
      <c r="S7" s="28">
        <v>150</v>
      </c>
      <c r="T7" s="28">
        <v>154</v>
      </c>
      <c r="U7" s="28">
        <v>18</v>
      </c>
      <c r="V7" s="28">
        <v>20</v>
      </c>
      <c r="W7" s="28">
        <v>15</v>
      </c>
      <c r="X7" s="1">
        <v>8</v>
      </c>
      <c r="Y7" s="1">
        <v>9</v>
      </c>
      <c r="Z7" s="1">
        <v>10</v>
      </c>
      <c r="AA7" s="1">
        <v>12</v>
      </c>
      <c r="AB7" s="1">
        <v>16</v>
      </c>
      <c r="AC7" s="1">
        <v>20</v>
      </c>
      <c r="AD7" s="1">
        <v>25</v>
      </c>
      <c r="AE7" s="1">
        <v>31</v>
      </c>
      <c r="AF7" s="1">
        <v>38</v>
      </c>
      <c r="AG7" s="1">
        <v>45</v>
      </c>
      <c r="AH7" s="1">
        <v>33</v>
      </c>
      <c r="AI7" s="1">
        <v>36</v>
      </c>
      <c r="AJ7" s="1">
        <v>39</v>
      </c>
      <c r="AK7" s="1">
        <v>45</v>
      </c>
      <c r="AL7" s="1" t="s">
        <v>47</v>
      </c>
      <c r="AM7" s="32">
        <v>1</v>
      </c>
    </row>
    <row r="8" s="32" customFormat="1" ht="54" spans="1:39">
      <c r="A8" s="28">
        <v>2007</v>
      </c>
      <c r="B8" s="34" t="s">
        <v>65</v>
      </c>
      <c r="C8" s="28" t="s">
        <v>66</v>
      </c>
      <c r="D8" s="28" t="s">
        <v>67</v>
      </c>
      <c r="E8" s="28">
        <v>4</v>
      </c>
      <c r="F8" s="28">
        <v>283</v>
      </c>
      <c r="G8" s="28">
        <v>1</v>
      </c>
      <c r="H8" s="28">
        <v>0</v>
      </c>
      <c r="I8" s="28">
        <v>0</v>
      </c>
      <c r="J8" s="28">
        <v>2</v>
      </c>
      <c r="K8" s="28">
        <v>1</v>
      </c>
      <c r="L8" s="41" t="s">
        <v>68</v>
      </c>
      <c r="M8" s="28">
        <v>903</v>
      </c>
      <c r="N8" s="28" t="s">
        <v>43</v>
      </c>
      <c r="O8" s="28" t="s">
        <v>44</v>
      </c>
      <c r="P8" s="29" t="s">
        <v>45</v>
      </c>
      <c r="Q8" s="28">
        <v>1</v>
      </c>
      <c r="R8" s="28" t="s">
        <v>46</v>
      </c>
      <c r="S8" s="28">
        <v>99</v>
      </c>
      <c r="T8" s="28">
        <v>336</v>
      </c>
      <c r="U8" s="28">
        <v>45</v>
      </c>
      <c r="V8" s="28">
        <v>12</v>
      </c>
      <c r="W8" s="28">
        <v>29</v>
      </c>
      <c r="X8" s="1">
        <v>8</v>
      </c>
      <c r="Y8" s="1">
        <v>9</v>
      </c>
      <c r="Z8" s="1">
        <v>10</v>
      </c>
      <c r="AA8" s="1">
        <v>12</v>
      </c>
      <c r="AB8" s="1">
        <v>16</v>
      </c>
      <c r="AC8" s="1">
        <v>20</v>
      </c>
      <c r="AD8" s="1">
        <v>25</v>
      </c>
      <c r="AE8" s="1">
        <v>31</v>
      </c>
      <c r="AF8" s="1">
        <v>38</v>
      </c>
      <c r="AG8" s="1">
        <v>45</v>
      </c>
      <c r="AH8" s="1">
        <v>33</v>
      </c>
      <c r="AI8" s="1">
        <v>36</v>
      </c>
      <c r="AJ8" s="1">
        <v>39</v>
      </c>
      <c r="AK8" s="1">
        <v>45</v>
      </c>
      <c r="AL8" s="1" t="s">
        <v>47</v>
      </c>
      <c r="AM8" s="32">
        <v>1</v>
      </c>
    </row>
    <row r="9" s="33" customFormat="1" ht="54" spans="1:39">
      <c r="A9" s="28">
        <v>2008</v>
      </c>
      <c r="B9" s="34" t="s">
        <v>69</v>
      </c>
      <c r="C9" s="28" t="s">
        <v>70</v>
      </c>
      <c r="D9" s="28" t="s">
        <v>67</v>
      </c>
      <c r="E9" s="28">
        <v>4</v>
      </c>
      <c r="F9" s="28">
        <v>204</v>
      </c>
      <c r="G9" s="28">
        <v>1.3</v>
      </c>
      <c r="H9" s="28">
        <v>0</v>
      </c>
      <c r="I9" s="28">
        <v>0</v>
      </c>
      <c r="J9" s="28">
        <v>1.7</v>
      </c>
      <c r="K9" s="28">
        <v>1</v>
      </c>
      <c r="L9" s="41" t="s">
        <v>71</v>
      </c>
      <c r="M9" s="28">
        <v>913</v>
      </c>
      <c r="N9" s="28" t="s">
        <v>43</v>
      </c>
      <c r="O9" s="28" t="s">
        <v>44</v>
      </c>
      <c r="P9" s="29" t="s">
        <v>51</v>
      </c>
      <c r="Q9" s="28">
        <v>1</v>
      </c>
      <c r="R9" s="28" t="s">
        <v>52</v>
      </c>
      <c r="S9" s="28">
        <v>86</v>
      </c>
      <c r="T9" s="28">
        <v>291</v>
      </c>
      <c r="U9" s="28">
        <v>39</v>
      </c>
      <c r="V9" s="28">
        <v>10</v>
      </c>
      <c r="W9" s="28">
        <v>25</v>
      </c>
      <c r="X9" s="1">
        <v>8</v>
      </c>
      <c r="Y9" s="1">
        <v>9</v>
      </c>
      <c r="Z9" s="1">
        <v>10</v>
      </c>
      <c r="AA9" s="1">
        <v>12</v>
      </c>
      <c r="AB9" s="1">
        <v>16</v>
      </c>
      <c r="AC9" s="1">
        <v>20</v>
      </c>
      <c r="AD9" s="1">
        <v>25</v>
      </c>
      <c r="AE9" s="1">
        <v>31</v>
      </c>
      <c r="AF9" s="1">
        <v>38</v>
      </c>
      <c r="AG9" s="1">
        <v>45</v>
      </c>
      <c r="AH9" s="1">
        <v>33</v>
      </c>
      <c r="AI9" s="1">
        <v>36</v>
      </c>
      <c r="AJ9" s="1">
        <v>39</v>
      </c>
      <c r="AK9" s="1">
        <v>45</v>
      </c>
      <c r="AL9" s="1" t="s">
        <v>47</v>
      </c>
      <c r="AM9" s="32">
        <v>1</v>
      </c>
    </row>
    <row r="10" ht="54" spans="1:39">
      <c r="A10" s="28">
        <v>2009</v>
      </c>
      <c r="B10" s="35" t="s">
        <v>72</v>
      </c>
      <c r="C10" s="28" t="s">
        <v>73</v>
      </c>
      <c r="D10" s="28" t="s">
        <v>67</v>
      </c>
      <c r="E10" s="28">
        <v>3</v>
      </c>
      <c r="F10" s="28">
        <v>62</v>
      </c>
      <c r="G10" s="28">
        <v>1</v>
      </c>
      <c r="H10" s="28">
        <v>0</v>
      </c>
      <c r="I10" s="28">
        <v>0</v>
      </c>
      <c r="J10" s="28">
        <v>2</v>
      </c>
      <c r="K10" s="28">
        <v>1</v>
      </c>
      <c r="L10" s="41" t="s">
        <v>68</v>
      </c>
      <c r="M10" s="28">
        <v>903</v>
      </c>
      <c r="N10" s="28" t="s">
        <v>43</v>
      </c>
      <c r="O10" s="28" t="s">
        <v>44</v>
      </c>
      <c r="P10" s="29" t="s">
        <v>51</v>
      </c>
      <c r="Q10" s="28">
        <v>1</v>
      </c>
      <c r="R10" s="28" t="s">
        <v>52</v>
      </c>
      <c r="S10" s="28">
        <v>86</v>
      </c>
      <c r="T10" s="28">
        <v>291</v>
      </c>
      <c r="U10" s="28">
        <v>39</v>
      </c>
      <c r="V10" s="28">
        <v>10</v>
      </c>
      <c r="W10" s="28">
        <v>25</v>
      </c>
      <c r="X10" s="1">
        <v>8</v>
      </c>
      <c r="Y10" s="1">
        <v>9</v>
      </c>
      <c r="Z10" s="1">
        <v>10</v>
      </c>
      <c r="AA10" s="1">
        <v>12</v>
      </c>
      <c r="AB10" s="1">
        <v>16</v>
      </c>
      <c r="AC10" s="1">
        <v>20</v>
      </c>
      <c r="AD10" s="1">
        <v>25</v>
      </c>
      <c r="AE10" s="1">
        <v>31</v>
      </c>
      <c r="AF10" s="1">
        <v>38</v>
      </c>
      <c r="AG10" s="1">
        <v>45</v>
      </c>
      <c r="AH10" s="1">
        <v>33</v>
      </c>
      <c r="AI10" s="1">
        <v>36</v>
      </c>
      <c r="AJ10" s="1">
        <v>39</v>
      </c>
      <c r="AK10" s="1">
        <v>45</v>
      </c>
      <c r="AL10" s="1" t="s">
        <v>47</v>
      </c>
      <c r="AM10" s="32">
        <v>1</v>
      </c>
    </row>
    <row r="11" ht="54" spans="1:39">
      <c r="A11" s="28">
        <v>2010</v>
      </c>
      <c r="B11" s="35" t="s">
        <v>74</v>
      </c>
      <c r="C11" s="28" t="s">
        <v>75</v>
      </c>
      <c r="D11" s="28" t="s">
        <v>67</v>
      </c>
      <c r="E11" s="28">
        <v>3</v>
      </c>
      <c r="F11" s="28">
        <v>62</v>
      </c>
      <c r="G11" s="28">
        <v>1.3</v>
      </c>
      <c r="H11" s="28">
        <v>0</v>
      </c>
      <c r="I11" s="28">
        <v>0</v>
      </c>
      <c r="J11" s="28">
        <v>1.7</v>
      </c>
      <c r="K11" s="28">
        <v>1</v>
      </c>
      <c r="L11" s="41" t="s">
        <v>71</v>
      </c>
      <c r="M11" s="28">
        <v>913</v>
      </c>
      <c r="N11" s="28" t="s">
        <v>43</v>
      </c>
      <c r="O11" s="28" t="s">
        <v>44</v>
      </c>
      <c r="P11" s="29" t="s">
        <v>57</v>
      </c>
      <c r="Q11" s="28">
        <v>1</v>
      </c>
      <c r="R11" s="28" t="s">
        <v>58</v>
      </c>
      <c r="S11" s="28">
        <v>76</v>
      </c>
      <c r="T11" s="28">
        <v>258</v>
      </c>
      <c r="U11" s="28">
        <v>35</v>
      </c>
      <c r="V11" s="28">
        <v>9</v>
      </c>
      <c r="W11" s="28">
        <v>22</v>
      </c>
      <c r="X11" s="1">
        <v>8</v>
      </c>
      <c r="Y11" s="1">
        <v>9</v>
      </c>
      <c r="Z11" s="1">
        <v>10</v>
      </c>
      <c r="AA11" s="1">
        <v>12</v>
      </c>
      <c r="AB11" s="1">
        <v>16</v>
      </c>
      <c r="AC11" s="1">
        <v>20</v>
      </c>
      <c r="AD11" s="1">
        <v>25</v>
      </c>
      <c r="AE11" s="1">
        <v>31</v>
      </c>
      <c r="AF11" s="1">
        <v>38</v>
      </c>
      <c r="AG11" s="1">
        <v>45</v>
      </c>
      <c r="AH11" s="1">
        <v>33</v>
      </c>
      <c r="AI11" s="1">
        <v>36</v>
      </c>
      <c r="AJ11" s="1">
        <v>39</v>
      </c>
      <c r="AK11" s="1">
        <v>45</v>
      </c>
      <c r="AL11" s="1" t="s">
        <v>47</v>
      </c>
      <c r="AM11" s="32">
        <v>1</v>
      </c>
    </row>
    <row r="12" ht="54" spans="1:39">
      <c r="A12" s="28">
        <v>2011</v>
      </c>
      <c r="B12" s="37" t="s">
        <v>76</v>
      </c>
      <c r="C12" s="28" t="s">
        <v>77</v>
      </c>
      <c r="D12" s="28" t="s">
        <v>67</v>
      </c>
      <c r="E12" s="28">
        <v>2</v>
      </c>
      <c r="F12" s="28">
        <v>62</v>
      </c>
      <c r="G12" s="28">
        <v>1</v>
      </c>
      <c r="H12" s="28">
        <v>0</v>
      </c>
      <c r="I12" s="28">
        <v>0</v>
      </c>
      <c r="J12" s="28">
        <v>2</v>
      </c>
      <c r="K12" s="28">
        <v>1</v>
      </c>
      <c r="L12" s="41" t="s">
        <v>68</v>
      </c>
      <c r="M12" s="28">
        <v>903</v>
      </c>
      <c r="N12" s="28" t="s">
        <v>43</v>
      </c>
      <c r="O12" s="28" t="s">
        <v>44</v>
      </c>
      <c r="P12" s="29" t="s">
        <v>57</v>
      </c>
      <c r="Q12" s="28">
        <v>1</v>
      </c>
      <c r="R12" s="28" t="s">
        <v>58</v>
      </c>
      <c r="S12" s="28">
        <v>76</v>
      </c>
      <c r="T12" s="28">
        <v>258</v>
      </c>
      <c r="U12" s="28">
        <v>35</v>
      </c>
      <c r="V12" s="28">
        <v>9</v>
      </c>
      <c r="W12" s="28">
        <v>22</v>
      </c>
      <c r="X12" s="1">
        <v>8</v>
      </c>
      <c r="Y12" s="1">
        <v>9</v>
      </c>
      <c r="Z12" s="1">
        <v>10</v>
      </c>
      <c r="AA12" s="1">
        <v>12</v>
      </c>
      <c r="AB12" s="1">
        <v>16</v>
      </c>
      <c r="AC12" s="1">
        <v>20</v>
      </c>
      <c r="AD12" s="1">
        <v>25</v>
      </c>
      <c r="AE12" s="1">
        <v>31</v>
      </c>
      <c r="AF12" s="1">
        <v>38</v>
      </c>
      <c r="AG12" s="1">
        <v>45</v>
      </c>
      <c r="AH12" s="1">
        <v>33</v>
      </c>
      <c r="AI12" s="1">
        <v>36</v>
      </c>
      <c r="AJ12" s="1">
        <v>39</v>
      </c>
      <c r="AK12" s="1">
        <v>45</v>
      </c>
      <c r="AL12" s="1" t="s">
        <v>47</v>
      </c>
      <c r="AM12" s="32">
        <v>1</v>
      </c>
    </row>
    <row r="13" ht="67.5" spans="1:39">
      <c r="A13" s="28">
        <v>2012</v>
      </c>
      <c r="B13" s="28" t="s">
        <v>78</v>
      </c>
      <c r="C13" s="28" t="s">
        <v>79</v>
      </c>
      <c r="D13" s="28" t="s">
        <v>67</v>
      </c>
      <c r="E13" s="28">
        <v>1</v>
      </c>
      <c r="F13" s="28">
        <v>62</v>
      </c>
      <c r="G13" s="28">
        <v>1.3</v>
      </c>
      <c r="H13" s="28">
        <v>0</v>
      </c>
      <c r="I13" s="28">
        <v>0</v>
      </c>
      <c r="J13" s="28">
        <v>1.7</v>
      </c>
      <c r="K13" s="28">
        <v>1</v>
      </c>
      <c r="L13" s="41" t="s">
        <v>71</v>
      </c>
      <c r="M13" s="28">
        <v>913</v>
      </c>
      <c r="N13" s="28" t="s">
        <v>43</v>
      </c>
      <c r="O13" s="28" t="s">
        <v>44</v>
      </c>
      <c r="P13" s="29" t="s">
        <v>63</v>
      </c>
      <c r="Q13" s="28">
        <v>1</v>
      </c>
      <c r="R13" s="28" t="s">
        <v>64</v>
      </c>
      <c r="S13" s="28">
        <v>66</v>
      </c>
      <c r="T13" s="28">
        <v>224</v>
      </c>
      <c r="U13" s="28">
        <v>30</v>
      </c>
      <c r="V13" s="28">
        <v>8</v>
      </c>
      <c r="W13" s="28">
        <v>19</v>
      </c>
      <c r="X13" s="1">
        <v>8</v>
      </c>
      <c r="Y13" s="1">
        <v>9</v>
      </c>
      <c r="Z13" s="1">
        <v>10</v>
      </c>
      <c r="AA13" s="1">
        <v>12</v>
      </c>
      <c r="AB13" s="1">
        <v>16</v>
      </c>
      <c r="AC13" s="1">
        <v>20</v>
      </c>
      <c r="AD13" s="1">
        <v>25</v>
      </c>
      <c r="AE13" s="1">
        <v>31</v>
      </c>
      <c r="AF13" s="1">
        <v>38</v>
      </c>
      <c r="AG13" s="1">
        <v>45</v>
      </c>
      <c r="AH13" s="1">
        <v>33</v>
      </c>
      <c r="AI13" s="1">
        <v>36</v>
      </c>
      <c r="AJ13" s="1">
        <v>39</v>
      </c>
      <c r="AK13" s="1">
        <v>45</v>
      </c>
      <c r="AL13" s="1" t="s">
        <v>47</v>
      </c>
      <c r="AM13" s="32">
        <v>1</v>
      </c>
    </row>
    <row r="14" ht="67.5" spans="1:39">
      <c r="A14" s="28">
        <v>2013</v>
      </c>
      <c r="B14" s="34" t="s">
        <v>80</v>
      </c>
      <c r="C14" s="28" t="s">
        <v>81</v>
      </c>
      <c r="D14" s="28" t="s">
        <v>82</v>
      </c>
      <c r="E14" s="28">
        <v>4</v>
      </c>
      <c r="F14" s="28">
        <v>207</v>
      </c>
      <c r="G14" s="28">
        <v>1.5</v>
      </c>
      <c r="H14" s="28">
        <v>0</v>
      </c>
      <c r="I14" s="28">
        <v>0</v>
      </c>
      <c r="J14" s="28">
        <v>1</v>
      </c>
      <c r="K14" s="28">
        <v>1.5</v>
      </c>
      <c r="L14" s="41" t="s">
        <v>83</v>
      </c>
      <c r="M14" s="28">
        <v>904</v>
      </c>
      <c r="N14" s="28" t="s">
        <v>43</v>
      </c>
      <c r="O14" s="28" t="s">
        <v>44</v>
      </c>
      <c r="P14" s="29" t="s">
        <v>45</v>
      </c>
      <c r="Q14" s="28">
        <v>1</v>
      </c>
      <c r="R14" s="28" t="s">
        <v>46</v>
      </c>
      <c r="S14" s="28">
        <v>108</v>
      </c>
      <c r="T14" s="28">
        <v>263</v>
      </c>
      <c r="U14" s="28">
        <v>53</v>
      </c>
      <c r="V14" s="28">
        <v>15</v>
      </c>
      <c r="W14" s="28">
        <v>27</v>
      </c>
      <c r="X14" s="1">
        <v>8</v>
      </c>
      <c r="Y14" s="1">
        <v>9</v>
      </c>
      <c r="Z14" s="1">
        <v>10</v>
      </c>
      <c r="AA14" s="1">
        <v>12</v>
      </c>
      <c r="AB14" s="1">
        <v>16</v>
      </c>
      <c r="AC14" s="1">
        <v>20</v>
      </c>
      <c r="AD14" s="1">
        <v>25</v>
      </c>
      <c r="AE14" s="1">
        <v>31</v>
      </c>
      <c r="AF14" s="1">
        <v>38</v>
      </c>
      <c r="AG14" s="1">
        <v>45</v>
      </c>
      <c r="AH14" s="1">
        <v>33</v>
      </c>
      <c r="AI14" s="1">
        <v>36</v>
      </c>
      <c r="AJ14" s="1">
        <v>39</v>
      </c>
      <c r="AK14" s="1">
        <v>45</v>
      </c>
      <c r="AL14" s="1" t="s">
        <v>47</v>
      </c>
      <c r="AM14" s="32">
        <v>1</v>
      </c>
    </row>
    <row r="15" ht="54" spans="1:39">
      <c r="A15" s="28">
        <v>2014</v>
      </c>
      <c r="B15" s="34" t="s">
        <v>84</v>
      </c>
      <c r="C15" s="28" t="s">
        <v>85</v>
      </c>
      <c r="D15" s="28" t="s">
        <v>82</v>
      </c>
      <c r="E15" s="28">
        <v>4</v>
      </c>
      <c r="F15" s="28">
        <v>206</v>
      </c>
      <c r="G15" s="28">
        <v>1</v>
      </c>
      <c r="H15" s="28">
        <v>0</v>
      </c>
      <c r="I15" s="28">
        <v>0.5</v>
      </c>
      <c r="J15" s="28">
        <v>1</v>
      </c>
      <c r="K15" s="28">
        <v>1.5</v>
      </c>
      <c r="L15" s="41" t="s">
        <v>86</v>
      </c>
      <c r="M15" s="28">
        <v>914</v>
      </c>
      <c r="N15" s="28" t="s">
        <v>43</v>
      </c>
      <c r="O15" s="28" t="s">
        <v>44</v>
      </c>
      <c r="P15" s="29" t="s">
        <v>51</v>
      </c>
      <c r="Q15" s="28">
        <v>1</v>
      </c>
      <c r="R15" s="28" t="s">
        <v>52</v>
      </c>
      <c r="S15" s="28">
        <v>94</v>
      </c>
      <c r="T15" s="28">
        <v>228</v>
      </c>
      <c r="U15" s="28">
        <v>46</v>
      </c>
      <c r="V15" s="28">
        <v>13</v>
      </c>
      <c r="W15" s="28">
        <v>23</v>
      </c>
      <c r="X15" s="1">
        <v>8</v>
      </c>
      <c r="Y15" s="1">
        <v>9</v>
      </c>
      <c r="Z15" s="1">
        <v>10</v>
      </c>
      <c r="AA15" s="1">
        <v>12</v>
      </c>
      <c r="AB15" s="1">
        <v>16</v>
      </c>
      <c r="AC15" s="1">
        <v>20</v>
      </c>
      <c r="AD15" s="1">
        <v>25</v>
      </c>
      <c r="AE15" s="1">
        <v>31</v>
      </c>
      <c r="AF15" s="1">
        <v>38</v>
      </c>
      <c r="AG15" s="1">
        <v>45</v>
      </c>
      <c r="AH15" s="1">
        <v>33</v>
      </c>
      <c r="AI15" s="1">
        <v>36</v>
      </c>
      <c r="AJ15" s="1">
        <v>39</v>
      </c>
      <c r="AK15" s="1">
        <v>45</v>
      </c>
      <c r="AL15" s="1" t="s">
        <v>47</v>
      </c>
      <c r="AM15" s="32">
        <v>1</v>
      </c>
    </row>
    <row r="16" ht="54" spans="1:39">
      <c r="A16" s="28">
        <v>2015</v>
      </c>
      <c r="B16" s="35" t="s">
        <v>87</v>
      </c>
      <c r="C16" s="28" t="s">
        <v>88</v>
      </c>
      <c r="D16" s="28" t="s">
        <v>82</v>
      </c>
      <c r="E16" s="28">
        <v>3</v>
      </c>
      <c r="F16" s="28">
        <v>105</v>
      </c>
      <c r="G16" s="28">
        <v>1.5</v>
      </c>
      <c r="H16" s="28">
        <v>0</v>
      </c>
      <c r="I16" s="28">
        <v>0</v>
      </c>
      <c r="J16" s="28">
        <v>1</v>
      </c>
      <c r="K16" s="28">
        <v>1.5</v>
      </c>
      <c r="L16" s="41" t="s">
        <v>83</v>
      </c>
      <c r="M16" s="28">
        <v>904</v>
      </c>
      <c r="N16" s="28" t="s">
        <v>43</v>
      </c>
      <c r="O16" s="28" t="s">
        <v>44</v>
      </c>
      <c r="P16" s="29" t="s">
        <v>51</v>
      </c>
      <c r="Q16" s="28">
        <v>1</v>
      </c>
      <c r="R16" s="28" t="s">
        <v>52</v>
      </c>
      <c r="S16" s="28">
        <v>94</v>
      </c>
      <c r="T16" s="28">
        <v>228</v>
      </c>
      <c r="U16" s="28">
        <v>46</v>
      </c>
      <c r="V16" s="28">
        <v>13</v>
      </c>
      <c r="W16" s="28">
        <v>23</v>
      </c>
      <c r="X16" s="1">
        <v>8</v>
      </c>
      <c r="Y16" s="1">
        <v>9</v>
      </c>
      <c r="Z16" s="1">
        <v>10</v>
      </c>
      <c r="AA16" s="1">
        <v>12</v>
      </c>
      <c r="AB16" s="1">
        <v>16</v>
      </c>
      <c r="AC16" s="1">
        <v>20</v>
      </c>
      <c r="AD16" s="1">
        <v>25</v>
      </c>
      <c r="AE16" s="1">
        <v>31</v>
      </c>
      <c r="AF16" s="1">
        <v>38</v>
      </c>
      <c r="AG16" s="1">
        <v>45</v>
      </c>
      <c r="AH16" s="1">
        <v>33</v>
      </c>
      <c r="AI16" s="1">
        <v>36</v>
      </c>
      <c r="AJ16" s="1">
        <v>39</v>
      </c>
      <c r="AK16" s="1">
        <v>45</v>
      </c>
      <c r="AL16" s="1" t="s">
        <v>47</v>
      </c>
      <c r="AM16" s="32">
        <v>1</v>
      </c>
    </row>
    <row r="17" ht="54" spans="1:39">
      <c r="A17" s="28">
        <v>2016</v>
      </c>
      <c r="B17" s="35" t="s">
        <v>89</v>
      </c>
      <c r="C17" s="28" t="s">
        <v>90</v>
      </c>
      <c r="D17" s="28" t="s">
        <v>82</v>
      </c>
      <c r="E17" s="28">
        <v>3</v>
      </c>
      <c r="F17" s="28">
        <v>105</v>
      </c>
      <c r="G17" s="28">
        <v>1</v>
      </c>
      <c r="H17" s="28">
        <v>0</v>
      </c>
      <c r="I17" s="28">
        <v>0.5</v>
      </c>
      <c r="J17" s="28">
        <v>1</v>
      </c>
      <c r="K17" s="28">
        <v>1.5</v>
      </c>
      <c r="L17" s="41" t="s">
        <v>86</v>
      </c>
      <c r="M17" s="28">
        <v>914</v>
      </c>
      <c r="N17" s="28" t="s">
        <v>43</v>
      </c>
      <c r="O17" s="28" t="s">
        <v>44</v>
      </c>
      <c r="P17" s="29" t="s">
        <v>57</v>
      </c>
      <c r="Q17" s="28">
        <v>1</v>
      </c>
      <c r="R17" s="28" t="s">
        <v>58</v>
      </c>
      <c r="S17" s="28">
        <v>83</v>
      </c>
      <c r="T17" s="28">
        <v>201</v>
      </c>
      <c r="U17" s="28">
        <v>40</v>
      </c>
      <c r="V17" s="28">
        <v>12</v>
      </c>
      <c r="W17" s="28">
        <v>21</v>
      </c>
      <c r="X17" s="1">
        <v>8</v>
      </c>
      <c r="Y17" s="1">
        <v>9</v>
      </c>
      <c r="Z17" s="1">
        <v>10</v>
      </c>
      <c r="AA17" s="1">
        <v>12</v>
      </c>
      <c r="AB17" s="1">
        <v>16</v>
      </c>
      <c r="AC17" s="1">
        <v>20</v>
      </c>
      <c r="AD17" s="1">
        <v>25</v>
      </c>
      <c r="AE17" s="1">
        <v>31</v>
      </c>
      <c r="AF17" s="1">
        <v>38</v>
      </c>
      <c r="AG17" s="1">
        <v>45</v>
      </c>
      <c r="AH17" s="1">
        <v>33</v>
      </c>
      <c r="AI17" s="1">
        <v>36</v>
      </c>
      <c r="AJ17" s="1">
        <v>39</v>
      </c>
      <c r="AK17" s="1">
        <v>45</v>
      </c>
      <c r="AL17" s="1" t="s">
        <v>47</v>
      </c>
      <c r="AM17" s="32">
        <v>1</v>
      </c>
    </row>
    <row r="18" ht="54" spans="1:39">
      <c r="A18" s="28">
        <v>2017</v>
      </c>
      <c r="B18" s="37" t="s">
        <v>91</v>
      </c>
      <c r="C18" s="28" t="s">
        <v>92</v>
      </c>
      <c r="D18" s="28" t="s">
        <v>82</v>
      </c>
      <c r="E18" s="28">
        <v>2</v>
      </c>
      <c r="F18" s="28">
        <v>105</v>
      </c>
      <c r="G18" s="28">
        <v>1.5</v>
      </c>
      <c r="H18" s="28">
        <v>0</v>
      </c>
      <c r="I18" s="28">
        <v>0</v>
      </c>
      <c r="J18" s="28">
        <v>1</v>
      </c>
      <c r="K18" s="28">
        <v>1.5</v>
      </c>
      <c r="L18" s="41" t="s">
        <v>83</v>
      </c>
      <c r="M18" s="28">
        <v>904</v>
      </c>
      <c r="N18" s="28" t="s">
        <v>43</v>
      </c>
      <c r="O18" s="28" t="s">
        <v>44</v>
      </c>
      <c r="P18" s="29" t="s">
        <v>57</v>
      </c>
      <c r="Q18" s="28">
        <v>1</v>
      </c>
      <c r="R18" s="28" t="s">
        <v>58</v>
      </c>
      <c r="S18" s="28">
        <v>83</v>
      </c>
      <c r="T18" s="28">
        <v>201</v>
      </c>
      <c r="U18" s="28">
        <v>40</v>
      </c>
      <c r="V18" s="28">
        <v>12</v>
      </c>
      <c r="W18" s="28">
        <v>21</v>
      </c>
      <c r="X18" s="1">
        <v>8</v>
      </c>
      <c r="Y18" s="1">
        <v>9</v>
      </c>
      <c r="Z18" s="1">
        <v>10</v>
      </c>
      <c r="AA18" s="1">
        <v>12</v>
      </c>
      <c r="AB18" s="1">
        <v>16</v>
      </c>
      <c r="AC18" s="1">
        <v>20</v>
      </c>
      <c r="AD18" s="1">
        <v>25</v>
      </c>
      <c r="AE18" s="1">
        <v>31</v>
      </c>
      <c r="AF18" s="1">
        <v>38</v>
      </c>
      <c r="AG18" s="1">
        <v>45</v>
      </c>
      <c r="AH18" s="1">
        <v>33</v>
      </c>
      <c r="AI18" s="1">
        <v>36</v>
      </c>
      <c r="AJ18" s="1">
        <v>39</v>
      </c>
      <c r="AK18" s="1">
        <v>45</v>
      </c>
      <c r="AL18" s="1" t="s">
        <v>47</v>
      </c>
      <c r="AM18" s="32">
        <v>1</v>
      </c>
    </row>
    <row r="19" ht="67.5" spans="1:39">
      <c r="A19" s="28">
        <v>2018</v>
      </c>
      <c r="B19" s="28" t="s">
        <v>93</v>
      </c>
      <c r="C19" s="28" t="s">
        <v>94</v>
      </c>
      <c r="D19" s="28" t="s">
        <v>82</v>
      </c>
      <c r="E19" s="28">
        <v>1</v>
      </c>
      <c r="F19" s="28">
        <v>105</v>
      </c>
      <c r="G19" s="28">
        <v>1</v>
      </c>
      <c r="H19" s="28">
        <v>0</v>
      </c>
      <c r="I19" s="28">
        <v>0.5</v>
      </c>
      <c r="J19" s="28">
        <v>1</v>
      </c>
      <c r="K19" s="28">
        <v>1.5</v>
      </c>
      <c r="L19" s="41" t="s">
        <v>86</v>
      </c>
      <c r="M19" s="28">
        <v>914</v>
      </c>
      <c r="N19" s="28" t="s">
        <v>43</v>
      </c>
      <c r="O19" s="28" t="s">
        <v>44</v>
      </c>
      <c r="P19" s="29" t="s">
        <v>63</v>
      </c>
      <c r="Q19" s="28">
        <v>1</v>
      </c>
      <c r="R19" s="28" t="s">
        <v>64</v>
      </c>
      <c r="S19" s="28">
        <v>72</v>
      </c>
      <c r="T19" s="28">
        <v>175</v>
      </c>
      <c r="U19" s="28">
        <v>35</v>
      </c>
      <c r="V19" s="28">
        <v>10</v>
      </c>
      <c r="W19" s="28">
        <v>18</v>
      </c>
      <c r="X19" s="1">
        <v>8</v>
      </c>
      <c r="Y19" s="1">
        <v>9</v>
      </c>
      <c r="Z19" s="1">
        <v>10</v>
      </c>
      <c r="AA19" s="1">
        <v>12</v>
      </c>
      <c r="AB19" s="1">
        <v>16</v>
      </c>
      <c r="AC19" s="1">
        <v>20</v>
      </c>
      <c r="AD19" s="1">
        <v>25</v>
      </c>
      <c r="AE19" s="1">
        <v>31</v>
      </c>
      <c r="AF19" s="1">
        <v>38</v>
      </c>
      <c r="AG19" s="1">
        <v>45</v>
      </c>
      <c r="AH19" s="1">
        <v>33</v>
      </c>
      <c r="AI19" s="1">
        <v>36</v>
      </c>
      <c r="AJ19" s="1">
        <v>39</v>
      </c>
      <c r="AK19" s="1">
        <v>45</v>
      </c>
      <c r="AL19" s="1" t="s">
        <v>47</v>
      </c>
      <c r="AM19" s="32">
        <v>1</v>
      </c>
    </row>
    <row r="20" ht="67.5" spans="1:39">
      <c r="A20" s="28">
        <v>2019</v>
      </c>
      <c r="B20" s="34" t="s">
        <v>95</v>
      </c>
      <c r="C20" s="28" t="s">
        <v>96</v>
      </c>
      <c r="D20" s="28" t="s">
        <v>97</v>
      </c>
      <c r="E20" s="28">
        <v>4</v>
      </c>
      <c r="F20" s="28">
        <v>208</v>
      </c>
      <c r="G20" s="28">
        <v>1</v>
      </c>
      <c r="H20" s="28">
        <v>1.8</v>
      </c>
      <c r="I20" s="28">
        <v>0</v>
      </c>
      <c r="J20" s="28">
        <v>1.2</v>
      </c>
      <c r="K20" s="28">
        <v>0</v>
      </c>
      <c r="L20" s="41" t="s">
        <v>98</v>
      </c>
      <c r="M20" s="28">
        <v>901</v>
      </c>
      <c r="N20" s="28" t="s">
        <v>43</v>
      </c>
      <c r="O20" s="28" t="s">
        <v>44</v>
      </c>
      <c r="P20" s="29" t="s">
        <v>45</v>
      </c>
      <c r="Q20" s="28">
        <v>1</v>
      </c>
      <c r="R20" s="28" t="s">
        <v>46</v>
      </c>
      <c r="S20" s="28">
        <v>180</v>
      </c>
      <c r="T20" s="28">
        <v>105</v>
      </c>
      <c r="U20" s="28">
        <v>45</v>
      </c>
      <c r="V20" s="28">
        <v>23</v>
      </c>
      <c r="W20" s="28">
        <v>38</v>
      </c>
      <c r="X20" s="1">
        <v>8</v>
      </c>
      <c r="Y20" s="1">
        <v>9</v>
      </c>
      <c r="Z20" s="1">
        <v>10</v>
      </c>
      <c r="AA20" s="1">
        <v>12</v>
      </c>
      <c r="AB20" s="1">
        <v>16</v>
      </c>
      <c r="AC20" s="1">
        <v>20</v>
      </c>
      <c r="AD20" s="1">
        <v>25</v>
      </c>
      <c r="AE20" s="1">
        <v>31</v>
      </c>
      <c r="AF20" s="1">
        <v>38</v>
      </c>
      <c r="AG20" s="1">
        <v>45</v>
      </c>
      <c r="AH20" s="1">
        <v>33</v>
      </c>
      <c r="AI20" s="1">
        <v>36</v>
      </c>
      <c r="AJ20" s="1">
        <v>39</v>
      </c>
      <c r="AK20" s="1">
        <v>45</v>
      </c>
      <c r="AL20" s="1" t="s">
        <v>47</v>
      </c>
      <c r="AM20" s="32">
        <v>1</v>
      </c>
    </row>
    <row r="21" ht="54" spans="1:39">
      <c r="A21" s="28">
        <v>2020</v>
      </c>
      <c r="B21" s="34" t="s">
        <v>99</v>
      </c>
      <c r="C21" s="28" t="s">
        <v>100</v>
      </c>
      <c r="D21" s="28" t="s">
        <v>97</v>
      </c>
      <c r="E21" s="28">
        <v>4</v>
      </c>
      <c r="F21" s="28">
        <v>209</v>
      </c>
      <c r="G21" s="28">
        <v>0</v>
      </c>
      <c r="H21" s="28">
        <v>2</v>
      </c>
      <c r="I21" s="28">
        <v>1</v>
      </c>
      <c r="J21" s="28">
        <v>1</v>
      </c>
      <c r="K21" s="28">
        <v>0</v>
      </c>
      <c r="L21" s="41" t="s">
        <v>101</v>
      </c>
      <c r="M21" s="28">
        <v>911</v>
      </c>
      <c r="N21" s="28" t="s">
        <v>43</v>
      </c>
      <c r="O21" s="28" t="s">
        <v>44</v>
      </c>
      <c r="P21" s="29" t="s">
        <v>51</v>
      </c>
      <c r="Q21" s="28">
        <v>1</v>
      </c>
      <c r="R21" s="28" t="s">
        <v>52</v>
      </c>
      <c r="S21" s="28">
        <v>156</v>
      </c>
      <c r="T21" s="28">
        <v>91</v>
      </c>
      <c r="U21" s="28">
        <v>39</v>
      </c>
      <c r="V21" s="28">
        <v>20</v>
      </c>
      <c r="W21" s="28">
        <v>33</v>
      </c>
      <c r="X21" s="1">
        <v>8</v>
      </c>
      <c r="Y21" s="1">
        <v>9</v>
      </c>
      <c r="Z21" s="1">
        <v>10</v>
      </c>
      <c r="AA21" s="1">
        <v>12</v>
      </c>
      <c r="AB21" s="1">
        <v>16</v>
      </c>
      <c r="AC21" s="1">
        <v>20</v>
      </c>
      <c r="AD21" s="1">
        <v>25</v>
      </c>
      <c r="AE21" s="1">
        <v>31</v>
      </c>
      <c r="AF21" s="1">
        <v>38</v>
      </c>
      <c r="AG21" s="1">
        <v>45</v>
      </c>
      <c r="AH21" s="1">
        <v>33</v>
      </c>
      <c r="AI21" s="1">
        <v>36</v>
      </c>
      <c r="AJ21" s="1">
        <v>39</v>
      </c>
      <c r="AK21" s="1">
        <v>45</v>
      </c>
      <c r="AL21" s="1" t="s">
        <v>47</v>
      </c>
      <c r="AM21" s="32">
        <v>1</v>
      </c>
    </row>
    <row r="22" ht="54" spans="1:39">
      <c r="A22" s="28">
        <v>2021</v>
      </c>
      <c r="B22" s="35" t="s">
        <v>102</v>
      </c>
      <c r="C22" s="28" t="s">
        <v>103</v>
      </c>
      <c r="D22" s="28" t="s">
        <v>97</v>
      </c>
      <c r="E22" s="28">
        <v>3</v>
      </c>
      <c r="F22" s="28">
        <v>107</v>
      </c>
      <c r="G22" s="28">
        <v>1</v>
      </c>
      <c r="H22" s="28">
        <v>1.8</v>
      </c>
      <c r="I22" s="28">
        <v>0</v>
      </c>
      <c r="J22" s="28">
        <v>1.2</v>
      </c>
      <c r="K22" s="28">
        <v>0</v>
      </c>
      <c r="L22" s="41" t="s">
        <v>98</v>
      </c>
      <c r="M22" s="28">
        <v>901</v>
      </c>
      <c r="N22" s="28" t="s">
        <v>43</v>
      </c>
      <c r="O22" s="28" t="s">
        <v>44</v>
      </c>
      <c r="P22" s="29" t="s">
        <v>51</v>
      </c>
      <c r="Q22" s="28">
        <v>1</v>
      </c>
      <c r="R22" s="28" t="s">
        <v>52</v>
      </c>
      <c r="S22" s="28">
        <v>156</v>
      </c>
      <c r="T22" s="28">
        <v>91</v>
      </c>
      <c r="U22" s="28">
        <v>39</v>
      </c>
      <c r="V22" s="28">
        <v>20</v>
      </c>
      <c r="W22" s="28">
        <v>33</v>
      </c>
      <c r="X22" s="1">
        <v>8</v>
      </c>
      <c r="Y22" s="1">
        <v>9</v>
      </c>
      <c r="Z22" s="1">
        <v>10</v>
      </c>
      <c r="AA22" s="1">
        <v>12</v>
      </c>
      <c r="AB22" s="1">
        <v>16</v>
      </c>
      <c r="AC22" s="1">
        <v>20</v>
      </c>
      <c r="AD22" s="1">
        <v>25</v>
      </c>
      <c r="AE22" s="1">
        <v>31</v>
      </c>
      <c r="AF22" s="1">
        <v>38</v>
      </c>
      <c r="AG22" s="1">
        <v>45</v>
      </c>
      <c r="AH22" s="1">
        <v>33</v>
      </c>
      <c r="AI22" s="1">
        <v>36</v>
      </c>
      <c r="AJ22" s="1">
        <v>39</v>
      </c>
      <c r="AK22" s="1">
        <v>45</v>
      </c>
      <c r="AL22" s="1" t="s">
        <v>47</v>
      </c>
      <c r="AM22" s="32">
        <v>1</v>
      </c>
    </row>
    <row r="23" ht="54" spans="1:39">
      <c r="A23" s="28">
        <v>2022</v>
      </c>
      <c r="B23" s="35" t="s">
        <v>104</v>
      </c>
      <c r="C23" s="28" t="s">
        <v>105</v>
      </c>
      <c r="D23" s="28" t="s">
        <v>97</v>
      </c>
      <c r="E23" s="28">
        <v>3</v>
      </c>
      <c r="F23" s="28">
        <v>107</v>
      </c>
      <c r="G23" s="28">
        <v>0</v>
      </c>
      <c r="H23" s="28">
        <v>2</v>
      </c>
      <c r="I23" s="28">
        <v>1</v>
      </c>
      <c r="J23" s="28">
        <v>1</v>
      </c>
      <c r="K23" s="28">
        <v>0</v>
      </c>
      <c r="L23" s="41" t="s">
        <v>101</v>
      </c>
      <c r="M23" s="28">
        <v>911</v>
      </c>
      <c r="N23" s="28" t="s">
        <v>43</v>
      </c>
      <c r="O23" s="28" t="s">
        <v>44</v>
      </c>
      <c r="P23" s="29" t="s">
        <v>57</v>
      </c>
      <c r="Q23" s="28">
        <v>1</v>
      </c>
      <c r="R23" s="28" t="s">
        <v>58</v>
      </c>
      <c r="S23" s="28">
        <v>138</v>
      </c>
      <c r="T23" s="28">
        <v>81</v>
      </c>
      <c r="U23" s="28">
        <v>35</v>
      </c>
      <c r="V23" s="28">
        <v>17</v>
      </c>
      <c r="W23" s="28">
        <v>29</v>
      </c>
      <c r="X23" s="1">
        <v>8</v>
      </c>
      <c r="Y23" s="1">
        <v>9</v>
      </c>
      <c r="Z23" s="1">
        <v>10</v>
      </c>
      <c r="AA23" s="1">
        <v>12</v>
      </c>
      <c r="AB23" s="1">
        <v>16</v>
      </c>
      <c r="AC23" s="1">
        <v>20</v>
      </c>
      <c r="AD23" s="1">
        <v>25</v>
      </c>
      <c r="AE23" s="1">
        <v>31</v>
      </c>
      <c r="AF23" s="1">
        <v>38</v>
      </c>
      <c r="AG23" s="1">
        <v>45</v>
      </c>
      <c r="AH23" s="1">
        <v>33</v>
      </c>
      <c r="AI23" s="1">
        <v>36</v>
      </c>
      <c r="AJ23" s="1">
        <v>39</v>
      </c>
      <c r="AK23" s="1">
        <v>45</v>
      </c>
      <c r="AL23" s="1" t="s">
        <v>47</v>
      </c>
      <c r="AM23" s="32">
        <v>1</v>
      </c>
    </row>
    <row r="24" ht="67.5" spans="1:39">
      <c r="A24" s="28">
        <v>2023</v>
      </c>
      <c r="B24" s="37" t="s">
        <v>106</v>
      </c>
      <c r="C24" s="28" t="s">
        <v>107</v>
      </c>
      <c r="D24" s="28" t="s">
        <v>97</v>
      </c>
      <c r="E24" s="28">
        <v>2</v>
      </c>
      <c r="F24" s="28">
        <v>107</v>
      </c>
      <c r="G24" s="28">
        <v>1</v>
      </c>
      <c r="H24" s="28">
        <v>1.8</v>
      </c>
      <c r="I24" s="28">
        <v>0</v>
      </c>
      <c r="J24" s="28">
        <v>1.2</v>
      </c>
      <c r="K24" s="28">
        <v>0</v>
      </c>
      <c r="L24" s="41" t="s">
        <v>98</v>
      </c>
      <c r="M24" s="28">
        <v>901</v>
      </c>
      <c r="N24" s="28" t="s">
        <v>43</v>
      </c>
      <c r="O24" s="28" t="s">
        <v>44</v>
      </c>
      <c r="P24" s="29" t="s">
        <v>57</v>
      </c>
      <c r="Q24" s="28">
        <v>1</v>
      </c>
      <c r="R24" s="28" t="s">
        <v>58</v>
      </c>
      <c r="S24" s="28">
        <v>138</v>
      </c>
      <c r="T24" s="28">
        <v>81</v>
      </c>
      <c r="U24" s="28">
        <v>35</v>
      </c>
      <c r="V24" s="28">
        <v>17</v>
      </c>
      <c r="W24" s="28">
        <v>29</v>
      </c>
      <c r="X24" s="1">
        <v>8</v>
      </c>
      <c r="Y24" s="1">
        <v>9</v>
      </c>
      <c r="Z24" s="1">
        <v>10</v>
      </c>
      <c r="AA24" s="1">
        <v>12</v>
      </c>
      <c r="AB24" s="1">
        <v>16</v>
      </c>
      <c r="AC24" s="1">
        <v>20</v>
      </c>
      <c r="AD24" s="1">
        <v>25</v>
      </c>
      <c r="AE24" s="1">
        <v>31</v>
      </c>
      <c r="AF24" s="1">
        <v>38</v>
      </c>
      <c r="AG24" s="1">
        <v>45</v>
      </c>
      <c r="AH24" s="1">
        <v>33</v>
      </c>
      <c r="AI24" s="1">
        <v>36</v>
      </c>
      <c r="AJ24" s="1">
        <v>39</v>
      </c>
      <c r="AK24" s="1">
        <v>45</v>
      </c>
      <c r="AL24" s="1" t="s">
        <v>47</v>
      </c>
      <c r="AM24" s="32">
        <v>1</v>
      </c>
    </row>
    <row r="25" ht="67.5" spans="1:39">
      <c r="A25" s="28">
        <v>2024</v>
      </c>
      <c r="B25" s="28" t="s">
        <v>108</v>
      </c>
      <c r="C25" s="28" t="s">
        <v>109</v>
      </c>
      <c r="D25" s="28" t="s">
        <v>97</v>
      </c>
      <c r="E25" s="28">
        <v>1</v>
      </c>
      <c r="F25" s="28">
        <v>107</v>
      </c>
      <c r="G25" s="28">
        <v>0</v>
      </c>
      <c r="H25" s="28">
        <v>2</v>
      </c>
      <c r="I25" s="28">
        <v>1</v>
      </c>
      <c r="J25" s="28">
        <v>1</v>
      </c>
      <c r="K25" s="28">
        <v>0</v>
      </c>
      <c r="L25" s="41" t="s">
        <v>101</v>
      </c>
      <c r="M25" s="28">
        <v>911</v>
      </c>
      <c r="N25" s="28" t="s">
        <v>43</v>
      </c>
      <c r="O25" s="28" t="s">
        <v>44</v>
      </c>
      <c r="P25" s="29" t="s">
        <v>63</v>
      </c>
      <c r="Q25" s="28">
        <v>1</v>
      </c>
      <c r="R25" s="28" t="s">
        <v>64</v>
      </c>
      <c r="S25" s="28">
        <v>120</v>
      </c>
      <c r="T25" s="28">
        <v>70</v>
      </c>
      <c r="U25" s="28">
        <v>30</v>
      </c>
      <c r="V25" s="28">
        <v>15</v>
      </c>
      <c r="W25" s="28">
        <v>25</v>
      </c>
      <c r="X25" s="1">
        <v>8</v>
      </c>
      <c r="Y25" s="1">
        <v>9</v>
      </c>
      <c r="Z25" s="1">
        <v>10</v>
      </c>
      <c r="AA25" s="1">
        <v>12</v>
      </c>
      <c r="AB25" s="1">
        <v>16</v>
      </c>
      <c r="AC25" s="1">
        <v>20</v>
      </c>
      <c r="AD25" s="1">
        <v>25</v>
      </c>
      <c r="AE25" s="1">
        <v>31</v>
      </c>
      <c r="AF25" s="1">
        <v>38</v>
      </c>
      <c r="AG25" s="1">
        <v>45</v>
      </c>
      <c r="AH25" s="1">
        <v>33</v>
      </c>
      <c r="AI25" s="1">
        <v>36</v>
      </c>
      <c r="AJ25" s="1">
        <v>39</v>
      </c>
      <c r="AK25" s="1">
        <v>45</v>
      </c>
      <c r="AL25" s="1" t="s">
        <v>47</v>
      </c>
      <c r="AM25" s="32">
        <v>1</v>
      </c>
    </row>
    <row r="26" ht="54" spans="1:39">
      <c r="A26" s="28">
        <v>2025</v>
      </c>
      <c r="B26" s="34" t="s">
        <v>110</v>
      </c>
      <c r="C26" s="28" t="s">
        <v>111</v>
      </c>
      <c r="D26" s="28" t="s">
        <v>112</v>
      </c>
      <c r="E26" s="28">
        <v>4</v>
      </c>
      <c r="F26" s="28">
        <v>256</v>
      </c>
      <c r="G26" s="28">
        <v>1</v>
      </c>
      <c r="H26" s="28">
        <v>2</v>
      </c>
      <c r="I26" s="28">
        <v>0</v>
      </c>
      <c r="J26" s="28">
        <v>1</v>
      </c>
      <c r="K26" s="28">
        <v>0</v>
      </c>
      <c r="L26" s="41" t="s">
        <v>113</v>
      </c>
      <c r="M26" s="28">
        <v>905</v>
      </c>
      <c r="N26" s="28" t="s">
        <v>43</v>
      </c>
      <c r="O26" s="28" t="s">
        <v>44</v>
      </c>
      <c r="P26" s="29" t="s">
        <v>45</v>
      </c>
      <c r="Q26" s="28">
        <v>1</v>
      </c>
      <c r="R26" s="28" t="s">
        <v>46</v>
      </c>
      <c r="S26" s="28">
        <v>189</v>
      </c>
      <c r="T26" s="28">
        <v>84</v>
      </c>
      <c r="U26" s="28">
        <v>57</v>
      </c>
      <c r="V26" s="28">
        <v>20</v>
      </c>
      <c r="W26" s="28">
        <v>30</v>
      </c>
      <c r="X26" s="1">
        <v>8</v>
      </c>
      <c r="Y26" s="1">
        <v>9</v>
      </c>
      <c r="Z26" s="1">
        <v>10</v>
      </c>
      <c r="AA26" s="1">
        <v>12</v>
      </c>
      <c r="AB26" s="1">
        <v>16</v>
      </c>
      <c r="AC26" s="1">
        <v>20</v>
      </c>
      <c r="AD26" s="1">
        <v>25</v>
      </c>
      <c r="AE26" s="1">
        <v>31</v>
      </c>
      <c r="AF26" s="1">
        <v>38</v>
      </c>
      <c r="AG26" s="1">
        <v>45</v>
      </c>
      <c r="AH26" s="1">
        <v>33</v>
      </c>
      <c r="AI26" s="1">
        <v>36</v>
      </c>
      <c r="AJ26" s="1">
        <v>39</v>
      </c>
      <c r="AK26" s="1">
        <v>45</v>
      </c>
      <c r="AL26" s="1" t="s">
        <v>47</v>
      </c>
      <c r="AM26" s="32">
        <v>1</v>
      </c>
    </row>
    <row r="27" ht="81" spans="1:39">
      <c r="A27" s="28">
        <v>2026</v>
      </c>
      <c r="B27" s="34" t="s">
        <v>114</v>
      </c>
      <c r="C27" s="28" t="s">
        <v>115</v>
      </c>
      <c r="D27" s="28" t="s">
        <v>112</v>
      </c>
      <c r="E27" s="28">
        <v>4</v>
      </c>
      <c r="F27" s="28">
        <v>214</v>
      </c>
      <c r="G27" s="28">
        <v>1.2</v>
      </c>
      <c r="H27" s="28">
        <v>1.6</v>
      </c>
      <c r="I27" s="28">
        <v>0</v>
      </c>
      <c r="J27" s="28">
        <v>1.2</v>
      </c>
      <c r="K27" s="28">
        <v>0</v>
      </c>
      <c r="L27" s="41" t="s">
        <v>116</v>
      </c>
      <c r="M27" s="28">
        <v>915</v>
      </c>
      <c r="N27" s="28" t="s">
        <v>43</v>
      </c>
      <c r="O27" s="28" t="s">
        <v>44</v>
      </c>
      <c r="P27" s="29" t="s">
        <v>51</v>
      </c>
      <c r="Q27" s="28">
        <v>1</v>
      </c>
      <c r="R27" s="28" t="s">
        <v>52</v>
      </c>
      <c r="S27" s="28">
        <v>164</v>
      </c>
      <c r="T27" s="28">
        <v>73</v>
      </c>
      <c r="U27" s="28">
        <v>49</v>
      </c>
      <c r="V27" s="28">
        <v>17</v>
      </c>
      <c r="W27" s="28">
        <v>26</v>
      </c>
      <c r="X27" s="1">
        <v>8</v>
      </c>
      <c r="Y27" s="1">
        <v>9</v>
      </c>
      <c r="Z27" s="1">
        <v>10</v>
      </c>
      <c r="AA27" s="1">
        <v>12</v>
      </c>
      <c r="AB27" s="1">
        <v>16</v>
      </c>
      <c r="AC27" s="1">
        <v>20</v>
      </c>
      <c r="AD27" s="1">
        <v>25</v>
      </c>
      <c r="AE27" s="1">
        <v>31</v>
      </c>
      <c r="AF27" s="1">
        <v>38</v>
      </c>
      <c r="AG27" s="1">
        <v>45</v>
      </c>
      <c r="AH27" s="1">
        <v>33</v>
      </c>
      <c r="AI27" s="1">
        <v>36</v>
      </c>
      <c r="AJ27" s="1">
        <v>39</v>
      </c>
      <c r="AK27" s="1">
        <v>45</v>
      </c>
      <c r="AL27" s="1" t="s">
        <v>47</v>
      </c>
      <c r="AM27" s="32">
        <v>1</v>
      </c>
    </row>
    <row r="28" ht="54" spans="1:39">
      <c r="A28" s="28">
        <v>2027</v>
      </c>
      <c r="B28" s="35" t="s">
        <v>117</v>
      </c>
      <c r="C28" s="28" t="s">
        <v>118</v>
      </c>
      <c r="D28" s="28" t="s">
        <v>112</v>
      </c>
      <c r="E28" s="28">
        <v>3</v>
      </c>
      <c r="F28" s="28">
        <v>280</v>
      </c>
      <c r="G28" s="28">
        <v>1</v>
      </c>
      <c r="H28" s="28">
        <v>2</v>
      </c>
      <c r="I28" s="28">
        <v>0</v>
      </c>
      <c r="J28" s="28">
        <v>1</v>
      </c>
      <c r="K28" s="28">
        <v>0</v>
      </c>
      <c r="L28" s="41" t="s">
        <v>113</v>
      </c>
      <c r="M28" s="28">
        <v>905</v>
      </c>
      <c r="N28" s="28" t="s">
        <v>43</v>
      </c>
      <c r="O28" s="28" t="s">
        <v>44</v>
      </c>
      <c r="P28" s="29" t="s">
        <v>51</v>
      </c>
      <c r="Q28" s="28">
        <v>1</v>
      </c>
      <c r="R28" s="28" t="s">
        <v>52</v>
      </c>
      <c r="S28" s="28">
        <v>164</v>
      </c>
      <c r="T28" s="28">
        <v>73</v>
      </c>
      <c r="U28" s="28">
        <v>49</v>
      </c>
      <c r="V28" s="28">
        <v>17</v>
      </c>
      <c r="W28" s="28">
        <v>26</v>
      </c>
      <c r="X28" s="1">
        <v>8</v>
      </c>
      <c r="Y28" s="1">
        <v>9</v>
      </c>
      <c r="Z28" s="1">
        <v>10</v>
      </c>
      <c r="AA28" s="1">
        <v>12</v>
      </c>
      <c r="AB28" s="1">
        <v>16</v>
      </c>
      <c r="AC28" s="1">
        <v>20</v>
      </c>
      <c r="AD28" s="1">
        <v>25</v>
      </c>
      <c r="AE28" s="1">
        <v>31</v>
      </c>
      <c r="AF28" s="1">
        <v>38</v>
      </c>
      <c r="AG28" s="1">
        <v>45</v>
      </c>
      <c r="AH28" s="1">
        <v>33</v>
      </c>
      <c r="AI28" s="1">
        <v>36</v>
      </c>
      <c r="AJ28" s="1">
        <v>39</v>
      </c>
      <c r="AK28" s="1">
        <v>45</v>
      </c>
      <c r="AL28" s="1" t="s">
        <v>47</v>
      </c>
      <c r="AM28" s="32">
        <v>1</v>
      </c>
    </row>
    <row r="29" ht="67.5" spans="1:39">
      <c r="A29" s="28">
        <v>2028</v>
      </c>
      <c r="B29" s="35" t="s">
        <v>119</v>
      </c>
      <c r="C29" s="28" t="s">
        <v>120</v>
      </c>
      <c r="D29" s="28" t="s">
        <v>112</v>
      </c>
      <c r="E29" s="28">
        <v>3</v>
      </c>
      <c r="F29" s="28">
        <v>280</v>
      </c>
      <c r="G29" s="28">
        <v>1.2</v>
      </c>
      <c r="H29" s="28">
        <v>1.6</v>
      </c>
      <c r="I29" s="28">
        <v>0</v>
      </c>
      <c r="J29" s="28">
        <v>1.2</v>
      </c>
      <c r="K29" s="28">
        <v>0</v>
      </c>
      <c r="L29" s="41" t="s">
        <v>116</v>
      </c>
      <c r="M29" s="28">
        <v>915</v>
      </c>
      <c r="N29" s="28" t="s">
        <v>43</v>
      </c>
      <c r="O29" s="28" t="s">
        <v>44</v>
      </c>
      <c r="P29" s="29" t="s">
        <v>57</v>
      </c>
      <c r="Q29" s="28">
        <v>1</v>
      </c>
      <c r="R29" s="28" t="s">
        <v>58</v>
      </c>
      <c r="S29" s="28">
        <v>145</v>
      </c>
      <c r="T29" s="28">
        <v>64</v>
      </c>
      <c r="U29" s="28">
        <v>44</v>
      </c>
      <c r="V29" s="28">
        <v>15</v>
      </c>
      <c r="W29" s="28">
        <v>23</v>
      </c>
      <c r="X29" s="1">
        <v>8</v>
      </c>
      <c r="Y29" s="1">
        <v>9</v>
      </c>
      <c r="Z29" s="1">
        <v>10</v>
      </c>
      <c r="AA29" s="1">
        <v>12</v>
      </c>
      <c r="AB29" s="1">
        <v>16</v>
      </c>
      <c r="AC29" s="1">
        <v>20</v>
      </c>
      <c r="AD29" s="1">
        <v>25</v>
      </c>
      <c r="AE29" s="1">
        <v>31</v>
      </c>
      <c r="AF29" s="1">
        <v>38</v>
      </c>
      <c r="AG29" s="1">
        <v>45</v>
      </c>
      <c r="AH29" s="1">
        <v>33</v>
      </c>
      <c r="AI29" s="1">
        <v>36</v>
      </c>
      <c r="AJ29" s="1">
        <v>39</v>
      </c>
      <c r="AK29" s="1">
        <v>45</v>
      </c>
      <c r="AL29" s="1" t="s">
        <v>47</v>
      </c>
      <c r="AM29" s="32">
        <v>1</v>
      </c>
    </row>
    <row r="30" ht="67.5" spans="1:39">
      <c r="A30" s="28">
        <v>2029</v>
      </c>
      <c r="B30" s="37" t="s">
        <v>121</v>
      </c>
      <c r="C30" s="28" t="s">
        <v>122</v>
      </c>
      <c r="D30" s="28" t="s">
        <v>112</v>
      </c>
      <c r="E30" s="28">
        <v>2</v>
      </c>
      <c r="F30" s="28">
        <v>281</v>
      </c>
      <c r="G30" s="28">
        <v>1</v>
      </c>
      <c r="H30" s="28">
        <v>2</v>
      </c>
      <c r="I30" s="28">
        <v>0</v>
      </c>
      <c r="J30" s="28">
        <v>1</v>
      </c>
      <c r="K30" s="28">
        <v>0</v>
      </c>
      <c r="L30" s="41" t="s">
        <v>113</v>
      </c>
      <c r="M30" s="28">
        <v>905</v>
      </c>
      <c r="N30" s="28" t="s">
        <v>43</v>
      </c>
      <c r="O30" s="28" t="s">
        <v>44</v>
      </c>
      <c r="P30" s="29" t="s">
        <v>57</v>
      </c>
      <c r="Q30" s="28">
        <v>1</v>
      </c>
      <c r="R30" s="28" t="s">
        <v>58</v>
      </c>
      <c r="S30" s="28">
        <v>145</v>
      </c>
      <c r="T30" s="28">
        <v>64</v>
      </c>
      <c r="U30" s="28">
        <v>44</v>
      </c>
      <c r="V30" s="28">
        <v>15</v>
      </c>
      <c r="W30" s="28">
        <v>23</v>
      </c>
      <c r="X30" s="1">
        <v>8</v>
      </c>
      <c r="Y30" s="1">
        <v>9</v>
      </c>
      <c r="Z30" s="1">
        <v>10</v>
      </c>
      <c r="AA30" s="1">
        <v>12</v>
      </c>
      <c r="AB30" s="1">
        <v>16</v>
      </c>
      <c r="AC30" s="1">
        <v>20</v>
      </c>
      <c r="AD30" s="1">
        <v>25</v>
      </c>
      <c r="AE30" s="1">
        <v>31</v>
      </c>
      <c r="AF30" s="1">
        <v>38</v>
      </c>
      <c r="AG30" s="1">
        <v>45</v>
      </c>
      <c r="AH30" s="1">
        <v>33</v>
      </c>
      <c r="AI30" s="1">
        <v>36</v>
      </c>
      <c r="AJ30" s="1">
        <v>39</v>
      </c>
      <c r="AK30" s="1">
        <v>45</v>
      </c>
      <c r="AL30" s="1" t="s">
        <v>47</v>
      </c>
      <c r="AM30" s="32">
        <v>1</v>
      </c>
    </row>
    <row r="31" ht="67.5" spans="1:39">
      <c r="A31" s="28">
        <v>2030</v>
      </c>
      <c r="B31" s="28" t="s">
        <v>123</v>
      </c>
      <c r="C31" s="28" t="s">
        <v>124</v>
      </c>
      <c r="D31" s="28" t="s">
        <v>112</v>
      </c>
      <c r="E31" s="28">
        <v>1</v>
      </c>
      <c r="F31" s="28">
        <v>281</v>
      </c>
      <c r="G31" s="28">
        <v>1.2</v>
      </c>
      <c r="H31" s="28">
        <v>1.6</v>
      </c>
      <c r="I31" s="28">
        <v>0</v>
      </c>
      <c r="J31" s="28">
        <v>1.2</v>
      </c>
      <c r="K31" s="28">
        <v>0</v>
      </c>
      <c r="L31" s="41" t="s">
        <v>116</v>
      </c>
      <c r="M31" s="28">
        <v>915</v>
      </c>
      <c r="N31" s="28" t="s">
        <v>43</v>
      </c>
      <c r="O31" s="28" t="s">
        <v>44</v>
      </c>
      <c r="P31" s="29" t="s">
        <v>63</v>
      </c>
      <c r="Q31" s="28">
        <v>1</v>
      </c>
      <c r="R31" s="28" t="s">
        <v>64</v>
      </c>
      <c r="S31" s="28">
        <v>126</v>
      </c>
      <c r="T31" s="28">
        <v>56</v>
      </c>
      <c r="U31" s="28">
        <v>38</v>
      </c>
      <c r="V31" s="28">
        <v>13</v>
      </c>
      <c r="W31" s="28">
        <v>20</v>
      </c>
      <c r="X31" s="1">
        <v>8</v>
      </c>
      <c r="Y31" s="1">
        <v>9</v>
      </c>
      <c r="Z31" s="1">
        <v>10</v>
      </c>
      <c r="AA31" s="1">
        <v>12</v>
      </c>
      <c r="AB31" s="1">
        <v>16</v>
      </c>
      <c r="AC31" s="1">
        <v>20</v>
      </c>
      <c r="AD31" s="1">
        <v>25</v>
      </c>
      <c r="AE31" s="1">
        <v>31</v>
      </c>
      <c r="AF31" s="1">
        <v>38</v>
      </c>
      <c r="AG31" s="1">
        <v>45</v>
      </c>
      <c r="AH31" s="1">
        <v>33</v>
      </c>
      <c r="AI31" s="1">
        <v>36</v>
      </c>
      <c r="AJ31" s="1">
        <v>39</v>
      </c>
      <c r="AK31" s="1">
        <v>45</v>
      </c>
      <c r="AL31" s="1" t="s">
        <v>47</v>
      </c>
      <c r="AM31" s="32">
        <v>1</v>
      </c>
    </row>
    <row r="32" ht="94.5" spans="1:39">
      <c r="A32" s="28">
        <v>2031</v>
      </c>
      <c r="B32" s="34" t="s">
        <v>125</v>
      </c>
      <c r="C32" s="28" t="s">
        <v>126</v>
      </c>
      <c r="D32" s="28" t="s">
        <v>127</v>
      </c>
      <c r="E32" s="28">
        <v>4</v>
      </c>
      <c r="F32" s="28">
        <v>210</v>
      </c>
      <c r="G32" s="28">
        <v>1</v>
      </c>
      <c r="H32" s="28">
        <v>2</v>
      </c>
      <c r="I32" s="28">
        <v>0</v>
      </c>
      <c r="J32" s="28">
        <v>1</v>
      </c>
      <c r="K32" s="28">
        <v>0</v>
      </c>
      <c r="L32" s="41" t="s">
        <v>128</v>
      </c>
      <c r="M32" s="28">
        <v>908</v>
      </c>
      <c r="N32" s="28" t="s">
        <v>43</v>
      </c>
      <c r="O32" s="28" t="s">
        <v>44</v>
      </c>
      <c r="P32" s="29" t="s">
        <v>45</v>
      </c>
      <c r="Q32" s="28">
        <v>1</v>
      </c>
      <c r="R32" s="28" t="s">
        <v>46</v>
      </c>
      <c r="S32" s="28">
        <v>225</v>
      </c>
      <c r="T32" s="28">
        <v>53</v>
      </c>
      <c r="U32" s="28">
        <v>53</v>
      </c>
      <c r="V32" s="28">
        <v>30</v>
      </c>
      <c r="W32" s="28">
        <v>23</v>
      </c>
      <c r="X32" s="1">
        <v>8</v>
      </c>
      <c r="Y32" s="1">
        <v>9</v>
      </c>
      <c r="Z32" s="1">
        <v>10</v>
      </c>
      <c r="AA32" s="1">
        <v>12</v>
      </c>
      <c r="AB32" s="1">
        <v>16</v>
      </c>
      <c r="AC32" s="1">
        <v>20</v>
      </c>
      <c r="AD32" s="1">
        <v>25</v>
      </c>
      <c r="AE32" s="1">
        <v>31</v>
      </c>
      <c r="AF32" s="1">
        <v>38</v>
      </c>
      <c r="AG32" s="1">
        <v>45</v>
      </c>
      <c r="AH32" s="1">
        <v>33</v>
      </c>
      <c r="AI32" s="1">
        <v>36</v>
      </c>
      <c r="AJ32" s="1">
        <v>39</v>
      </c>
      <c r="AK32" s="1">
        <v>45</v>
      </c>
      <c r="AL32" s="1" t="s">
        <v>47</v>
      </c>
      <c r="AM32" s="32">
        <v>1</v>
      </c>
    </row>
    <row r="33" ht="67.5" spans="1:39">
      <c r="A33" s="28">
        <v>2032</v>
      </c>
      <c r="B33" s="34" t="s">
        <v>129</v>
      </c>
      <c r="C33" s="28" t="s">
        <v>130</v>
      </c>
      <c r="D33" s="28" t="s">
        <v>127</v>
      </c>
      <c r="E33" s="28">
        <v>4</v>
      </c>
      <c r="F33" s="28">
        <v>211</v>
      </c>
      <c r="G33" s="28">
        <v>1.6</v>
      </c>
      <c r="H33" s="28">
        <v>2</v>
      </c>
      <c r="I33" s="28">
        <v>0</v>
      </c>
      <c r="J33" s="28">
        <v>0.4</v>
      </c>
      <c r="K33" s="28">
        <v>0</v>
      </c>
      <c r="L33" s="41" t="s">
        <v>131</v>
      </c>
      <c r="M33" s="28">
        <v>918</v>
      </c>
      <c r="N33" s="28" t="s">
        <v>43</v>
      </c>
      <c r="O33" s="28" t="s">
        <v>44</v>
      </c>
      <c r="P33" s="29" t="s">
        <v>51</v>
      </c>
      <c r="Q33" s="28">
        <v>1</v>
      </c>
      <c r="R33" s="28" t="s">
        <v>52</v>
      </c>
      <c r="S33" s="28">
        <v>195</v>
      </c>
      <c r="T33" s="28">
        <v>46</v>
      </c>
      <c r="U33" s="28">
        <v>46</v>
      </c>
      <c r="V33" s="28">
        <v>26</v>
      </c>
      <c r="W33" s="28">
        <v>20</v>
      </c>
      <c r="X33" s="1">
        <v>8</v>
      </c>
      <c r="Y33" s="1">
        <v>9</v>
      </c>
      <c r="Z33" s="1">
        <v>10</v>
      </c>
      <c r="AA33" s="1">
        <v>12</v>
      </c>
      <c r="AB33" s="1">
        <v>16</v>
      </c>
      <c r="AC33" s="1">
        <v>20</v>
      </c>
      <c r="AD33" s="1">
        <v>25</v>
      </c>
      <c r="AE33" s="1">
        <v>31</v>
      </c>
      <c r="AF33" s="1">
        <v>38</v>
      </c>
      <c r="AG33" s="1">
        <v>45</v>
      </c>
      <c r="AH33" s="1">
        <v>33</v>
      </c>
      <c r="AI33" s="1">
        <v>36</v>
      </c>
      <c r="AJ33" s="1">
        <v>39</v>
      </c>
      <c r="AK33" s="1">
        <v>45</v>
      </c>
      <c r="AL33" s="1" t="s">
        <v>47</v>
      </c>
      <c r="AM33" s="32">
        <v>1</v>
      </c>
    </row>
    <row r="34" ht="94.5" spans="1:39">
      <c r="A34" s="28">
        <v>2033</v>
      </c>
      <c r="B34" s="35" t="s">
        <v>132</v>
      </c>
      <c r="C34" s="28" t="s">
        <v>133</v>
      </c>
      <c r="D34" s="28" t="s">
        <v>127</v>
      </c>
      <c r="E34" s="28">
        <v>3</v>
      </c>
      <c r="F34" s="28">
        <v>108</v>
      </c>
      <c r="G34" s="28">
        <v>0</v>
      </c>
      <c r="H34" s="28">
        <v>2</v>
      </c>
      <c r="I34" s="28">
        <v>1</v>
      </c>
      <c r="J34" s="28">
        <v>1</v>
      </c>
      <c r="K34" s="28">
        <v>0</v>
      </c>
      <c r="L34" s="41" t="s">
        <v>128</v>
      </c>
      <c r="M34" s="28">
        <v>908</v>
      </c>
      <c r="N34" s="28" t="s">
        <v>43</v>
      </c>
      <c r="O34" s="28" t="s">
        <v>44</v>
      </c>
      <c r="P34" s="29" t="s">
        <v>51</v>
      </c>
      <c r="Q34" s="28">
        <v>1</v>
      </c>
      <c r="R34" s="28" t="s">
        <v>52</v>
      </c>
      <c r="S34" s="28">
        <v>195</v>
      </c>
      <c r="T34" s="28">
        <v>46</v>
      </c>
      <c r="U34" s="28">
        <v>46</v>
      </c>
      <c r="V34" s="28">
        <v>26</v>
      </c>
      <c r="W34" s="28">
        <v>20</v>
      </c>
      <c r="X34" s="1">
        <v>8</v>
      </c>
      <c r="Y34" s="1">
        <v>9</v>
      </c>
      <c r="Z34" s="1">
        <v>10</v>
      </c>
      <c r="AA34" s="1">
        <v>12</v>
      </c>
      <c r="AB34" s="1">
        <v>16</v>
      </c>
      <c r="AC34" s="1">
        <v>20</v>
      </c>
      <c r="AD34" s="1">
        <v>25</v>
      </c>
      <c r="AE34" s="1">
        <v>31</v>
      </c>
      <c r="AF34" s="1">
        <v>38</v>
      </c>
      <c r="AG34" s="1">
        <v>45</v>
      </c>
      <c r="AH34" s="1">
        <v>33</v>
      </c>
      <c r="AI34" s="1">
        <v>36</v>
      </c>
      <c r="AJ34" s="1">
        <v>39</v>
      </c>
      <c r="AK34" s="1">
        <v>45</v>
      </c>
      <c r="AL34" s="1" t="s">
        <v>47</v>
      </c>
      <c r="AM34" s="32">
        <v>1</v>
      </c>
    </row>
    <row r="35" ht="94.5" spans="1:39">
      <c r="A35" s="28">
        <v>2034</v>
      </c>
      <c r="B35" s="35" t="s">
        <v>134</v>
      </c>
      <c r="C35" s="28" t="s">
        <v>135</v>
      </c>
      <c r="D35" s="28" t="s">
        <v>127</v>
      </c>
      <c r="E35" s="28">
        <v>3</v>
      </c>
      <c r="F35" s="28">
        <v>108</v>
      </c>
      <c r="G35" s="28">
        <v>1.6</v>
      </c>
      <c r="H35" s="28">
        <v>2</v>
      </c>
      <c r="I35" s="28">
        <v>0</v>
      </c>
      <c r="J35" s="28">
        <v>0.4</v>
      </c>
      <c r="K35" s="28">
        <v>0</v>
      </c>
      <c r="L35" s="41" t="s">
        <v>131</v>
      </c>
      <c r="M35" s="28">
        <v>918</v>
      </c>
      <c r="N35" s="28" t="s">
        <v>43</v>
      </c>
      <c r="O35" s="28" t="s">
        <v>44</v>
      </c>
      <c r="P35" s="29" t="s">
        <v>57</v>
      </c>
      <c r="Q35" s="28">
        <v>1</v>
      </c>
      <c r="R35" s="28" t="s">
        <v>58</v>
      </c>
      <c r="S35" s="28">
        <v>173</v>
      </c>
      <c r="T35" s="28">
        <v>40</v>
      </c>
      <c r="U35" s="28">
        <v>40</v>
      </c>
      <c r="V35" s="28">
        <v>23</v>
      </c>
      <c r="W35" s="28">
        <v>17</v>
      </c>
      <c r="X35" s="1">
        <v>8</v>
      </c>
      <c r="Y35" s="1">
        <v>9</v>
      </c>
      <c r="Z35" s="1">
        <v>10</v>
      </c>
      <c r="AA35" s="1">
        <v>12</v>
      </c>
      <c r="AB35" s="1">
        <v>16</v>
      </c>
      <c r="AC35" s="1">
        <v>20</v>
      </c>
      <c r="AD35" s="1">
        <v>25</v>
      </c>
      <c r="AE35" s="1">
        <v>31</v>
      </c>
      <c r="AF35" s="1">
        <v>38</v>
      </c>
      <c r="AG35" s="1">
        <v>45</v>
      </c>
      <c r="AH35" s="1">
        <v>33</v>
      </c>
      <c r="AI35" s="1">
        <v>36</v>
      </c>
      <c r="AJ35" s="1">
        <v>39</v>
      </c>
      <c r="AK35" s="1">
        <v>45</v>
      </c>
      <c r="AL35" s="1" t="s">
        <v>47</v>
      </c>
      <c r="AM35" s="32">
        <v>1</v>
      </c>
    </row>
    <row r="36" ht="67.5" spans="1:39">
      <c r="A36" s="28">
        <v>2035</v>
      </c>
      <c r="B36" s="37" t="s">
        <v>136</v>
      </c>
      <c r="C36" s="28" t="s">
        <v>137</v>
      </c>
      <c r="D36" s="28" t="s">
        <v>127</v>
      </c>
      <c r="E36" s="28">
        <v>2</v>
      </c>
      <c r="F36" s="28">
        <v>108</v>
      </c>
      <c r="G36" s="28">
        <v>0</v>
      </c>
      <c r="H36" s="28">
        <v>2</v>
      </c>
      <c r="I36" s="28">
        <v>1</v>
      </c>
      <c r="J36" s="28">
        <v>1</v>
      </c>
      <c r="K36" s="28">
        <v>0</v>
      </c>
      <c r="L36" s="41" t="s">
        <v>128</v>
      </c>
      <c r="M36" s="28">
        <v>908</v>
      </c>
      <c r="N36" s="28" t="s">
        <v>43</v>
      </c>
      <c r="O36" s="28" t="s">
        <v>44</v>
      </c>
      <c r="P36" s="29" t="s">
        <v>57</v>
      </c>
      <c r="Q36" s="28">
        <v>1</v>
      </c>
      <c r="R36" s="28" t="s">
        <v>58</v>
      </c>
      <c r="S36" s="28">
        <v>173</v>
      </c>
      <c r="T36" s="28">
        <v>40</v>
      </c>
      <c r="U36" s="28">
        <v>40</v>
      </c>
      <c r="V36" s="28">
        <v>23</v>
      </c>
      <c r="W36" s="28">
        <v>17</v>
      </c>
      <c r="X36" s="1">
        <v>8</v>
      </c>
      <c r="Y36" s="1">
        <v>9</v>
      </c>
      <c r="Z36" s="1">
        <v>10</v>
      </c>
      <c r="AA36" s="1">
        <v>12</v>
      </c>
      <c r="AB36" s="1">
        <v>16</v>
      </c>
      <c r="AC36" s="1">
        <v>20</v>
      </c>
      <c r="AD36" s="1">
        <v>25</v>
      </c>
      <c r="AE36" s="1">
        <v>31</v>
      </c>
      <c r="AF36" s="1">
        <v>38</v>
      </c>
      <c r="AG36" s="1">
        <v>45</v>
      </c>
      <c r="AH36" s="1">
        <v>33</v>
      </c>
      <c r="AI36" s="1">
        <v>36</v>
      </c>
      <c r="AJ36" s="1">
        <v>39</v>
      </c>
      <c r="AK36" s="1">
        <v>45</v>
      </c>
      <c r="AL36" s="1" t="s">
        <v>47</v>
      </c>
      <c r="AM36" s="32">
        <v>1</v>
      </c>
    </row>
    <row r="37" ht="67.5" spans="1:39">
      <c r="A37" s="28">
        <v>2036</v>
      </c>
      <c r="B37" s="28" t="s">
        <v>138</v>
      </c>
      <c r="C37" s="28" t="s">
        <v>139</v>
      </c>
      <c r="D37" s="28" t="s">
        <v>127</v>
      </c>
      <c r="E37" s="28">
        <v>1</v>
      </c>
      <c r="F37" s="28">
        <v>108</v>
      </c>
      <c r="G37" s="28">
        <v>1.6</v>
      </c>
      <c r="H37" s="28">
        <v>2</v>
      </c>
      <c r="I37" s="28">
        <v>0</v>
      </c>
      <c r="J37" s="28">
        <v>0.4</v>
      </c>
      <c r="K37" s="28">
        <v>0</v>
      </c>
      <c r="L37" s="41" t="s">
        <v>131</v>
      </c>
      <c r="M37" s="28">
        <v>918</v>
      </c>
      <c r="N37" s="28" t="s">
        <v>43</v>
      </c>
      <c r="O37" s="28" t="s">
        <v>44</v>
      </c>
      <c r="P37" s="29" t="s">
        <v>63</v>
      </c>
      <c r="Q37" s="28">
        <v>1</v>
      </c>
      <c r="R37" s="28" t="s">
        <v>64</v>
      </c>
      <c r="S37" s="28">
        <v>150</v>
      </c>
      <c r="T37" s="28">
        <v>35</v>
      </c>
      <c r="U37" s="28">
        <v>35</v>
      </c>
      <c r="V37" s="28">
        <v>20</v>
      </c>
      <c r="W37" s="28">
        <v>15</v>
      </c>
      <c r="X37" s="1">
        <v>8</v>
      </c>
      <c r="Y37" s="1">
        <v>9</v>
      </c>
      <c r="Z37" s="1">
        <v>10</v>
      </c>
      <c r="AA37" s="1">
        <v>12</v>
      </c>
      <c r="AB37" s="1">
        <v>16</v>
      </c>
      <c r="AC37" s="1">
        <v>20</v>
      </c>
      <c r="AD37" s="1">
        <v>25</v>
      </c>
      <c r="AE37" s="1">
        <v>31</v>
      </c>
      <c r="AF37" s="1">
        <v>38</v>
      </c>
      <c r="AG37" s="1">
        <v>45</v>
      </c>
      <c r="AH37" s="1">
        <v>33</v>
      </c>
      <c r="AI37" s="1">
        <v>36</v>
      </c>
      <c r="AJ37" s="1">
        <v>39</v>
      </c>
      <c r="AK37" s="1">
        <v>45</v>
      </c>
      <c r="AL37" s="1" t="s">
        <v>47</v>
      </c>
      <c r="AM37" s="32">
        <v>1</v>
      </c>
    </row>
    <row r="38" ht="54" spans="1:39">
      <c r="A38" s="28">
        <v>2037</v>
      </c>
      <c r="B38" s="34" t="s">
        <v>140</v>
      </c>
      <c r="C38" s="28" t="s">
        <v>141</v>
      </c>
      <c r="D38" s="28" t="s">
        <v>142</v>
      </c>
      <c r="E38" s="28">
        <v>4</v>
      </c>
      <c r="F38" s="28">
        <v>202</v>
      </c>
      <c r="G38" s="28">
        <v>1</v>
      </c>
      <c r="H38" s="28">
        <v>2</v>
      </c>
      <c r="I38" s="28">
        <v>0</v>
      </c>
      <c r="J38" s="28">
        <v>1</v>
      </c>
      <c r="K38" s="28">
        <v>0</v>
      </c>
      <c r="L38" s="41" t="s">
        <v>143</v>
      </c>
      <c r="M38" s="28">
        <v>909</v>
      </c>
      <c r="N38" s="28" t="s">
        <v>43</v>
      </c>
      <c r="O38" s="28" t="s">
        <v>44</v>
      </c>
      <c r="P38" s="29" t="s">
        <v>45</v>
      </c>
      <c r="Q38" s="28">
        <v>1</v>
      </c>
      <c r="R38" s="28" t="s">
        <v>46</v>
      </c>
      <c r="S38" s="28">
        <v>180</v>
      </c>
      <c r="T38" s="28">
        <v>79</v>
      </c>
      <c r="U38" s="28">
        <v>50</v>
      </c>
      <c r="V38" s="28">
        <v>34</v>
      </c>
      <c r="W38" s="28">
        <v>26</v>
      </c>
      <c r="X38" s="1">
        <v>8</v>
      </c>
      <c r="Y38" s="1">
        <v>9</v>
      </c>
      <c r="Z38" s="1">
        <v>10</v>
      </c>
      <c r="AA38" s="1">
        <v>12</v>
      </c>
      <c r="AB38" s="1">
        <v>16</v>
      </c>
      <c r="AC38" s="1">
        <v>20</v>
      </c>
      <c r="AD38" s="1">
        <v>25</v>
      </c>
      <c r="AE38" s="1">
        <v>31</v>
      </c>
      <c r="AF38" s="1">
        <v>38</v>
      </c>
      <c r="AG38" s="1">
        <v>45</v>
      </c>
      <c r="AH38" s="1">
        <v>33</v>
      </c>
      <c r="AI38" s="1">
        <v>36</v>
      </c>
      <c r="AJ38" s="1">
        <v>39</v>
      </c>
      <c r="AK38" s="1">
        <v>45</v>
      </c>
      <c r="AL38" s="1" t="s">
        <v>47</v>
      </c>
      <c r="AM38" s="32">
        <v>1</v>
      </c>
    </row>
    <row r="39" ht="54" spans="1:39">
      <c r="A39" s="28">
        <v>2038</v>
      </c>
      <c r="B39" s="34" t="s">
        <v>144</v>
      </c>
      <c r="C39" s="28" t="s">
        <v>145</v>
      </c>
      <c r="D39" s="28" t="s">
        <v>142</v>
      </c>
      <c r="E39" s="28">
        <v>4</v>
      </c>
      <c r="F39" s="28">
        <v>203</v>
      </c>
      <c r="G39" s="28">
        <v>0</v>
      </c>
      <c r="H39" s="28">
        <v>2</v>
      </c>
      <c r="I39" s="28">
        <v>1</v>
      </c>
      <c r="J39" s="28">
        <v>1</v>
      </c>
      <c r="K39" s="28">
        <v>0</v>
      </c>
      <c r="L39" s="41" t="s">
        <v>146</v>
      </c>
      <c r="M39" s="28">
        <v>919</v>
      </c>
      <c r="N39" s="28" t="s">
        <v>43</v>
      </c>
      <c r="O39" s="28" t="s">
        <v>44</v>
      </c>
      <c r="P39" s="29" t="s">
        <v>51</v>
      </c>
      <c r="Q39" s="28">
        <v>1</v>
      </c>
      <c r="R39" s="28" t="s">
        <v>52</v>
      </c>
      <c r="S39" s="28">
        <v>156</v>
      </c>
      <c r="T39" s="28">
        <v>68</v>
      </c>
      <c r="U39" s="28">
        <v>43</v>
      </c>
      <c r="V39" s="28">
        <v>29</v>
      </c>
      <c r="W39" s="28">
        <v>22</v>
      </c>
      <c r="X39" s="1">
        <v>8</v>
      </c>
      <c r="Y39" s="1">
        <v>9</v>
      </c>
      <c r="Z39" s="1">
        <v>10</v>
      </c>
      <c r="AA39" s="1">
        <v>12</v>
      </c>
      <c r="AB39" s="1">
        <v>16</v>
      </c>
      <c r="AC39" s="1">
        <v>20</v>
      </c>
      <c r="AD39" s="1">
        <v>25</v>
      </c>
      <c r="AE39" s="1">
        <v>31</v>
      </c>
      <c r="AF39" s="1">
        <v>38</v>
      </c>
      <c r="AG39" s="1">
        <v>45</v>
      </c>
      <c r="AH39" s="1">
        <v>33</v>
      </c>
      <c r="AI39" s="1">
        <v>36</v>
      </c>
      <c r="AJ39" s="1">
        <v>39</v>
      </c>
      <c r="AK39" s="1">
        <v>45</v>
      </c>
      <c r="AL39" s="1" t="s">
        <v>47</v>
      </c>
      <c r="AM39" s="32">
        <v>1</v>
      </c>
    </row>
    <row r="40" ht="54" spans="1:39">
      <c r="A40" s="28">
        <v>2039</v>
      </c>
      <c r="B40" s="35" t="s">
        <v>147</v>
      </c>
      <c r="C40" s="28" t="s">
        <v>148</v>
      </c>
      <c r="D40" s="28" t="s">
        <v>142</v>
      </c>
      <c r="E40" s="28">
        <v>3</v>
      </c>
      <c r="F40" s="28">
        <v>66</v>
      </c>
      <c r="G40" s="28">
        <v>1</v>
      </c>
      <c r="H40" s="28">
        <v>2</v>
      </c>
      <c r="I40" s="28">
        <v>0</v>
      </c>
      <c r="J40" s="28">
        <v>1</v>
      </c>
      <c r="K40" s="28">
        <v>0</v>
      </c>
      <c r="L40" s="41" t="s">
        <v>143</v>
      </c>
      <c r="M40" s="28">
        <v>909</v>
      </c>
      <c r="N40" s="28" t="s">
        <v>43</v>
      </c>
      <c r="O40" s="28" t="s">
        <v>44</v>
      </c>
      <c r="P40" s="29" t="s">
        <v>51</v>
      </c>
      <c r="Q40" s="28">
        <v>1</v>
      </c>
      <c r="R40" s="28" t="s">
        <v>52</v>
      </c>
      <c r="S40" s="28">
        <v>156</v>
      </c>
      <c r="T40" s="28">
        <v>68</v>
      </c>
      <c r="U40" s="28">
        <v>43</v>
      </c>
      <c r="V40" s="28">
        <v>29</v>
      </c>
      <c r="W40" s="28">
        <v>22</v>
      </c>
      <c r="X40" s="1">
        <v>8</v>
      </c>
      <c r="Y40" s="1">
        <v>9</v>
      </c>
      <c r="Z40" s="1">
        <v>10</v>
      </c>
      <c r="AA40" s="1">
        <v>12</v>
      </c>
      <c r="AB40" s="1">
        <v>16</v>
      </c>
      <c r="AC40" s="1">
        <v>20</v>
      </c>
      <c r="AD40" s="1">
        <v>25</v>
      </c>
      <c r="AE40" s="1">
        <v>31</v>
      </c>
      <c r="AF40" s="1">
        <v>38</v>
      </c>
      <c r="AG40" s="1">
        <v>45</v>
      </c>
      <c r="AH40" s="1">
        <v>33</v>
      </c>
      <c r="AI40" s="1">
        <v>36</v>
      </c>
      <c r="AJ40" s="1">
        <v>39</v>
      </c>
      <c r="AK40" s="1">
        <v>45</v>
      </c>
      <c r="AL40" s="1" t="s">
        <v>47</v>
      </c>
      <c r="AM40" s="32">
        <v>1</v>
      </c>
    </row>
    <row r="41" ht="54" spans="1:39">
      <c r="A41" s="28">
        <v>2040</v>
      </c>
      <c r="B41" s="35" t="s">
        <v>149</v>
      </c>
      <c r="C41" s="28" t="s">
        <v>150</v>
      </c>
      <c r="D41" s="28" t="s">
        <v>142</v>
      </c>
      <c r="E41" s="28">
        <v>3</v>
      </c>
      <c r="F41" s="28">
        <v>66</v>
      </c>
      <c r="G41" s="28">
        <v>0</v>
      </c>
      <c r="H41" s="28">
        <v>2</v>
      </c>
      <c r="I41" s="28">
        <v>1</v>
      </c>
      <c r="J41" s="28">
        <v>1</v>
      </c>
      <c r="K41" s="28">
        <v>0</v>
      </c>
      <c r="L41" s="41" t="s">
        <v>146</v>
      </c>
      <c r="M41" s="28">
        <v>919</v>
      </c>
      <c r="N41" s="28" t="s">
        <v>43</v>
      </c>
      <c r="O41" s="28" t="s">
        <v>44</v>
      </c>
      <c r="P41" s="29" t="s">
        <v>57</v>
      </c>
      <c r="Q41" s="28">
        <v>1</v>
      </c>
      <c r="R41" s="28" t="s">
        <v>58</v>
      </c>
      <c r="S41" s="28">
        <v>138</v>
      </c>
      <c r="T41" s="28">
        <v>60</v>
      </c>
      <c r="U41" s="28">
        <v>38</v>
      </c>
      <c r="V41" s="28">
        <v>26</v>
      </c>
      <c r="W41" s="28">
        <v>20</v>
      </c>
      <c r="X41" s="1">
        <v>8</v>
      </c>
      <c r="Y41" s="1">
        <v>9</v>
      </c>
      <c r="Z41" s="1">
        <v>10</v>
      </c>
      <c r="AA41" s="1">
        <v>12</v>
      </c>
      <c r="AB41" s="1">
        <v>16</v>
      </c>
      <c r="AC41" s="1">
        <v>20</v>
      </c>
      <c r="AD41" s="1">
        <v>25</v>
      </c>
      <c r="AE41" s="1">
        <v>31</v>
      </c>
      <c r="AF41" s="1">
        <v>38</v>
      </c>
      <c r="AG41" s="1">
        <v>45</v>
      </c>
      <c r="AH41" s="1">
        <v>33</v>
      </c>
      <c r="AI41" s="1">
        <v>36</v>
      </c>
      <c r="AJ41" s="1">
        <v>39</v>
      </c>
      <c r="AK41" s="1">
        <v>45</v>
      </c>
      <c r="AL41" s="1" t="s">
        <v>47</v>
      </c>
      <c r="AM41" s="32">
        <v>1</v>
      </c>
    </row>
    <row r="42" ht="54" spans="1:39">
      <c r="A42" s="28">
        <v>2041</v>
      </c>
      <c r="B42" s="37" t="s">
        <v>151</v>
      </c>
      <c r="C42" s="28" t="s">
        <v>152</v>
      </c>
      <c r="D42" s="28" t="s">
        <v>142</v>
      </c>
      <c r="E42" s="28">
        <v>2</v>
      </c>
      <c r="F42" s="28">
        <v>66</v>
      </c>
      <c r="G42" s="28">
        <v>1</v>
      </c>
      <c r="H42" s="28">
        <v>2</v>
      </c>
      <c r="I42" s="28">
        <v>0</v>
      </c>
      <c r="J42" s="28">
        <v>1</v>
      </c>
      <c r="K42" s="28">
        <v>0</v>
      </c>
      <c r="L42" s="41" t="s">
        <v>143</v>
      </c>
      <c r="M42" s="28">
        <v>909</v>
      </c>
      <c r="N42" s="28" t="s">
        <v>43</v>
      </c>
      <c r="O42" s="28" t="s">
        <v>44</v>
      </c>
      <c r="P42" s="29" t="s">
        <v>57</v>
      </c>
      <c r="Q42" s="28">
        <v>1</v>
      </c>
      <c r="R42" s="28" t="s">
        <v>58</v>
      </c>
      <c r="S42" s="28">
        <v>138</v>
      </c>
      <c r="T42" s="28">
        <v>60</v>
      </c>
      <c r="U42" s="28">
        <v>38</v>
      </c>
      <c r="V42" s="28">
        <v>26</v>
      </c>
      <c r="W42" s="28">
        <v>20</v>
      </c>
      <c r="X42" s="1">
        <v>8</v>
      </c>
      <c r="Y42" s="1">
        <v>9</v>
      </c>
      <c r="Z42" s="1">
        <v>10</v>
      </c>
      <c r="AA42" s="1">
        <v>12</v>
      </c>
      <c r="AB42" s="1">
        <v>16</v>
      </c>
      <c r="AC42" s="1">
        <v>20</v>
      </c>
      <c r="AD42" s="1">
        <v>25</v>
      </c>
      <c r="AE42" s="1">
        <v>31</v>
      </c>
      <c r="AF42" s="1">
        <v>38</v>
      </c>
      <c r="AG42" s="1">
        <v>45</v>
      </c>
      <c r="AH42" s="1">
        <v>33</v>
      </c>
      <c r="AI42" s="1">
        <v>36</v>
      </c>
      <c r="AJ42" s="1">
        <v>39</v>
      </c>
      <c r="AK42" s="1">
        <v>45</v>
      </c>
      <c r="AL42" s="1" t="s">
        <v>47</v>
      </c>
      <c r="AM42" s="32">
        <v>1</v>
      </c>
    </row>
    <row r="43" ht="54" spans="1:39">
      <c r="A43" s="28">
        <v>2042</v>
      </c>
      <c r="B43" s="28" t="s">
        <v>153</v>
      </c>
      <c r="C43" s="28" t="s">
        <v>154</v>
      </c>
      <c r="D43" s="28" t="s">
        <v>142</v>
      </c>
      <c r="E43" s="28">
        <v>1</v>
      </c>
      <c r="F43" s="28">
        <v>66</v>
      </c>
      <c r="G43" s="28">
        <v>0</v>
      </c>
      <c r="H43" s="28">
        <v>2</v>
      </c>
      <c r="I43" s="28">
        <v>1</v>
      </c>
      <c r="J43" s="28">
        <v>1</v>
      </c>
      <c r="K43" s="28">
        <v>0</v>
      </c>
      <c r="L43" s="41" t="s">
        <v>146</v>
      </c>
      <c r="M43" s="28">
        <v>919</v>
      </c>
      <c r="N43" s="28" t="s">
        <v>43</v>
      </c>
      <c r="O43" s="28" t="s">
        <v>44</v>
      </c>
      <c r="P43" s="29" t="s">
        <v>63</v>
      </c>
      <c r="Q43" s="28">
        <v>1</v>
      </c>
      <c r="R43" s="28" t="s">
        <v>64</v>
      </c>
      <c r="S43" s="28">
        <v>120</v>
      </c>
      <c r="T43" s="28">
        <v>53</v>
      </c>
      <c r="U43" s="28">
        <v>33</v>
      </c>
      <c r="V43" s="28">
        <v>23</v>
      </c>
      <c r="W43" s="28">
        <v>17</v>
      </c>
      <c r="X43" s="1">
        <v>8</v>
      </c>
      <c r="Y43" s="1">
        <v>9</v>
      </c>
      <c r="Z43" s="1">
        <v>10</v>
      </c>
      <c r="AA43" s="1">
        <v>12</v>
      </c>
      <c r="AB43" s="1">
        <v>16</v>
      </c>
      <c r="AC43" s="1">
        <v>20</v>
      </c>
      <c r="AD43" s="1">
        <v>25</v>
      </c>
      <c r="AE43" s="1">
        <v>31</v>
      </c>
      <c r="AF43" s="1">
        <v>38</v>
      </c>
      <c r="AG43" s="1">
        <v>45</v>
      </c>
      <c r="AH43" s="1">
        <v>33</v>
      </c>
      <c r="AI43" s="1">
        <v>36</v>
      </c>
      <c r="AJ43" s="1">
        <v>39</v>
      </c>
      <c r="AK43" s="1">
        <v>45</v>
      </c>
      <c r="AL43" s="1" t="s">
        <v>47</v>
      </c>
      <c r="AM43" s="32">
        <v>1</v>
      </c>
    </row>
    <row r="44" ht="67.5" spans="1:39">
      <c r="A44" s="28">
        <v>2043</v>
      </c>
      <c r="B44" s="34" t="s">
        <v>155</v>
      </c>
      <c r="C44" s="28" t="s">
        <v>156</v>
      </c>
      <c r="D44" s="28" t="s">
        <v>157</v>
      </c>
      <c r="E44" s="28">
        <v>4</v>
      </c>
      <c r="F44" s="28">
        <v>201</v>
      </c>
      <c r="G44" s="28">
        <v>2</v>
      </c>
      <c r="H44" s="28">
        <v>1</v>
      </c>
      <c r="I44" s="28">
        <v>0</v>
      </c>
      <c r="J44" s="28">
        <v>1</v>
      </c>
      <c r="K44" s="28">
        <v>0</v>
      </c>
      <c r="L44" s="41" t="s">
        <v>158</v>
      </c>
      <c r="M44" s="28">
        <v>910</v>
      </c>
      <c r="N44" s="28" t="s">
        <v>43</v>
      </c>
      <c r="O44" s="28" t="s">
        <v>44</v>
      </c>
      <c r="P44" s="29" t="s">
        <v>45</v>
      </c>
      <c r="Q44" s="28">
        <v>1</v>
      </c>
      <c r="R44" s="28" t="s">
        <v>46</v>
      </c>
      <c r="S44" s="28">
        <v>270</v>
      </c>
      <c r="T44" s="28">
        <v>79</v>
      </c>
      <c r="U44" s="28">
        <v>30</v>
      </c>
      <c r="V44" s="28">
        <v>45</v>
      </c>
      <c r="W44" s="28">
        <v>19</v>
      </c>
      <c r="X44" s="1">
        <v>8</v>
      </c>
      <c r="Y44" s="1">
        <v>9</v>
      </c>
      <c r="Z44" s="1">
        <v>10</v>
      </c>
      <c r="AA44" s="1">
        <v>12</v>
      </c>
      <c r="AB44" s="1">
        <v>16</v>
      </c>
      <c r="AC44" s="1">
        <v>20</v>
      </c>
      <c r="AD44" s="1">
        <v>25</v>
      </c>
      <c r="AE44" s="1">
        <v>31</v>
      </c>
      <c r="AF44" s="1">
        <v>38</v>
      </c>
      <c r="AG44" s="1">
        <v>45</v>
      </c>
      <c r="AH44" s="1">
        <v>33</v>
      </c>
      <c r="AI44" s="1">
        <v>36</v>
      </c>
      <c r="AJ44" s="1">
        <v>39</v>
      </c>
      <c r="AK44" s="1">
        <v>45</v>
      </c>
      <c r="AL44" s="1" t="s">
        <v>47</v>
      </c>
      <c r="AM44" s="32">
        <v>1</v>
      </c>
    </row>
    <row r="45" ht="67.5" spans="1:39">
      <c r="A45" s="28">
        <v>2044</v>
      </c>
      <c r="B45" s="34" t="s">
        <v>159</v>
      </c>
      <c r="C45" s="28" t="s">
        <v>160</v>
      </c>
      <c r="D45" s="28" t="s">
        <v>157</v>
      </c>
      <c r="E45" s="28">
        <v>4</v>
      </c>
      <c r="F45" s="28">
        <v>200</v>
      </c>
      <c r="G45" s="28">
        <v>2</v>
      </c>
      <c r="H45" s="28">
        <v>1</v>
      </c>
      <c r="I45" s="28">
        <v>1</v>
      </c>
      <c r="J45" s="28">
        <v>0</v>
      </c>
      <c r="K45" s="28">
        <v>0</v>
      </c>
      <c r="L45" s="41" t="s">
        <v>161</v>
      </c>
      <c r="M45" s="28">
        <v>920</v>
      </c>
      <c r="N45" s="28" t="s">
        <v>43</v>
      </c>
      <c r="O45" s="28" t="s">
        <v>44</v>
      </c>
      <c r="P45" s="29" t="s">
        <v>51</v>
      </c>
      <c r="Q45" s="28">
        <v>1</v>
      </c>
      <c r="R45" s="28" t="s">
        <v>52</v>
      </c>
      <c r="S45" s="28">
        <v>234</v>
      </c>
      <c r="T45" s="28">
        <v>68</v>
      </c>
      <c r="U45" s="28">
        <v>26</v>
      </c>
      <c r="V45" s="28">
        <v>39</v>
      </c>
      <c r="W45" s="28">
        <v>16</v>
      </c>
      <c r="X45" s="1">
        <v>8</v>
      </c>
      <c r="Y45" s="1">
        <v>9</v>
      </c>
      <c r="Z45" s="1">
        <v>10</v>
      </c>
      <c r="AA45" s="1">
        <v>12</v>
      </c>
      <c r="AB45" s="1">
        <v>16</v>
      </c>
      <c r="AC45" s="1">
        <v>20</v>
      </c>
      <c r="AD45" s="1">
        <v>25</v>
      </c>
      <c r="AE45" s="1">
        <v>31</v>
      </c>
      <c r="AF45" s="1">
        <v>38</v>
      </c>
      <c r="AG45" s="1">
        <v>45</v>
      </c>
      <c r="AH45" s="1">
        <v>33</v>
      </c>
      <c r="AI45" s="1">
        <v>36</v>
      </c>
      <c r="AJ45" s="1">
        <v>39</v>
      </c>
      <c r="AK45" s="1">
        <v>45</v>
      </c>
      <c r="AL45" s="1" t="s">
        <v>47</v>
      </c>
      <c r="AM45" s="32">
        <v>1</v>
      </c>
    </row>
    <row r="46" ht="67.5" spans="1:39">
      <c r="A46" s="28">
        <v>2045</v>
      </c>
      <c r="B46" s="35" t="s">
        <v>162</v>
      </c>
      <c r="C46" s="28" t="s">
        <v>163</v>
      </c>
      <c r="D46" s="28" t="s">
        <v>157</v>
      </c>
      <c r="E46" s="28">
        <v>3</v>
      </c>
      <c r="F46" s="28">
        <v>67</v>
      </c>
      <c r="G46" s="28">
        <v>2</v>
      </c>
      <c r="H46" s="28">
        <v>1</v>
      </c>
      <c r="I46" s="28">
        <v>0</v>
      </c>
      <c r="J46" s="28">
        <v>1</v>
      </c>
      <c r="K46" s="28">
        <v>0</v>
      </c>
      <c r="L46" s="41" t="s">
        <v>158</v>
      </c>
      <c r="M46" s="28">
        <v>910</v>
      </c>
      <c r="N46" s="28" t="s">
        <v>43</v>
      </c>
      <c r="O46" s="28" t="s">
        <v>44</v>
      </c>
      <c r="P46" s="29" t="s">
        <v>51</v>
      </c>
      <c r="Q46" s="28">
        <v>1</v>
      </c>
      <c r="R46" s="28" t="s">
        <v>52</v>
      </c>
      <c r="S46" s="28">
        <v>234</v>
      </c>
      <c r="T46" s="28">
        <v>68</v>
      </c>
      <c r="U46" s="28">
        <v>26</v>
      </c>
      <c r="V46" s="28">
        <v>39</v>
      </c>
      <c r="W46" s="28">
        <v>16</v>
      </c>
      <c r="X46" s="1">
        <v>8</v>
      </c>
      <c r="Y46" s="1">
        <v>9</v>
      </c>
      <c r="Z46" s="1">
        <v>10</v>
      </c>
      <c r="AA46" s="1">
        <v>12</v>
      </c>
      <c r="AB46" s="1">
        <v>16</v>
      </c>
      <c r="AC46" s="1">
        <v>20</v>
      </c>
      <c r="AD46" s="1">
        <v>25</v>
      </c>
      <c r="AE46" s="1">
        <v>31</v>
      </c>
      <c r="AF46" s="1">
        <v>38</v>
      </c>
      <c r="AG46" s="1">
        <v>45</v>
      </c>
      <c r="AH46" s="1">
        <v>33</v>
      </c>
      <c r="AI46" s="1">
        <v>36</v>
      </c>
      <c r="AJ46" s="1">
        <v>39</v>
      </c>
      <c r="AK46" s="1">
        <v>45</v>
      </c>
      <c r="AL46" s="1" t="s">
        <v>47</v>
      </c>
      <c r="AM46" s="32">
        <v>1</v>
      </c>
    </row>
    <row r="47" ht="81" spans="1:39">
      <c r="A47" s="28">
        <v>2046</v>
      </c>
      <c r="B47" s="35" t="s">
        <v>164</v>
      </c>
      <c r="C47" s="28" t="s">
        <v>165</v>
      </c>
      <c r="D47" s="28" t="s">
        <v>157</v>
      </c>
      <c r="E47" s="28">
        <v>3</v>
      </c>
      <c r="F47" s="28">
        <v>67</v>
      </c>
      <c r="G47" s="28">
        <v>2</v>
      </c>
      <c r="H47" s="28">
        <v>1</v>
      </c>
      <c r="I47" s="28">
        <v>1</v>
      </c>
      <c r="J47" s="28">
        <v>0</v>
      </c>
      <c r="K47" s="28">
        <v>0</v>
      </c>
      <c r="L47" s="41" t="s">
        <v>161</v>
      </c>
      <c r="M47" s="28">
        <v>920</v>
      </c>
      <c r="N47" s="28" t="s">
        <v>43</v>
      </c>
      <c r="O47" s="28" t="s">
        <v>44</v>
      </c>
      <c r="P47" s="29" t="s">
        <v>57</v>
      </c>
      <c r="Q47" s="28">
        <v>1</v>
      </c>
      <c r="R47" s="28" t="s">
        <v>58</v>
      </c>
      <c r="S47" s="28">
        <v>207</v>
      </c>
      <c r="T47" s="28">
        <v>60</v>
      </c>
      <c r="U47" s="28">
        <v>23</v>
      </c>
      <c r="V47" s="28">
        <v>35</v>
      </c>
      <c r="W47" s="28">
        <v>14</v>
      </c>
      <c r="X47" s="1">
        <v>8</v>
      </c>
      <c r="Y47" s="1">
        <v>9</v>
      </c>
      <c r="Z47" s="1">
        <v>10</v>
      </c>
      <c r="AA47" s="1">
        <v>12</v>
      </c>
      <c r="AB47" s="1">
        <v>16</v>
      </c>
      <c r="AC47" s="1">
        <v>20</v>
      </c>
      <c r="AD47" s="1">
        <v>25</v>
      </c>
      <c r="AE47" s="1">
        <v>31</v>
      </c>
      <c r="AF47" s="1">
        <v>38</v>
      </c>
      <c r="AG47" s="1">
        <v>45</v>
      </c>
      <c r="AH47" s="1">
        <v>33</v>
      </c>
      <c r="AI47" s="1">
        <v>36</v>
      </c>
      <c r="AJ47" s="1">
        <v>39</v>
      </c>
      <c r="AK47" s="1">
        <v>45</v>
      </c>
      <c r="AL47" s="1" t="s">
        <v>47</v>
      </c>
      <c r="AM47" s="32">
        <v>1</v>
      </c>
    </row>
    <row r="48" ht="67.5" spans="1:39">
      <c r="A48" s="28">
        <v>2047</v>
      </c>
      <c r="B48" s="37" t="s">
        <v>166</v>
      </c>
      <c r="C48" s="28" t="s">
        <v>167</v>
      </c>
      <c r="D48" s="28" t="s">
        <v>157</v>
      </c>
      <c r="E48" s="28">
        <v>2</v>
      </c>
      <c r="F48" s="28">
        <v>67</v>
      </c>
      <c r="G48" s="28">
        <v>2</v>
      </c>
      <c r="H48" s="28">
        <v>1</v>
      </c>
      <c r="I48" s="28">
        <v>0</v>
      </c>
      <c r="J48" s="28">
        <v>1</v>
      </c>
      <c r="K48" s="28">
        <v>0</v>
      </c>
      <c r="L48" s="41" t="s">
        <v>158</v>
      </c>
      <c r="M48" s="28">
        <v>910</v>
      </c>
      <c r="N48" s="28" t="s">
        <v>43</v>
      </c>
      <c r="O48" s="28" t="s">
        <v>44</v>
      </c>
      <c r="P48" s="29" t="s">
        <v>57</v>
      </c>
      <c r="Q48" s="28">
        <v>1</v>
      </c>
      <c r="R48" s="28" t="s">
        <v>58</v>
      </c>
      <c r="S48" s="28">
        <v>207</v>
      </c>
      <c r="T48" s="28">
        <v>60</v>
      </c>
      <c r="U48" s="28">
        <v>23</v>
      </c>
      <c r="V48" s="28">
        <v>35</v>
      </c>
      <c r="W48" s="28">
        <v>14</v>
      </c>
      <c r="X48" s="1">
        <v>8</v>
      </c>
      <c r="Y48" s="1">
        <v>9</v>
      </c>
      <c r="Z48" s="1">
        <v>10</v>
      </c>
      <c r="AA48" s="1">
        <v>12</v>
      </c>
      <c r="AB48" s="1">
        <v>16</v>
      </c>
      <c r="AC48" s="1">
        <v>20</v>
      </c>
      <c r="AD48" s="1">
        <v>25</v>
      </c>
      <c r="AE48" s="1">
        <v>31</v>
      </c>
      <c r="AF48" s="1">
        <v>38</v>
      </c>
      <c r="AG48" s="1">
        <v>45</v>
      </c>
      <c r="AH48" s="1">
        <v>33</v>
      </c>
      <c r="AI48" s="1">
        <v>36</v>
      </c>
      <c r="AJ48" s="1">
        <v>39</v>
      </c>
      <c r="AK48" s="1">
        <v>45</v>
      </c>
      <c r="AL48" s="1" t="s">
        <v>47</v>
      </c>
      <c r="AM48" s="32">
        <v>1</v>
      </c>
    </row>
    <row r="49" ht="94.5" spans="1:39">
      <c r="A49" s="28">
        <v>2048</v>
      </c>
      <c r="B49" s="28" t="s">
        <v>168</v>
      </c>
      <c r="C49" s="28" t="s">
        <v>169</v>
      </c>
      <c r="D49" s="28" t="s">
        <v>157</v>
      </c>
      <c r="E49" s="28">
        <v>1</v>
      </c>
      <c r="F49" s="28">
        <v>67</v>
      </c>
      <c r="G49" s="28">
        <v>2</v>
      </c>
      <c r="H49" s="28">
        <v>1</v>
      </c>
      <c r="I49" s="28">
        <v>1</v>
      </c>
      <c r="J49" s="28">
        <v>0</v>
      </c>
      <c r="K49" s="28">
        <v>0</v>
      </c>
      <c r="L49" s="41" t="s">
        <v>161</v>
      </c>
      <c r="M49" s="28">
        <v>920</v>
      </c>
      <c r="N49" s="28" t="s">
        <v>43</v>
      </c>
      <c r="O49" s="28" t="s">
        <v>44</v>
      </c>
      <c r="P49" s="29" t="s">
        <v>63</v>
      </c>
      <c r="Q49" s="28">
        <v>1</v>
      </c>
      <c r="R49" s="28" t="s">
        <v>64</v>
      </c>
      <c r="S49" s="28">
        <v>180</v>
      </c>
      <c r="T49" s="28">
        <v>53</v>
      </c>
      <c r="U49" s="28">
        <v>20</v>
      </c>
      <c r="V49" s="28">
        <v>30</v>
      </c>
      <c r="W49" s="28">
        <v>13</v>
      </c>
      <c r="X49" s="1">
        <v>8</v>
      </c>
      <c r="Y49" s="1">
        <v>9</v>
      </c>
      <c r="Z49" s="1">
        <v>10</v>
      </c>
      <c r="AA49" s="1">
        <v>12</v>
      </c>
      <c r="AB49" s="1">
        <v>16</v>
      </c>
      <c r="AC49" s="1">
        <v>20</v>
      </c>
      <c r="AD49" s="1">
        <v>25</v>
      </c>
      <c r="AE49" s="1">
        <v>31</v>
      </c>
      <c r="AF49" s="1">
        <v>38</v>
      </c>
      <c r="AG49" s="1">
        <v>45</v>
      </c>
      <c r="AH49" s="1">
        <v>33</v>
      </c>
      <c r="AI49" s="1">
        <v>36</v>
      </c>
      <c r="AJ49" s="1">
        <v>39</v>
      </c>
      <c r="AK49" s="1">
        <v>45</v>
      </c>
      <c r="AL49" s="1" t="s">
        <v>47</v>
      </c>
      <c r="AM49" s="32">
        <v>1</v>
      </c>
    </row>
    <row r="50" ht="54" spans="1:39">
      <c r="A50" s="28">
        <v>2049</v>
      </c>
      <c r="B50" s="34" t="s">
        <v>170</v>
      </c>
      <c r="C50" s="28" t="s">
        <v>171</v>
      </c>
      <c r="D50" s="28" t="s">
        <v>172</v>
      </c>
      <c r="E50" s="28">
        <v>4</v>
      </c>
      <c r="F50" s="28">
        <v>312</v>
      </c>
      <c r="G50" s="28">
        <v>2</v>
      </c>
      <c r="H50" s="28">
        <v>0</v>
      </c>
      <c r="I50" s="28">
        <v>0</v>
      </c>
      <c r="J50" s="28">
        <v>2</v>
      </c>
      <c r="K50" s="28">
        <v>0</v>
      </c>
      <c r="L50" s="41" t="s">
        <v>173</v>
      </c>
      <c r="M50" s="28">
        <v>906</v>
      </c>
      <c r="N50" s="28" t="s">
        <v>43</v>
      </c>
      <c r="O50" s="28" t="s">
        <v>44</v>
      </c>
      <c r="P50" s="29" t="s">
        <v>45</v>
      </c>
      <c r="Q50" s="28">
        <v>1</v>
      </c>
      <c r="R50" s="28" t="s">
        <v>46</v>
      </c>
      <c r="S50" s="28">
        <v>108</v>
      </c>
      <c r="T50" s="28">
        <v>84</v>
      </c>
      <c r="U50" s="28">
        <v>57</v>
      </c>
      <c r="V50" s="28">
        <v>15</v>
      </c>
      <c r="W50" s="28">
        <v>48</v>
      </c>
      <c r="X50" s="1">
        <v>8</v>
      </c>
      <c r="Y50" s="1">
        <v>9</v>
      </c>
      <c r="Z50" s="1">
        <v>10</v>
      </c>
      <c r="AA50" s="1">
        <v>12</v>
      </c>
      <c r="AB50" s="1">
        <v>16</v>
      </c>
      <c r="AC50" s="1">
        <v>20</v>
      </c>
      <c r="AD50" s="1">
        <v>25</v>
      </c>
      <c r="AE50" s="1">
        <v>31</v>
      </c>
      <c r="AF50" s="1">
        <v>38</v>
      </c>
      <c r="AG50" s="1">
        <v>45</v>
      </c>
      <c r="AH50" s="1">
        <v>33</v>
      </c>
      <c r="AI50" s="1">
        <v>36</v>
      </c>
      <c r="AJ50" s="1">
        <v>39</v>
      </c>
      <c r="AK50" s="1">
        <v>45</v>
      </c>
      <c r="AL50" s="1" t="s">
        <v>47</v>
      </c>
      <c r="AM50" s="32">
        <v>1</v>
      </c>
    </row>
    <row r="51" ht="67.5" spans="1:39">
      <c r="A51" s="28">
        <v>2050</v>
      </c>
      <c r="B51" s="34" t="s">
        <v>174</v>
      </c>
      <c r="C51" s="28" t="s">
        <v>175</v>
      </c>
      <c r="D51" s="28" t="s">
        <v>172</v>
      </c>
      <c r="E51" s="28">
        <v>4</v>
      </c>
      <c r="F51" s="28">
        <v>311</v>
      </c>
      <c r="G51" s="28">
        <v>1</v>
      </c>
      <c r="H51" s="28">
        <v>1</v>
      </c>
      <c r="I51" s="28">
        <v>0</v>
      </c>
      <c r="J51" s="28">
        <v>2</v>
      </c>
      <c r="K51" s="28">
        <v>0</v>
      </c>
      <c r="L51" s="41" t="s">
        <v>176</v>
      </c>
      <c r="M51" s="28">
        <v>906</v>
      </c>
      <c r="N51" s="28" t="s">
        <v>43</v>
      </c>
      <c r="O51" s="28" t="s">
        <v>44</v>
      </c>
      <c r="P51" s="29" t="s">
        <v>51</v>
      </c>
      <c r="Q51" s="28">
        <v>1</v>
      </c>
      <c r="R51" s="28" t="s">
        <v>52</v>
      </c>
      <c r="S51" s="28">
        <v>94</v>
      </c>
      <c r="T51" s="28">
        <v>73</v>
      </c>
      <c r="U51" s="28">
        <v>49</v>
      </c>
      <c r="V51" s="28">
        <v>13</v>
      </c>
      <c r="W51" s="28">
        <v>42</v>
      </c>
      <c r="X51" s="1">
        <v>8</v>
      </c>
      <c r="Y51" s="1">
        <v>9</v>
      </c>
      <c r="Z51" s="1">
        <v>10</v>
      </c>
      <c r="AA51" s="1">
        <v>12</v>
      </c>
      <c r="AB51" s="1">
        <v>16</v>
      </c>
      <c r="AC51" s="1">
        <v>20</v>
      </c>
      <c r="AD51" s="1">
        <v>25</v>
      </c>
      <c r="AE51" s="1">
        <v>31</v>
      </c>
      <c r="AF51" s="1">
        <v>38</v>
      </c>
      <c r="AG51" s="1">
        <v>45</v>
      </c>
      <c r="AH51" s="1">
        <v>33</v>
      </c>
      <c r="AI51" s="1">
        <v>36</v>
      </c>
      <c r="AJ51" s="1">
        <v>39</v>
      </c>
      <c r="AK51" s="1">
        <v>45</v>
      </c>
      <c r="AL51" s="1" t="s">
        <v>47</v>
      </c>
      <c r="AM51" s="32">
        <v>1</v>
      </c>
    </row>
    <row r="52" ht="67.5" spans="1:39">
      <c r="A52" s="28">
        <v>2051</v>
      </c>
      <c r="B52" s="35" t="s">
        <v>177</v>
      </c>
      <c r="C52" s="28" t="s">
        <v>178</v>
      </c>
      <c r="D52" s="28" t="s">
        <v>172</v>
      </c>
      <c r="E52" s="28">
        <v>3</v>
      </c>
      <c r="F52" s="28">
        <v>231</v>
      </c>
      <c r="G52" s="28">
        <v>2</v>
      </c>
      <c r="H52" s="28">
        <v>0</v>
      </c>
      <c r="I52" s="28">
        <v>0</v>
      </c>
      <c r="J52" s="28">
        <v>2</v>
      </c>
      <c r="K52" s="28">
        <v>0</v>
      </c>
      <c r="L52" s="41" t="s">
        <v>173</v>
      </c>
      <c r="M52" s="28">
        <v>906</v>
      </c>
      <c r="N52" s="28" t="s">
        <v>43</v>
      </c>
      <c r="O52" s="28" t="s">
        <v>44</v>
      </c>
      <c r="P52" s="29" t="s">
        <v>51</v>
      </c>
      <c r="Q52" s="28">
        <v>1</v>
      </c>
      <c r="R52" s="28" t="s">
        <v>52</v>
      </c>
      <c r="S52" s="28">
        <v>94</v>
      </c>
      <c r="T52" s="28">
        <v>73</v>
      </c>
      <c r="U52" s="28">
        <v>49</v>
      </c>
      <c r="V52" s="28">
        <v>13</v>
      </c>
      <c r="W52" s="28">
        <v>42</v>
      </c>
      <c r="X52" s="1">
        <v>8</v>
      </c>
      <c r="Y52" s="1">
        <v>9</v>
      </c>
      <c r="Z52" s="1">
        <v>10</v>
      </c>
      <c r="AA52" s="1">
        <v>12</v>
      </c>
      <c r="AB52" s="1">
        <v>16</v>
      </c>
      <c r="AC52" s="1">
        <v>20</v>
      </c>
      <c r="AD52" s="1">
        <v>25</v>
      </c>
      <c r="AE52" s="1">
        <v>31</v>
      </c>
      <c r="AF52" s="1">
        <v>38</v>
      </c>
      <c r="AG52" s="1">
        <v>45</v>
      </c>
      <c r="AH52" s="1">
        <v>33</v>
      </c>
      <c r="AI52" s="1">
        <v>36</v>
      </c>
      <c r="AJ52" s="1">
        <v>39</v>
      </c>
      <c r="AK52" s="1">
        <v>45</v>
      </c>
      <c r="AL52" s="1" t="s">
        <v>47</v>
      </c>
      <c r="AM52" s="32">
        <v>1</v>
      </c>
    </row>
    <row r="53" ht="54" spans="1:39">
      <c r="A53" s="28">
        <v>2052</v>
      </c>
      <c r="B53" s="35" t="s">
        <v>179</v>
      </c>
      <c r="C53" s="28" t="s">
        <v>180</v>
      </c>
      <c r="D53" s="28" t="s">
        <v>172</v>
      </c>
      <c r="E53" s="28">
        <v>3</v>
      </c>
      <c r="F53" s="28">
        <v>311</v>
      </c>
      <c r="G53" s="28">
        <v>1</v>
      </c>
      <c r="H53" s="28">
        <v>1</v>
      </c>
      <c r="I53" s="28">
        <v>0</v>
      </c>
      <c r="J53" s="28">
        <v>2</v>
      </c>
      <c r="K53" s="28">
        <v>0</v>
      </c>
      <c r="L53" s="41" t="s">
        <v>176</v>
      </c>
      <c r="M53" s="28">
        <v>906</v>
      </c>
      <c r="N53" s="28" t="s">
        <v>43</v>
      </c>
      <c r="O53" s="28" t="s">
        <v>44</v>
      </c>
      <c r="P53" s="29" t="s">
        <v>57</v>
      </c>
      <c r="Q53" s="28">
        <v>1</v>
      </c>
      <c r="R53" s="28" t="s">
        <v>58</v>
      </c>
      <c r="S53" s="28">
        <v>83</v>
      </c>
      <c r="T53" s="28">
        <v>64</v>
      </c>
      <c r="U53" s="28">
        <v>44</v>
      </c>
      <c r="V53" s="28">
        <v>12</v>
      </c>
      <c r="W53" s="28">
        <v>37</v>
      </c>
      <c r="X53" s="1">
        <v>8</v>
      </c>
      <c r="Y53" s="1">
        <v>9</v>
      </c>
      <c r="Z53" s="1">
        <v>10</v>
      </c>
      <c r="AA53" s="1">
        <v>12</v>
      </c>
      <c r="AB53" s="1">
        <v>16</v>
      </c>
      <c r="AC53" s="1">
        <v>20</v>
      </c>
      <c r="AD53" s="1">
        <v>25</v>
      </c>
      <c r="AE53" s="1">
        <v>31</v>
      </c>
      <c r="AF53" s="1">
        <v>38</v>
      </c>
      <c r="AG53" s="1">
        <v>45</v>
      </c>
      <c r="AH53" s="1">
        <v>33</v>
      </c>
      <c r="AI53" s="1">
        <v>36</v>
      </c>
      <c r="AJ53" s="1">
        <v>39</v>
      </c>
      <c r="AK53" s="1">
        <v>45</v>
      </c>
      <c r="AL53" s="1" t="s">
        <v>47</v>
      </c>
      <c r="AM53" s="32">
        <v>1</v>
      </c>
    </row>
    <row r="54" ht="67.5" spans="1:39">
      <c r="A54" s="28">
        <v>2053</v>
      </c>
      <c r="B54" s="37" t="s">
        <v>181</v>
      </c>
      <c r="C54" s="28" t="s">
        <v>182</v>
      </c>
      <c r="D54" s="28" t="s">
        <v>172</v>
      </c>
      <c r="E54" s="28">
        <v>2</v>
      </c>
      <c r="F54" s="28">
        <v>231</v>
      </c>
      <c r="G54" s="28">
        <v>2</v>
      </c>
      <c r="H54" s="28">
        <v>0</v>
      </c>
      <c r="I54" s="28">
        <v>0</v>
      </c>
      <c r="J54" s="28">
        <v>2</v>
      </c>
      <c r="K54" s="28">
        <v>0</v>
      </c>
      <c r="L54" s="41" t="s">
        <v>173</v>
      </c>
      <c r="M54" s="28">
        <v>906</v>
      </c>
      <c r="N54" s="28" t="s">
        <v>43</v>
      </c>
      <c r="O54" s="28" t="s">
        <v>44</v>
      </c>
      <c r="P54" s="29" t="s">
        <v>57</v>
      </c>
      <c r="Q54" s="28">
        <v>1</v>
      </c>
      <c r="R54" s="28" t="s">
        <v>58</v>
      </c>
      <c r="S54" s="28">
        <v>83</v>
      </c>
      <c r="T54" s="28">
        <v>64</v>
      </c>
      <c r="U54" s="28">
        <v>44</v>
      </c>
      <c r="V54" s="28">
        <v>12</v>
      </c>
      <c r="W54" s="28">
        <v>37</v>
      </c>
      <c r="X54" s="1">
        <v>8</v>
      </c>
      <c r="Y54" s="1">
        <v>9</v>
      </c>
      <c r="Z54" s="1">
        <v>10</v>
      </c>
      <c r="AA54" s="1">
        <v>12</v>
      </c>
      <c r="AB54" s="1">
        <v>16</v>
      </c>
      <c r="AC54" s="1">
        <v>20</v>
      </c>
      <c r="AD54" s="1">
        <v>25</v>
      </c>
      <c r="AE54" s="1">
        <v>31</v>
      </c>
      <c r="AF54" s="1">
        <v>38</v>
      </c>
      <c r="AG54" s="1">
        <v>45</v>
      </c>
      <c r="AH54" s="1">
        <v>33</v>
      </c>
      <c r="AI54" s="1">
        <v>36</v>
      </c>
      <c r="AJ54" s="1">
        <v>39</v>
      </c>
      <c r="AK54" s="1">
        <v>45</v>
      </c>
      <c r="AL54" s="1" t="s">
        <v>47</v>
      </c>
      <c r="AM54" s="32">
        <v>1</v>
      </c>
    </row>
    <row r="55" ht="67.5" spans="1:39">
      <c r="A55" s="28">
        <v>2054</v>
      </c>
      <c r="B55" s="28" t="s">
        <v>183</v>
      </c>
      <c r="C55" s="28" t="s">
        <v>184</v>
      </c>
      <c r="D55" s="28" t="s">
        <v>172</v>
      </c>
      <c r="E55" s="28">
        <v>1</v>
      </c>
      <c r="F55" s="28">
        <v>231</v>
      </c>
      <c r="G55" s="28">
        <v>1</v>
      </c>
      <c r="H55" s="28">
        <v>1</v>
      </c>
      <c r="I55" s="28">
        <v>0</v>
      </c>
      <c r="J55" s="28">
        <v>2</v>
      </c>
      <c r="K55" s="28">
        <v>0</v>
      </c>
      <c r="L55" s="41" t="s">
        <v>176</v>
      </c>
      <c r="M55" s="28">
        <v>906</v>
      </c>
      <c r="N55" s="28" t="s">
        <v>43</v>
      </c>
      <c r="O55" s="28" t="s">
        <v>44</v>
      </c>
      <c r="P55" s="29" t="s">
        <v>63</v>
      </c>
      <c r="Q55" s="28">
        <v>1</v>
      </c>
      <c r="R55" s="28" t="s">
        <v>64</v>
      </c>
      <c r="S55" s="28">
        <v>72</v>
      </c>
      <c r="T55" s="28">
        <v>56</v>
      </c>
      <c r="U55" s="28">
        <v>38</v>
      </c>
      <c r="V55" s="28">
        <v>10</v>
      </c>
      <c r="W55" s="28">
        <v>32</v>
      </c>
      <c r="X55" s="1">
        <v>8</v>
      </c>
      <c r="Y55" s="1">
        <v>9</v>
      </c>
      <c r="Z55" s="1">
        <v>10</v>
      </c>
      <c r="AA55" s="1">
        <v>12</v>
      </c>
      <c r="AB55" s="1">
        <v>16</v>
      </c>
      <c r="AC55" s="1">
        <v>20</v>
      </c>
      <c r="AD55" s="1">
        <v>25</v>
      </c>
      <c r="AE55" s="1">
        <v>31</v>
      </c>
      <c r="AF55" s="1">
        <v>38</v>
      </c>
      <c r="AG55" s="1">
        <v>45</v>
      </c>
      <c r="AH55" s="1">
        <v>33</v>
      </c>
      <c r="AI55" s="1">
        <v>36</v>
      </c>
      <c r="AJ55" s="1">
        <v>39</v>
      </c>
      <c r="AK55" s="1">
        <v>45</v>
      </c>
      <c r="AL55" s="1" t="s">
        <v>47</v>
      </c>
      <c r="AM55" s="32">
        <v>1</v>
      </c>
    </row>
    <row r="56" ht="54" spans="1:39">
      <c r="A56" s="28">
        <v>2055</v>
      </c>
      <c r="B56" s="34" t="s">
        <v>185</v>
      </c>
      <c r="C56" s="28" t="s">
        <v>186</v>
      </c>
      <c r="D56" s="28" t="s">
        <v>187</v>
      </c>
      <c r="E56" s="28">
        <v>4</v>
      </c>
      <c r="F56" s="28">
        <v>212</v>
      </c>
      <c r="G56" s="28">
        <v>1</v>
      </c>
      <c r="H56" s="28">
        <v>0</v>
      </c>
      <c r="I56" s="28">
        <v>0</v>
      </c>
      <c r="J56" s="28">
        <v>2</v>
      </c>
      <c r="K56" s="28">
        <v>1</v>
      </c>
      <c r="L56" s="41" t="s">
        <v>188</v>
      </c>
      <c r="M56" s="28">
        <v>907</v>
      </c>
      <c r="N56" s="28" t="s">
        <v>43</v>
      </c>
      <c r="O56" s="28" t="s">
        <v>44</v>
      </c>
      <c r="P56" s="29" t="s">
        <v>45</v>
      </c>
      <c r="Q56" s="28">
        <v>1</v>
      </c>
      <c r="R56" s="28" t="s">
        <v>46</v>
      </c>
      <c r="S56" s="28">
        <v>108</v>
      </c>
      <c r="T56" s="28">
        <v>315</v>
      </c>
      <c r="U56" s="28">
        <v>45</v>
      </c>
      <c r="V56" s="28">
        <v>15</v>
      </c>
      <c r="W56" s="28">
        <v>27</v>
      </c>
      <c r="X56" s="1">
        <v>8</v>
      </c>
      <c r="Y56" s="1">
        <v>9</v>
      </c>
      <c r="Z56" s="1">
        <v>10</v>
      </c>
      <c r="AA56" s="1">
        <v>12</v>
      </c>
      <c r="AB56" s="1">
        <v>16</v>
      </c>
      <c r="AC56" s="1">
        <v>20</v>
      </c>
      <c r="AD56" s="1">
        <v>25</v>
      </c>
      <c r="AE56" s="1">
        <v>31</v>
      </c>
      <c r="AF56" s="1">
        <v>38</v>
      </c>
      <c r="AG56" s="1">
        <v>45</v>
      </c>
      <c r="AH56" s="1">
        <v>33</v>
      </c>
      <c r="AI56" s="1">
        <v>36</v>
      </c>
      <c r="AJ56" s="1">
        <v>39</v>
      </c>
      <c r="AK56" s="1">
        <v>45</v>
      </c>
      <c r="AL56" s="1" t="s">
        <v>47</v>
      </c>
      <c r="AM56" s="32">
        <v>1</v>
      </c>
    </row>
    <row r="57" ht="54" spans="1:39">
      <c r="A57" s="28">
        <v>2056</v>
      </c>
      <c r="B57" s="34" t="s">
        <v>189</v>
      </c>
      <c r="C57" s="28" t="s">
        <v>190</v>
      </c>
      <c r="D57" s="28" t="s">
        <v>187</v>
      </c>
      <c r="E57" s="28">
        <v>4</v>
      </c>
      <c r="F57" s="28">
        <v>213</v>
      </c>
      <c r="G57" s="28">
        <v>2</v>
      </c>
      <c r="H57" s="28">
        <v>0</v>
      </c>
      <c r="I57" s="28">
        <v>0</v>
      </c>
      <c r="J57" s="28">
        <v>1</v>
      </c>
      <c r="K57" s="28">
        <v>1</v>
      </c>
      <c r="L57" s="41" t="s">
        <v>191</v>
      </c>
      <c r="M57" s="28">
        <v>917</v>
      </c>
      <c r="N57" s="28" t="s">
        <v>43</v>
      </c>
      <c r="O57" s="28" t="s">
        <v>44</v>
      </c>
      <c r="P57" s="29" t="s">
        <v>51</v>
      </c>
      <c r="Q57" s="28">
        <v>1</v>
      </c>
      <c r="R57" s="28" t="s">
        <v>52</v>
      </c>
      <c r="S57" s="28">
        <v>94</v>
      </c>
      <c r="T57" s="28">
        <v>273</v>
      </c>
      <c r="U57" s="28">
        <v>39</v>
      </c>
      <c r="V57" s="28">
        <v>13</v>
      </c>
      <c r="W57" s="28">
        <v>23</v>
      </c>
      <c r="X57" s="1">
        <v>8</v>
      </c>
      <c r="Y57" s="1">
        <v>9</v>
      </c>
      <c r="Z57" s="1">
        <v>10</v>
      </c>
      <c r="AA57" s="1">
        <v>12</v>
      </c>
      <c r="AB57" s="1">
        <v>16</v>
      </c>
      <c r="AC57" s="1">
        <v>20</v>
      </c>
      <c r="AD57" s="1">
        <v>25</v>
      </c>
      <c r="AE57" s="1">
        <v>31</v>
      </c>
      <c r="AF57" s="1">
        <v>38</v>
      </c>
      <c r="AG57" s="1">
        <v>45</v>
      </c>
      <c r="AH57" s="1">
        <v>33</v>
      </c>
      <c r="AI57" s="1">
        <v>36</v>
      </c>
      <c r="AJ57" s="1">
        <v>39</v>
      </c>
      <c r="AK57" s="1">
        <v>45</v>
      </c>
      <c r="AL57" s="1" t="s">
        <v>47</v>
      </c>
      <c r="AM57" s="32">
        <v>1</v>
      </c>
    </row>
    <row r="58" ht="54" spans="1:39">
      <c r="A58" s="28">
        <v>2057</v>
      </c>
      <c r="B58" s="35" t="s">
        <v>192</v>
      </c>
      <c r="C58" s="28" t="s">
        <v>193</v>
      </c>
      <c r="D58" s="28" t="s">
        <v>187</v>
      </c>
      <c r="E58" s="28">
        <v>3</v>
      </c>
      <c r="F58" s="28">
        <v>65</v>
      </c>
      <c r="G58" s="28">
        <v>1</v>
      </c>
      <c r="H58" s="28">
        <v>0</v>
      </c>
      <c r="I58" s="28">
        <v>0</v>
      </c>
      <c r="J58" s="28">
        <v>2</v>
      </c>
      <c r="K58" s="28">
        <v>1</v>
      </c>
      <c r="L58" s="41" t="s">
        <v>188</v>
      </c>
      <c r="M58" s="28">
        <v>907</v>
      </c>
      <c r="N58" s="28" t="s">
        <v>43</v>
      </c>
      <c r="O58" s="28" t="s">
        <v>44</v>
      </c>
      <c r="P58" s="29" t="s">
        <v>51</v>
      </c>
      <c r="Q58" s="28">
        <v>1</v>
      </c>
      <c r="R58" s="28" t="s">
        <v>52</v>
      </c>
      <c r="S58" s="28">
        <v>94</v>
      </c>
      <c r="T58" s="28">
        <v>273</v>
      </c>
      <c r="U58" s="28">
        <v>39</v>
      </c>
      <c r="V58" s="28">
        <v>13</v>
      </c>
      <c r="W58" s="28">
        <v>23</v>
      </c>
      <c r="X58" s="1">
        <v>8</v>
      </c>
      <c r="Y58" s="1">
        <v>9</v>
      </c>
      <c r="Z58" s="1">
        <v>10</v>
      </c>
      <c r="AA58" s="1">
        <v>12</v>
      </c>
      <c r="AB58" s="1">
        <v>16</v>
      </c>
      <c r="AC58" s="1">
        <v>20</v>
      </c>
      <c r="AD58" s="1">
        <v>25</v>
      </c>
      <c r="AE58" s="1">
        <v>31</v>
      </c>
      <c r="AF58" s="1">
        <v>38</v>
      </c>
      <c r="AG58" s="1">
        <v>45</v>
      </c>
      <c r="AH58" s="1">
        <v>33</v>
      </c>
      <c r="AI58" s="1">
        <v>36</v>
      </c>
      <c r="AJ58" s="1">
        <v>39</v>
      </c>
      <c r="AK58" s="1">
        <v>45</v>
      </c>
      <c r="AL58" s="1" t="s">
        <v>47</v>
      </c>
      <c r="AM58" s="32">
        <v>1</v>
      </c>
    </row>
    <row r="59" ht="54" spans="1:39">
      <c r="A59" s="28">
        <v>2058</v>
      </c>
      <c r="B59" s="35" t="s">
        <v>194</v>
      </c>
      <c r="C59" s="28" t="s">
        <v>195</v>
      </c>
      <c r="D59" s="28" t="s">
        <v>187</v>
      </c>
      <c r="E59" s="28">
        <v>3</v>
      </c>
      <c r="F59" s="28">
        <v>65</v>
      </c>
      <c r="G59" s="28">
        <v>2</v>
      </c>
      <c r="H59" s="28">
        <v>0</v>
      </c>
      <c r="I59" s="28">
        <v>0</v>
      </c>
      <c r="J59" s="28">
        <v>1</v>
      </c>
      <c r="K59" s="28">
        <v>1</v>
      </c>
      <c r="L59" s="41" t="s">
        <v>191</v>
      </c>
      <c r="M59" s="28">
        <v>917</v>
      </c>
      <c r="N59" s="28" t="s">
        <v>43</v>
      </c>
      <c r="O59" s="28" t="s">
        <v>44</v>
      </c>
      <c r="P59" s="29" t="s">
        <v>57</v>
      </c>
      <c r="Q59" s="28">
        <v>1</v>
      </c>
      <c r="R59" s="28" t="s">
        <v>58</v>
      </c>
      <c r="S59" s="28">
        <v>83</v>
      </c>
      <c r="T59" s="28">
        <v>242</v>
      </c>
      <c r="U59" s="28">
        <v>35</v>
      </c>
      <c r="V59" s="28">
        <v>12</v>
      </c>
      <c r="W59" s="28">
        <v>21</v>
      </c>
      <c r="X59" s="1">
        <v>8</v>
      </c>
      <c r="Y59" s="1">
        <v>9</v>
      </c>
      <c r="Z59" s="1">
        <v>10</v>
      </c>
      <c r="AA59" s="1">
        <v>12</v>
      </c>
      <c r="AB59" s="1">
        <v>16</v>
      </c>
      <c r="AC59" s="1">
        <v>20</v>
      </c>
      <c r="AD59" s="1">
        <v>25</v>
      </c>
      <c r="AE59" s="1">
        <v>31</v>
      </c>
      <c r="AF59" s="1">
        <v>38</v>
      </c>
      <c r="AG59" s="1">
        <v>45</v>
      </c>
      <c r="AH59" s="1">
        <v>33</v>
      </c>
      <c r="AI59" s="1">
        <v>36</v>
      </c>
      <c r="AJ59" s="1">
        <v>39</v>
      </c>
      <c r="AK59" s="1">
        <v>45</v>
      </c>
      <c r="AL59" s="1" t="s">
        <v>47</v>
      </c>
      <c r="AM59" s="32">
        <v>1</v>
      </c>
    </row>
    <row r="60" ht="54" spans="1:39">
      <c r="A60" s="28">
        <v>2059</v>
      </c>
      <c r="B60" s="37" t="s">
        <v>196</v>
      </c>
      <c r="C60" s="28" t="s">
        <v>197</v>
      </c>
      <c r="D60" s="28" t="s">
        <v>187</v>
      </c>
      <c r="E60" s="28">
        <v>2</v>
      </c>
      <c r="F60" s="28">
        <v>65</v>
      </c>
      <c r="G60" s="28">
        <v>1</v>
      </c>
      <c r="H60" s="28">
        <v>0</v>
      </c>
      <c r="I60" s="28">
        <v>0</v>
      </c>
      <c r="J60" s="28">
        <v>2</v>
      </c>
      <c r="K60" s="28">
        <v>1</v>
      </c>
      <c r="L60" s="41" t="s">
        <v>188</v>
      </c>
      <c r="M60" s="28">
        <v>907</v>
      </c>
      <c r="N60" s="28" t="s">
        <v>43</v>
      </c>
      <c r="O60" s="28" t="s">
        <v>44</v>
      </c>
      <c r="P60" s="29" t="s">
        <v>57</v>
      </c>
      <c r="Q60" s="28">
        <v>1</v>
      </c>
      <c r="R60" s="28" t="s">
        <v>58</v>
      </c>
      <c r="S60" s="28">
        <v>83</v>
      </c>
      <c r="T60" s="28">
        <v>242</v>
      </c>
      <c r="U60" s="28">
        <v>35</v>
      </c>
      <c r="V60" s="28">
        <v>12</v>
      </c>
      <c r="W60" s="28">
        <v>21</v>
      </c>
      <c r="X60" s="1">
        <v>8</v>
      </c>
      <c r="Y60" s="1">
        <v>9</v>
      </c>
      <c r="Z60" s="1">
        <v>10</v>
      </c>
      <c r="AA60" s="1">
        <v>12</v>
      </c>
      <c r="AB60" s="1">
        <v>16</v>
      </c>
      <c r="AC60" s="1">
        <v>20</v>
      </c>
      <c r="AD60" s="1">
        <v>25</v>
      </c>
      <c r="AE60" s="1">
        <v>31</v>
      </c>
      <c r="AF60" s="1">
        <v>38</v>
      </c>
      <c r="AG60" s="1">
        <v>45</v>
      </c>
      <c r="AH60" s="1">
        <v>33</v>
      </c>
      <c r="AI60" s="1">
        <v>36</v>
      </c>
      <c r="AJ60" s="1">
        <v>39</v>
      </c>
      <c r="AK60" s="1">
        <v>45</v>
      </c>
      <c r="AL60" s="1" t="s">
        <v>47</v>
      </c>
      <c r="AM60" s="32">
        <v>1</v>
      </c>
    </row>
    <row r="61" ht="67.5" spans="1:39">
      <c r="A61" s="28">
        <v>2060</v>
      </c>
      <c r="B61" s="28" t="s">
        <v>198</v>
      </c>
      <c r="C61" s="28" t="s">
        <v>199</v>
      </c>
      <c r="D61" s="28" t="s">
        <v>187</v>
      </c>
      <c r="E61" s="28">
        <v>1</v>
      </c>
      <c r="F61" s="28">
        <v>65</v>
      </c>
      <c r="G61" s="28">
        <v>2</v>
      </c>
      <c r="H61" s="28">
        <v>0</v>
      </c>
      <c r="I61" s="28">
        <v>0</v>
      </c>
      <c r="J61" s="28">
        <v>1</v>
      </c>
      <c r="K61" s="28">
        <v>1</v>
      </c>
      <c r="L61" s="41" t="s">
        <v>191</v>
      </c>
      <c r="M61" s="28">
        <v>917</v>
      </c>
      <c r="N61" s="28" t="s">
        <v>43</v>
      </c>
      <c r="O61" s="28" t="s">
        <v>44</v>
      </c>
      <c r="P61" s="29" t="s">
        <v>63</v>
      </c>
      <c r="Q61" s="28">
        <v>1</v>
      </c>
      <c r="R61" s="28" t="s">
        <v>64</v>
      </c>
      <c r="S61" s="28">
        <v>72</v>
      </c>
      <c r="T61" s="28">
        <v>210</v>
      </c>
      <c r="U61" s="28">
        <v>30</v>
      </c>
      <c r="V61" s="28">
        <v>10</v>
      </c>
      <c r="W61" s="28">
        <v>18</v>
      </c>
      <c r="X61" s="1">
        <v>8</v>
      </c>
      <c r="Y61" s="1">
        <v>9</v>
      </c>
      <c r="Z61" s="1">
        <v>10</v>
      </c>
      <c r="AA61" s="1">
        <v>12</v>
      </c>
      <c r="AB61" s="1">
        <v>16</v>
      </c>
      <c r="AC61" s="1">
        <v>20</v>
      </c>
      <c r="AD61" s="1">
        <v>25</v>
      </c>
      <c r="AE61" s="1">
        <v>31</v>
      </c>
      <c r="AF61" s="1">
        <v>38</v>
      </c>
      <c r="AG61" s="1">
        <v>45</v>
      </c>
      <c r="AH61" s="1">
        <v>33</v>
      </c>
      <c r="AI61" s="1">
        <v>36</v>
      </c>
      <c r="AJ61" s="1">
        <v>39</v>
      </c>
      <c r="AK61" s="1">
        <v>45</v>
      </c>
      <c r="AL61" s="1" t="s">
        <v>47</v>
      </c>
      <c r="AM61" s="32">
        <v>1</v>
      </c>
    </row>
    <row r="62" ht="111" customHeight="1" spans="1:39">
      <c r="A62" s="28">
        <v>2061</v>
      </c>
      <c r="B62" s="38" t="s">
        <v>200</v>
      </c>
      <c r="C62" s="39" t="s">
        <v>201</v>
      </c>
      <c r="D62" s="1" t="s">
        <v>41</v>
      </c>
      <c r="E62" s="1">
        <v>4</v>
      </c>
      <c r="F62" s="1">
        <v>356</v>
      </c>
      <c r="G62" s="28">
        <v>2</v>
      </c>
      <c r="H62" s="28">
        <v>0</v>
      </c>
      <c r="I62" s="28">
        <v>0</v>
      </c>
      <c r="J62" s="28">
        <v>1</v>
      </c>
      <c r="K62" s="28">
        <v>1</v>
      </c>
      <c r="L62" s="41" t="s">
        <v>42</v>
      </c>
      <c r="M62" s="28">
        <v>902</v>
      </c>
      <c r="N62" s="28" t="s">
        <v>43</v>
      </c>
      <c r="O62" s="28" t="s">
        <v>44</v>
      </c>
      <c r="P62" s="29" t="s">
        <v>202</v>
      </c>
      <c r="Q62" s="28">
        <v>1</v>
      </c>
      <c r="R62" s="28" t="s">
        <v>203</v>
      </c>
      <c r="S62" s="28">
        <v>225</v>
      </c>
      <c r="T62" s="28">
        <v>231</v>
      </c>
      <c r="U62" s="28">
        <v>27</v>
      </c>
      <c r="V62" s="28">
        <v>30</v>
      </c>
      <c r="W62" s="28">
        <v>23</v>
      </c>
      <c r="X62" s="1">
        <v>8</v>
      </c>
      <c r="Y62" s="1">
        <v>9</v>
      </c>
      <c r="Z62" s="1">
        <v>10</v>
      </c>
      <c r="AA62" s="1">
        <v>12</v>
      </c>
      <c r="AB62" s="1">
        <v>16</v>
      </c>
      <c r="AC62" s="1">
        <v>20</v>
      </c>
      <c r="AD62" s="1">
        <v>25</v>
      </c>
      <c r="AE62" s="1">
        <v>31</v>
      </c>
      <c r="AF62" s="1">
        <v>38</v>
      </c>
      <c r="AG62" s="1">
        <v>45</v>
      </c>
      <c r="AH62" s="1">
        <v>33</v>
      </c>
      <c r="AI62" s="1">
        <v>36</v>
      </c>
      <c r="AJ62" s="1">
        <v>39</v>
      </c>
      <c r="AK62" s="1">
        <v>45</v>
      </c>
      <c r="AL62" s="1" t="s">
        <v>47</v>
      </c>
      <c r="AM62" s="32">
        <v>1</v>
      </c>
    </row>
    <row r="63" ht="108" customHeight="1" spans="1:39">
      <c r="A63" s="28">
        <v>2062</v>
      </c>
      <c r="B63" s="38" t="s">
        <v>204</v>
      </c>
      <c r="C63" s="40" t="s">
        <v>205</v>
      </c>
      <c r="D63" s="1" t="s">
        <v>67</v>
      </c>
      <c r="E63" s="1">
        <v>4</v>
      </c>
      <c r="F63" s="1">
        <v>357</v>
      </c>
      <c r="G63" s="28">
        <v>1.3</v>
      </c>
      <c r="H63" s="28">
        <v>0</v>
      </c>
      <c r="I63" s="28">
        <v>0</v>
      </c>
      <c r="J63" s="28">
        <v>1.7</v>
      </c>
      <c r="K63" s="28">
        <v>1</v>
      </c>
      <c r="L63" s="41" t="s">
        <v>71</v>
      </c>
      <c r="M63" s="28">
        <v>913</v>
      </c>
      <c r="N63" s="28" t="s">
        <v>43</v>
      </c>
      <c r="O63" s="28" t="s">
        <v>44</v>
      </c>
      <c r="P63" s="29" t="s">
        <v>202</v>
      </c>
      <c r="Q63" s="28">
        <v>1</v>
      </c>
      <c r="R63" s="28" t="s">
        <v>203</v>
      </c>
      <c r="S63" s="28">
        <v>99</v>
      </c>
      <c r="T63" s="28">
        <v>336</v>
      </c>
      <c r="U63" s="28">
        <v>45</v>
      </c>
      <c r="V63" s="28">
        <v>12</v>
      </c>
      <c r="W63" s="28">
        <v>29</v>
      </c>
      <c r="X63" s="1">
        <v>8</v>
      </c>
      <c r="Y63" s="1">
        <v>9</v>
      </c>
      <c r="Z63" s="1">
        <v>10</v>
      </c>
      <c r="AA63" s="1">
        <v>12</v>
      </c>
      <c r="AB63" s="1">
        <v>16</v>
      </c>
      <c r="AC63" s="1">
        <v>20</v>
      </c>
      <c r="AD63" s="1">
        <v>25</v>
      </c>
      <c r="AE63" s="1">
        <v>31</v>
      </c>
      <c r="AF63" s="1">
        <v>38</v>
      </c>
      <c r="AG63" s="1">
        <v>45</v>
      </c>
      <c r="AH63" s="1">
        <v>33</v>
      </c>
      <c r="AI63" s="1">
        <v>36</v>
      </c>
      <c r="AJ63" s="1">
        <v>39</v>
      </c>
      <c r="AK63" s="1">
        <v>45</v>
      </c>
      <c r="AL63" s="1" t="s">
        <v>47</v>
      </c>
      <c r="AM63" s="32">
        <v>1</v>
      </c>
    </row>
    <row r="64" ht="81" customHeight="1" spans="1:39">
      <c r="A64" s="28">
        <v>2063</v>
      </c>
      <c r="B64" s="38" t="s">
        <v>206</v>
      </c>
      <c r="C64" s="40" t="s">
        <v>207</v>
      </c>
      <c r="D64" s="1" t="s">
        <v>82</v>
      </c>
      <c r="E64" s="1">
        <v>4</v>
      </c>
      <c r="F64" s="1">
        <v>358</v>
      </c>
      <c r="G64" s="28">
        <v>0.5</v>
      </c>
      <c r="H64" s="28">
        <v>0</v>
      </c>
      <c r="I64" s="28">
        <v>0.5</v>
      </c>
      <c r="J64" s="28">
        <v>1</v>
      </c>
      <c r="K64" s="28">
        <v>2</v>
      </c>
      <c r="L64" s="41" t="s">
        <v>86</v>
      </c>
      <c r="M64" s="28">
        <v>914</v>
      </c>
      <c r="N64" s="28" t="s">
        <v>43</v>
      </c>
      <c r="O64" s="28" t="s">
        <v>44</v>
      </c>
      <c r="P64" s="29" t="s">
        <v>202</v>
      </c>
      <c r="Q64" s="28">
        <v>1</v>
      </c>
      <c r="R64" s="28" t="s">
        <v>203</v>
      </c>
      <c r="S64" s="28">
        <v>108</v>
      </c>
      <c r="T64" s="28">
        <v>263</v>
      </c>
      <c r="U64" s="28">
        <v>53</v>
      </c>
      <c r="V64" s="28">
        <v>15</v>
      </c>
      <c r="W64" s="28">
        <v>27</v>
      </c>
      <c r="X64" s="1">
        <v>8</v>
      </c>
      <c r="Y64" s="1">
        <v>9</v>
      </c>
      <c r="Z64" s="1">
        <v>10</v>
      </c>
      <c r="AA64" s="1">
        <v>12</v>
      </c>
      <c r="AB64" s="1">
        <v>16</v>
      </c>
      <c r="AC64" s="1">
        <v>20</v>
      </c>
      <c r="AD64" s="1">
        <v>25</v>
      </c>
      <c r="AE64" s="1">
        <v>31</v>
      </c>
      <c r="AF64" s="1">
        <v>38</v>
      </c>
      <c r="AG64" s="1">
        <v>45</v>
      </c>
      <c r="AH64" s="1">
        <v>33</v>
      </c>
      <c r="AI64" s="1">
        <v>36</v>
      </c>
      <c r="AJ64" s="1">
        <v>39</v>
      </c>
      <c r="AK64" s="1">
        <v>45</v>
      </c>
      <c r="AL64" s="1" t="s">
        <v>47</v>
      </c>
      <c r="AM64" s="32">
        <v>1</v>
      </c>
    </row>
    <row r="65" ht="97.5" customHeight="1" spans="1:39">
      <c r="A65" s="28">
        <v>2064</v>
      </c>
      <c r="B65" s="38" t="s">
        <v>208</v>
      </c>
      <c r="C65" s="39" t="s">
        <v>209</v>
      </c>
      <c r="D65" s="1" t="s">
        <v>97</v>
      </c>
      <c r="E65" s="1">
        <v>4</v>
      </c>
      <c r="F65" s="1">
        <v>359</v>
      </c>
      <c r="G65" s="28">
        <v>1</v>
      </c>
      <c r="H65" s="28">
        <v>2</v>
      </c>
      <c r="I65" s="28">
        <v>0</v>
      </c>
      <c r="J65" s="28">
        <v>1</v>
      </c>
      <c r="K65" s="28">
        <v>0</v>
      </c>
      <c r="L65" s="41" t="s">
        <v>101</v>
      </c>
      <c r="M65" s="28">
        <v>911</v>
      </c>
      <c r="N65" s="28" t="s">
        <v>43</v>
      </c>
      <c r="O65" s="28" t="s">
        <v>44</v>
      </c>
      <c r="P65" s="29" t="s">
        <v>202</v>
      </c>
      <c r="Q65" s="28">
        <v>1</v>
      </c>
      <c r="R65" s="28" t="s">
        <v>203</v>
      </c>
      <c r="S65" s="28">
        <v>180</v>
      </c>
      <c r="T65" s="28">
        <v>105</v>
      </c>
      <c r="U65" s="28">
        <v>45</v>
      </c>
      <c r="V65" s="28">
        <v>23</v>
      </c>
      <c r="W65" s="28">
        <v>38</v>
      </c>
      <c r="X65" s="1">
        <v>8</v>
      </c>
      <c r="Y65" s="1">
        <v>9</v>
      </c>
      <c r="Z65" s="1">
        <v>10</v>
      </c>
      <c r="AA65" s="1">
        <v>12</v>
      </c>
      <c r="AB65" s="1">
        <v>16</v>
      </c>
      <c r="AC65" s="1">
        <v>20</v>
      </c>
      <c r="AD65" s="1">
        <v>25</v>
      </c>
      <c r="AE65" s="1">
        <v>31</v>
      </c>
      <c r="AF65" s="1">
        <v>38</v>
      </c>
      <c r="AG65" s="1">
        <v>45</v>
      </c>
      <c r="AH65" s="1">
        <v>33</v>
      </c>
      <c r="AI65" s="1">
        <v>36</v>
      </c>
      <c r="AJ65" s="1">
        <v>39</v>
      </c>
      <c r="AK65" s="1">
        <v>45</v>
      </c>
      <c r="AL65" s="1" t="s">
        <v>47</v>
      </c>
      <c r="AM65" s="32">
        <v>1</v>
      </c>
    </row>
    <row r="66" ht="160.5" customHeight="1" spans="1:39">
      <c r="A66" s="28">
        <v>2065</v>
      </c>
      <c r="B66" s="38" t="s">
        <v>210</v>
      </c>
      <c r="C66" s="40" t="s">
        <v>211</v>
      </c>
      <c r="D66" s="1" t="s">
        <v>112</v>
      </c>
      <c r="E66" s="1">
        <v>4</v>
      </c>
      <c r="F66" s="1">
        <v>360</v>
      </c>
      <c r="G66" s="28">
        <v>1</v>
      </c>
      <c r="H66" s="28">
        <v>2</v>
      </c>
      <c r="I66" s="28">
        <v>0</v>
      </c>
      <c r="J66" s="28">
        <v>1</v>
      </c>
      <c r="K66" s="28">
        <v>0</v>
      </c>
      <c r="L66" s="41" t="s">
        <v>116</v>
      </c>
      <c r="M66" s="28">
        <v>915</v>
      </c>
      <c r="N66" s="28" t="s">
        <v>43</v>
      </c>
      <c r="O66" s="28" t="s">
        <v>44</v>
      </c>
      <c r="P66" s="29" t="s">
        <v>202</v>
      </c>
      <c r="Q66" s="28">
        <v>1</v>
      </c>
      <c r="R66" s="28" t="s">
        <v>203</v>
      </c>
      <c r="S66" s="28">
        <v>189</v>
      </c>
      <c r="T66" s="28">
        <v>84</v>
      </c>
      <c r="U66" s="28">
        <v>57</v>
      </c>
      <c r="V66" s="28">
        <v>20</v>
      </c>
      <c r="W66" s="28">
        <v>30</v>
      </c>
      <c r="X66" s="1">
        <v>8</v>
      </c>
      <c r="Y66" s="1">
        <v>9</v>
      </c>
      <c r="Z66" s="1">
        <v>10</v>
      </c>
      <c r="AA66" s="1">
        <v>12</v>
      </c>
      <c r="AB66" s="1">
        <v>16</v>
      </c>
      <c r="AC66" s="1">
        <v>20</v>
      </c>
      <c r="AD66" s="1">
        <v>25</v>
      </c>
      <c r="AE66" s="1">
        <v>31</v>
      </c>
      <c r="AF66" s="1">
        <v>38</v>
      </c>
      <c r="AG66" s="1">
        <v>45</v>
      </c>
      <c r="AH66" s="1">
        <v>33</v>
      </c>
      <c r="AI66" s="1">
        <v>36</v>
      </c>
      <c r="AJ66" s="1">
        <v>39</v>
      </c>
      <c r="AK66" s="1">
        <v>45</v>
      </c>
      <c r="AL66" s="1" t="s">
        <v>47</v>
      </c>
      <c r="AM66" s="32">
        <v>1</v>
      </c>
    </row>
    <row r="67" ht="108.75" customHeight="1" spans="1:39">
      <c r="A67" s="28">
        <v>2066</v>
      </c>
      <c r="B67" s="38" t="s">
        <v>212</v>
      </c>
      <c r="C67" s="40" t="s">
        <v>213</v>
      </c>
      <c r="D67" s="1" t="s">
        <v>127</v>
      </c>
      <c r="E67" s="1">
        <v>4</v>
      </c>
      <c r="F67" s="1">
        <v>361</v>
      </c>
      <c r="G67" s="28">
        <v>1</v>
      </c>
      <c r="H67" s="28">
        <v>2</v>
      </c>
      <c r="I67" s="28">
        <v>0</v>
      </c>
      <c r="J67" s="28">
        <v>1</v>
      </c>
      <c r="K67" s="28">
        <v>0</v>
      </c>
      <c r="L67" s="41" t="s">
        <v>128</v>
      </c>
      <c r="M67" s="28">
        <v>908</v>
      </c>
      <c r="N67" s="28" t="s">
        <v>43</v>
      </c>
      <c r="O67" s="28" t="s">
        <v>44</v>
      </c>
      <c r="P67" s="29" t="s">
        <v>202</v>
      </c>
      <c r="Q67" s="28">
        <v>1</v>
      </c>
      <c r="R67" s="28" t="s">
        <v>203</v>
      </c>
      <c r="S67" s="28">
        <v>225</v>
      </c>
      <c r="T67" s="28">
        <v>53</v>
      </c>
      <c r="U67" s="28">
        <v>53</v>
      </c>
      <c r="V67" s="28">
        <v>30</v>
      </c>
      <c r="W67" s="28">
        <v>23</v>
      </c>
      <c r="X67" s="1">
        <v>8</v>
      </c>
      <c r="Y67" s="1">
        <v>9</v>
      </c>
      <c r="Z67" s="1">
        <v>10</v>
      </c>
      <c r="AA67" s="1">
        <v>12</v>
      </c>
      <c r="AB67" s="1">
        <v>16</v>
      </c>
      <c r="AC67" s="1">
        <v>20</v>
      </c>
      <c r="AD67" s="1">
        <v>25</v>
      </c>
      <c r="AE67" s="1">
        <v>31</v>
      </c>
      <c r="AF67" s="1">
        <v>38</v>
      </c>
      <c r="AG67" s="1">
        <v>45</v>
      </c>
      <c r="AH67" s="1">
        <v>33</v>
      </c>
      <c r="AI67" s="1">
        <v>36</v>
      </c>
      <c r="AJ67" s="1">
        <v>39</v>
      </c>
      <c r="AK67" s="1">
        <v>45</v>
      </c>
      <c r="AL67" s="1" t="s">
        <v>47</v>
      </c>
      <c r="AM67" s="32">
        <v>1</v>
      </c>
    </row>
    <row r="68" ht="123" customHeight="1" spans="1:39">
      <c r="A68" s="28">
        <v>2067</v>
      </c>
      <c r="B68" s="38" t="s">
        <v>214</v>
      </c>
      <c r="C68" s="39" t="s">
        <v>215</v>
      </c>
      <c r="D68" s="1" t="s">
        <v>142</v>
      </c>
      <c r="E68" s="1">
        <v>4</v>
      </c>
      <c r="F68" s="1">
        <v>362</v>
      </c>
      <c r="G68" s="28">
        <v>0</v>
      </c>
      <c r="H68" s="28">
        <v>2</v>
      </c>
      <c r="I68" s="28">
        <v>0</v>
      </c>
      <c r="J68" s="28">
        <v>2</v>
      </c>
      <c r="K68" s="28">
        <v>0</v>
      </c>
      <c r="L68" s="41" t="s">
        <v>146</v>
      </c>
      <c r="M68" s="28">
        <v>919</v>
      </c>
      <c r="N68" s="28" t="s">
        <v>43</v>
      </c>
      <c r="O68" s="28" t="s">
        <v>44</v>
      </c>
      <c r="P68" s="29" t="s">
        <v>202</v>
      </c>
      <c r="Q68" s="28">
        <v>1</v>
      </c>
      <c r="R68" s="28" t="s">
        <v>203</v>
      </c>
      <c r="S68" s="28">
        <v>180</v>
      </c>
      <c r="T68" s="28">
        <v>79</v>
      </c>
      <c r="U68" s="28">
        <v>50</v>
      </c>
      <c r="V68" s="28">
        <v>34</v>
      </c>
      <c r="W68" s="28">
        <v>26</v>
      </c>
      <c r="X68" s="1">
        <v>8</v>
      </c>
      <c r="Y68" s="1">
        <v>9</v>
      </c>
      <c r="Z68" s="1">
        <v>10</v>
      </c>
      <c r="AA68" s="1">
        <v>12</v>
      </c>
      <c r="AB68" s="1">
        <v>16</v>
      </c>
      <c r="AC68" s="1">
        <v>20</v>
      </c>
      <c r="AD68" s="1">
        <v>25</v>
      </c>
      <c r="AE68" s="1">
        <v>31</v>
      </c>
      <c r="AF68" s="1">
        <v>38</v>
      </c>
      <c r="AG68" s="1">
        <v>45</v>
      </c>
      <c r="AH68" s="1">
        <v>33</v>
      </c>
      <c r="AI68" s="1">
        <v>36</v>
      </c>
      <c r="AJ68" s="1">
        <v>39</v>
      </c>
      <c r="AK68" s="1">
        <v>45</v>
      </c>
      <c r="AL68" s="1" t="s">
        <v>47</v>
      </c>
      <c r="AM68" s="32">
        <v>1</v>
      </c>
    </row>
    <row r="69" ht="164.25" customHeight="1" spans="1:39">
      <c r="A69" s="28">
        <v>2068</v>
      </c>
      <c r="B69" s="38" t="s">
        <v>216</v>
      </c>
      <c r="C69" s="40" t="s">
        <v>217</v>
      </c>
      <c r="D69" s="1" t="s">
        <v>157</v>
      </c>
      <c r="E69" s="1">
        <v>4</v>
      </c>
      <c r="F69" s="1">
        <v>363</v>
      </c>
      <c r="G69" s="28">
        <v>2</v>
      </c>
      <c r="H69" s="28">
        <v>2</v>
      </c>
      <c r="I69" s="28">
        <v>0</v>
      </c>
      <c r="J69" s="28">
        <v>0</v>
      </c>
      <c r="K69" s="28">
        <v>0</v>
      </c>
      <c r="L69" s="41" t="s">
        <v>161</v>
      </c>
      <c r="M69" s="28">
        <v>920</v>
      </c>
      <c r="N69" s="28" t="s">
        <v>43</v>
      </c>
      <c r="O69" s="28" t="s">
        <v>44</v>
      </c>
      <c r="P69" s="29" t="s">
        <v>202</v>
      </c>
      <c r="Q69" s="28">
        <v>1</v>
      </c>
      <c r="R69" s="28" t="s">
        <v>203</v>
      </c>
      <c r="S69" s="28">
        <v>270</v>
      </c>
      <c r="T69" s="28">
        <v>79</v>
      </c>
      <c r="U69" s="28">
        <v>30</v>
      </c>
      <c r="V69" s="28">
        <v>45</v>
      </c>
      <c r="W69" s="28">
        <v>19</v>
      </c>
      <c r="X69" s="1">
        <v>8</v>
      </c>
      <c r="Y69" s="1">
        <v>9</v>
      </c>
      <c r="Z69" s="1">
        <v>10</v>
      </c>
      <c r="AA69" s="1">
        <v>12</v>
      </c>
      <c r="AB69" s="1">
        <v>16</v>
      </c>
      <c r="AC69" s="1">
        <v>20</v>
      </c>
      <c r="AD69" s="1">
        <v>25</v>
      </c>
      <c r="AE69" s="1">
        <v>31</v>
      </c>
      <c r="AF69" s="1">
        <v>38</v>
      </c>
      <c r="AG69" s="1">
        <v>45</v>
      </c>
      <c r="AH69" s="1">
        <v>33</v>
      </c>
      <c r="AI69" s="1">
        <v>36</v>
      </c>
      <c r="AJ69" s="1">
        <v>39</v>
      </c>
      <c r="AK69" s="1">
        <v>45</v>
      </c>
      <c r="AL69" s="1" t="s">
        <v>47</v>
      </c>
      <c r="AM69" s="32">
        <v>1</v>
      </c>
    </row>
    <row r="70" ht="63.75" customHeight="1" spans="1:39">
      <c r="A70" s="28">
        <v>2069</v>
      </c>
      <c r="B70" s="38" t="s">
        <v>218</v>
      </c>
      <c r="C70" s="40" t="s">
        <v>219</v>
      </c>
      <c r="D70" s="1" t="s">
        <v>172</v>
      </c>
      <c r="E70" s="1">
        <v>4</v>
      </c>
      <c r="F70" s="1">
        <v>364</v>
      </c>
      <c r="G70" s="28">
        <v>1</v>
      </c>
      <c r="H70" s="28">
        <v>1</v>
      </c>
      <c r="I70" s="28">
        <v>0</v>
      </c>
      <c r="J70" s="28">
        <v>2</v>
      </c>
      <c r="K70" s="28">
        <v>0</v>
      </c>
      <c r="L70" s="41" t="s">
        <v>176</v>
      </c>
      <c r="M70" s="28">
        <v>906</v>
      </c>
      <c r="N70" s="28" t="s">
        <v>43</v>
      </c>
      <c r="O70" s="28" t="s">
        <v>44</v>
      </c>
      <c r="P70" s="29" t="s">
        <v>202</v>
      </c>
      <c r="Q70" s="28">
        <v>1</v>
      </c>
      <c r="R70" s="28" t="s">
        <v>203</v>
      </c>
      <c r="S70" s="28">
        <v>108</v>
      </c>
      <c r="T70" s="28">
        <v>84</v>
      </c>
      <c r="U70" s="28">
        <v>57</v>
      </c>
      <c r="V70" s="28">
        <v>15</v>
      </c>
      <c r="W70" s="28">
        <v>48</v>
      </c>
      <c r="X70" s="1">
        <v>8</v>
      </c>
      <c r="Y70" s="1">
        <v>9</v>
      </c>
      <c r="Z70" s="1">
        <v>10</v>
      </c>
      <c r="AA70" s="1">
        <v>12</v>
      </c>
      <c r="AB70" s="1">
        <v>16</v>
      </c>
      <c r="AC70" s="1">
        <v>20</v>
      </c>
      <c r="AD70" s="1">
        <v>25</v>
      </c>
      <c r="AE70" s="1">
        <v>31</v>
      </c>
      <c r="AF70" s="1">
        <v>38</v>
      </c>
      <c r="AG70" s="1">
        <v>45</v>
      </c>
      <c r="AH70" s="1">
        <v>33</v>
      </c>
      <c r="AI70" s="1">
        <v>36</v>
      </c>
      <c r="AJ70" s="1">
        <v>39</v>
      </c>
      <c r="AK70" s="1">
        <v>45</v>
      </c>
      <c r="AL70" s="1" t="s">
        <v>47</v>
      </c>
      <c r="AM70" s="32">
        <v>1</v>
      </c>
    </row>
    <row r="71" ht="129" customHeight="1" spans="1:39">
      <c r="A71" s="28">
        <v>2070</v>
      </c>
      <c r="B71" s="38" t="s">
        <v>220</v>
      </c>
      <c r="C71" s="40" t="s">
        <v>221</v>
      </c>
      <c r="D71" s="1" t="s">
        <v>187</v>
      </c>
      <c r="E71" s="1">
        <v>4</v>
      </c>
      <c r="F71" s="1">
        <v>365</v>
      </c>
      <c r="G71" s="28">
        <v>2</v>
      </c>
      <c r="H71" s="28">
        <v>0</v>
      </c>
      <c r="I71" s="28">
        <v>0</v>
      </c>
      <c r="J71" s="28">
        <v>1</v>
      </c>
      <c r="K71" s="28">
        <v>1</v>
      </c>
      <c r="L71" s="41" t="s">
        <v>191</v>
      </c>
      <c r="M71" s="28">
        <v>917</v>
      </c>
      <c r="N71" s="28" t="s">
        <v>43</v>
      </c>
      <c r="O71" s="28" t="s">
        <v>44</v>
      </c>
      <c r="P71" s="29" t="s">
        <v>202</v>
      </c>
      <c r="Q71" s="28">
        <v>1</v>
      </c>
      <c r="R71" s="28" t="s">
        <v>203</v>
      </c>
      <c r="S71" s="28">
        <v>108</v>
      </c>
      <c r="T71" s="28">
        <v>315</v>
      </c>
      <c r="U71" s="28">
        <v>45</v>
      </c>
      <c r="V71" s="28">
        <v>15</v>
      </c>
      <c r="W71" s="28">
        <v>27</v>
      </c>
      <c r="X71" s="1">
        <v>8</v>
      </c>
      <c r="Y71" s="1">
        <v>9</v>
      </c>
      <c r="Z71" s="1">
        <v>10</v>
      </c>
      <c r="AA71" s="1">
        <v>12</v>
      </c>
      <c r="AB71" s="1">
        <v>16</v>
      </c>
      <c r="AC71" s="1">
        <v>20</v>
      </c>
      <c r="AD71" s="1">
        <v>25</v>
      </c>
      <c r="AE71" s="1">
        <v>31</v>
      </c>
      <c r="AF71" s="1">
        <v>38</v>
      </c>
      <c r="AG71" s="1">
        <v>45</v>
      </c>
      <c r="AH71" s="1">
        <v>33</v>
      </c>
      <c r="AI71" s="1">
        <v>36</v>
      </c>
      <c r="AJ71" s="1">
        <v>39</v>
      </c>
      <c r="AK71" s="1">
        <v>45</v>
      </c>
      <c r="AL71" s="1" t="s">
        <v>47</v>
      </c>
      <c r="AM71" s="32">
        <v>1</v>
      </c>
    </row>
  </sheetData>
  <sortState ref="A2:AK61">
    <sortCondition ref="A1"/>
  </sortState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7"/>
  <sheetViews>
    <sheetView topLeftCell="M1" workbookViewId="0">
      <selection activeCell="Y2" sqref="Y2"/>
    </sheetView>
  </sheetViews>
  <sheetFormatPr defaultColWidth="9" defaultRowHeight="16.5"/>
  <cols>
    <col min="1" max="1" width="11.875" style="20" customWidth="1"/>
    <col min="2" max="6" width="9" style="20"/>
    <col min="7" max="7" width="13.75" style="20" customWidth="1"/>
    <col min="8" max="8" width="15.375" style="20" customWidth="1"/>
    <col min="9" max="10" width="9" style="20"/>
    <col min="11" max="11" width="19" style="20" customWidth="1"/>
    <col min="12" max="15" width="9" style="20"/>
    <col min="16" max="16" width="16.125" style="20" customWidth="1"/>
    <col min="17" max="17" width="9" style="20"/>
    <col min="18" max="18" width="10.5" style="20" customWidth="1"/>
    <col min="19" max="19" width="13.25" style="20" customWidth="1"/>
    <col min="20" max="27" width="9" style="20"/>
    <col min="28" max="28" width="14.875" style="20" customWidth="1"/>
    <col min="29" max="16384" width="9" style="20"/>
  </cols>
  <sheetData>
    <row r="1" spans="1:33">
      <c r="A1" s="21" t="s">
        <v>222</v>
      </c>
      <c r="B1" s="21"/>
      <c r="C1" s="21"/>
      <c r="G1" s="22" t="s">
        <v>223</v>
      </c>
      <c r="H1" s="22"/>
      <c r="K1" s="15"/>
      <c r="L1" s="15"/>
      <c r="N1" s="20" t="s">
        <v>224</v>
      </c>
      <c r="R1" s="20">
        <v>1</v>
      </c>
      <c r="S1" s="28" t="s">
        <v>63</v>
      </c>
      <c r="T1" s="20">
        <v>1</v>
      </c>
      <c r="U1" s="20" t="s">
        <v>225</v>
      </c>
      <c r="V1" s="18" t="s">
        <v>18</v>
      </c>
      <c r="W1" s="18" t="s">
        <v>19</v>
      </c>
      <c r="X1" s="18" t="s">
        <v>20</v>
      </c>
      <c r="Y1" s="18" t="s">
        <v>21</v>
      </c>
      <c r="Z1" s="18" t="s">
        <v>22</v>
      </c>
      <c r="AC1" s="19" t="s">
        <v>6</v>
      </c>
      <c r="AD1" s="19" t="s">
        <v>7</v>
      </c>
      <c r="AE1" s="19" t="s">
        <v>8</v>
      </c>
      <c r="AF1" s="19" t="s">
        <v>9</v>
      </c>
      <c r="AG1" s="19" t="s">
        <v>10</v>
      </c>
    </row>
    <row r="2" spans="1:34">
      <c r="A2" s="15" t="s">
        <v>226</v>
      </c>
      <c r="B2" s="15" t="s">
        <v>227</v>
      </c>
      <c r="C2" s="15"/>
      <c r="D2" s="15"/>
      <c r="E2" s="15"/>
      <c r="F2" s="15"/>
      <c r="G2" s="13" t="s">
        <v>228</v>
      </c>
      <c r="H2" s="13" t="s">
        <v>229</v>
      </c>
      <c r="I2" s="15"/>
      <c r="J2" s="15"/>
      <c r="K2" s="25" t="s">
        <v>230</v>
      </c>
      <c r="L2" s="25">
        <v>1</v>
      </c>
      <c r="M2" s="15">
        <v>20</v>
      </c>
      <c r="N2" s="15">
        <f>2^L2</f>
        <v>2</v>
      </c>
      <c r="O2" s="15"/>
      <c r="P2" s="15"/>
      <c r="Q2" s="15"/>
      <c r="R2" s="15">
        <v>2</v>
      </c>
      <c r="S2" s="29" t="s">
        <v>57</v>
      </c>
      <c r="T2" s="20">
        <v>1.15</v>
      </c>
      <c r="U2" s="4" t="s">
        <v>97</v>
      </c>
      <c r="V2" s="20">
        <v>2</v>
      </c>
      <c r="W2" s="20">
        <v>1</v>
      </c>
      <c r="X2" s="20">
        <v>3</v>
      </c>
      <c r="Y2" s="20">
        <v>1.5</v>
      </c>
      <c r="Z2" s="20">
        <v>2.5</v>
      </c>
      <c r="AA2" s="20">
        <f>SUM(V2:Z2)</f>
        <v>10</v>
      </c>
      <c r="AB2" s="30" t="s">
        <v>231</v>
      </c>
      <c r="AC2" s="20">
        <v>1</v>
      </c>
      <c r="AD2" s="20">
        <v>1.8</v>
      </c>
      <c r="AE2" s="20">
        <v>0.8</v>
      </c>
      <c r="AF2" s="20">
        <v>1.3</v>
      </c>
      <c r="AG2" s="20">
        <v>0.5</v>
      </c>
      <c r="AH2" s="20">
        <f t="shared" ref="AH2:AH11" si="0">SUM(AC2:AG2)</f>
        <v>5.4</v>
      </c>
    </row>
    <row r="3" spans="1:34">
      <c r="A3" s="15" t="s">
        <v>232</v>
      </c>
      <c r="B3" s="15"/>
      <c r="C3" s="15"/>
      <c r="D3" s="15"/>
      <c r="E3" s="15"/>
      <c r="F3" s="15"/>
      <c r="G3" s="23" t="s">
        <v>230</v>
      </c>
      <c r="H3" s="13">
        <v>20</v>
      </c>
      <c r="I3" s="15"/>
      <c r="J3" s="15"/>
      <c r="K3" s="25" t="s">
        <v>233</v>
      </c>
      <c r="L3" s="25">
        <v>2</v>
      </c>
      <c r="M3" s="15">
        <f>M2*2</f>
        <v>40</v>
      </c>
      <c r="N3" s="15">
        <f>2^L3</f>
        <v>4</v>
      </c>
      <c r="O3" s="15"/>
      <c r="P3" s="15"/>
      <c r="Q3" s="15"/>
      <c r="R3" s="15">
        <v>3</v>
      </c>
      <c r="S3" s="29" t="s">
        <v>51</v>
      </c>
      <c r="T3" s="20">
        <v>1.3</v>
      </c>
      <c r="U3" s="4" t="s">
        <v>127</v>
      </c>
      <c r="V3" s="20">
        <v>2.5</v>
      </c>
      <c r="W3" s="20">
        <v>0.5</v>
      </c>
      <c r="X3" s="20">
        <v>3.5</v>
      </c>
      <c r="Y3" s="20">
        <v>2</v>
      </c>
      <c r="Z3" s="20">
        <v>1.5</v>
      </c>
      <c r="AA3" s="20">
        <f t="shared" ref="AA3:AA11" si="1">SUM(V3:Z3)</f>
        <v>10</v>
      </c>
      <c r="AB3" s="30" t="s">
        <v>234</v>
      </c>
      <c r="AC3" s="20">
        <v>1.4</v>
      </c>
      <c r="AD3" s="20">
        <v>1.8</v>
      </c>
      <c r="AE3" s="20">
        <v>1.2</v>
      </c>
      <c r="AF3" s="20">
        <v>0.6</v>
      </c>
      <c r="AG3" s="20">
        <v>0.2</v>
      </c>
      <c r="AH3" s="20">
        <f t="shared" si="0"/>
        <v>5.2</v>
      </c>
    </row>
    <row r="4" spans="1:34">
      <c r="A4" s="15" t="s">
        <v>235</v>
      </c>
      <c r="B4" s="15" t="s">
        <v>236</v>
      </c>
      <c r="C4" s="15"/>
      <c r="D4" s="15"/>
      <c r="E4" s="15"/>
      <c r="F4" s="15"/>
      <c r="G4" s="23" t="s">
        <v>233</v>
      </c>
      <c r="H4" s="13">
        <v>40</v>
      </c>
      <c r="I4" s="15"/>
      <c r="J4" s="15"/>
      <c r="K4" s="25" t="s">
        <v>237</v>
      </c>
      <c r="L4" s="25">
        <v>3</v>
      </c>
      <c r="M4" s="15">
        <f t="shared" ref="M4:M15" si="2">M3*2</f>
        <v>80</v>
      </c>
      <c r="N4" s="15">
        <f t="shared" ref="N4:N15" si="3">2^L4</f>
        <v>8</v>
      </c>
      <c r="O4" s="15"/>
      <c r="P4" s="15"/>
      <c r="Q4" s="15"/>
      <c r="R4" s="15">
        <v>4</v>
      </c>
      <c r="S4" s="28" t="s">
        <v>45</v>
      </c>
      <c r="T4" s="20">
        <v>1.5</v>
      </c>
      <c r="U4" s="4" t="s">
        <v>112</v>
      </c>
      <c r="V4" s="20">
        <v>2.1</v>
      </c>
      <c r="W4" s="20">
        <v>0.8</v>
      </c>
      <c r="X4" s="20">
        <v>3.8</v>
      </c>
      <c r="Y4" s="20">
        <v>1.3</v>
      </c>
      <c r="Z4" s="20">
        <v>2</v>
      </c>
      <c r="AA4" s="20">
        <f t="shared" si="1"/>
        <v>10</v>
      </c>
      <c r="AB4" s="30" t="s">
        <v>238</v>
      </c>
      <c r="AC4" s="20">
        <v>1</v>
      </c>
      <c r="AD4" s="20">
        <v>1.9</v>
      </c>
      <c r="AE4" s="20">
        <v>0.8</v>
      </c>
      <c r="AF4" s="20">
        <v>1</v>
      </c>
      <c r="AG4" s="20">
        <v>0.5</v>
      </c>
      <c r="AH4" s="20">
        <f t="shared" si="0"/>
        <v>5.2</v>
      </c>
    </row>
    <row r="5" spans="1:34">
      <c r="A5" s="15"/>
      <c r="B5" s="15"/>
      <c r="C5" s="15"/>
      <c r="D5" s="15"/>
      <c r="E5" s="15"/>
      <c r="F5" s="15"/>
      <c r="G5" s="23" t="s">
        <v>237</v>
      </c>
      <c r="H5" s="13">
        <v>80</v>
      </c>
      <c r="I5" s="15"/>
      <c r="J5" s="15"/>
      <c r="K5" s="25" t="s">
        <v>239</v>
      </c>
      <c r="L5" s="25">
        <v>4</v>
      </c>
      <c r="M5" s="15">
        <f t="shared" si="2"/>
        <v>160</v>
      </c>
      <c r="N5" s="15">
        <f t="shared" si="3"/>
        <v>16</v>
      </c>
      <c r="O5" s="15"/>
      <c r="P5" s="15"/>
      <c r="Q5" s="15"/>
      <c r="R5" s="15"/>
      <c r="S5" s="15"/>
      <c r="U5" s="4" t="s">
        <v>157</v>
      </c>
      <c r="V5" s="20">
        <v>3</v>
      </c>
      <c r="W5" s="20">
        <v>0.75</v>
      </c>
      <c r="X5" s="20">
        <v>2</v>
      </c>
      <c r="Y5" s="20">
        <v>3</v>
      </c>
      <c r="Z5" s="20">
        <v>1.25</v>
      </c>
      <c r="AA5" s="20">
        <f t="shared" si="1"/>
        <v>10</v>
      </c>
      <c r="AB5" s="30" t="s">
        <v>240</v>
      </c>
      <c r="AC5" s="20">
        <v>1.5</v>
      </c>
      <c r="AD5" s="20">
        <v>1.2</v>
      </c>
      <c r="AE5" s="20">
        <v>1.6</v>
      </c>
      <c r="AF5" s="20">
        <v>0.5</v>
      </c>
      <c r="AG5" s="20">
        <v>0.5</v>
      </c>
      <c r="AH5" s="20">
        <f t="shared" si="0"/>
        <v>5.3</v>
      </c>
    </row>
    <row r="6" spans="1:34">
      <c r="A6" s="15"/>
      <c r="B6" s="15"/>
      <c r="C6" s="15"/>
      <c r="D6" s="15"/>
      <c r="E6" s="15"/>
      <c r="F6" s="15"/>
      <c r="G6" s="23" t="s">
        <v>239</v>
      </c>
      <c r="H6" s="13">
        <v>160</v>
      </c>
      <c r="I6" s="15"/>
      <c r="J6" s="15"/>
      <c r="K6" s="25" t="s">
        <v>241</v>
      </c>
      <c r="L6" s="25">
        <v>5</v>
      </c>
      <c r="M6" s="15">
        <f t="shared" si="2"/>
        <v>320</v>
      </c>
      <c r="N6" s="15">
        <f t="shared" si="3"/>
        <v>32</v>
      </c>
      <c r="O6" s="15"/>
      <c r="P6" s="15"/>
      <c r="Q6" s="15"/>
      <c r="R6" s="15"/>
      <c r="S6" s="15"/>
      <c r="U6" s="4" t="s">
        <v>82</v>
      </c>
      <c r="V6" s="20">
        <v>1.2</v>
      </c>
      <c r="W6" s="20">
        <v>2.5</v>
      </c>
      <c r="X6" s="20">
        <v>3.5</v>
      </c>
      <c r="Y6" s="20">
        <v>1</v>
      </c>
      <c r="Z6" s="20">
        <v>1.8</v>
      </c>
      <c r="AA6" s="20">
        <f t="shared" si="1"/>
        <v>10</v>
      </c>
      <c r="AB6" s="30" t="s">
        <v>242</v>
      </c>
      <c r="AC6" s="20">
        <v>1.4</v>
      </c>
      <c r="AD6" s="20">
        <v>1.2</v>
      </c>
      <c r="AE6" s="20">
        <v>0.6</v>
      </c>
      <c r="AF6" s="20">
        <v>0.8</v>
      </c>
      <c r="AG6" s="20">
        <v>1.3</v>
      </c>
      <c r="AH6" s="20">
        <f t="shared" si="0"/>
        <v>5.3</v>
      </c>
    </row>
    <row r="7" spans="1:34">
      <c r="A7" s="15"/>
      <c r="B7" s="15"/>
      <c r="C7" s="15"/>
      <c r="D7" s="15"/>
      <c r="E7" s="15"/>
      <c r="F7" s="15"/>
      <c r="G7" s="23" t="s">
        <v>241</v>
      </c>
      <c r="H7" s="13">
        <v>320</v>
      </c>
      <c r="I7" s="15"/>
      <c r="J7" s="15"/>
      <c r="K7" s="25" t="s">
        <v>243</v>
      </c>
      <c r="L7" s="25">
        <v>6</v>
      </c>
      <c r="M7" s="15">
        <f t="shared" si="2"/>
        <v>640</v>
      </c>
      <c r="N7" s="15">
        <f t="shared" si="3"/>
        <v>64</v>
      </c>
      <c r="O7" s="15"/>
      <c r="P7" s="15"/>
      <c r="Q7" s="15"/>
      <c r="R7" s="15"/>
      <c r="S7" s="15"/>
      <c r="U7" s="4" t="s">
        <v>172</v>
      </c>
      <c r="V7" s="20">
        <v>1.2</v>
      </c>
      <c r="W7" s="20">
        <v>0.8</v>
      </c>
      <c r="X7" s="20">
        <v>3.8</v>
      </c>
      <c r="Y7" s="20">
        <v>1</v>
      </c>
      <c r="Z7" s="20">
        <v>3.2</v>
      </c>
      <c r="AA7" s="20">
        <f t="shared" si="1"/>
        <v>10</v>
      </c>
      <c r="AB7" s="30" t="s">
        <v>244</v>
      </c>
      <c r="AC7" s="20">
        <v>0.6</v>
      </c>
      <c r="AD7" s="20">
        <v>2.1</v>
      </c>
      <c r="AE7" s="20">
        <v>0.5</v>
      </c>
      <c r="AF7" s="20">
        <v>1.6</v>
      </c>
      <c r="AG7" s="20">
        <v>0.5</v>
      </c>
      <c r="AH7" s="20">
        <f t="shared" si="0"/>
        <v>5.3</v>
      </c>
    </row>
    <row r="8" spans="1:34">
      <c r="A8" s="15"/>
      <c r="B8" s="15"/>
      <c r="C8" s="15"/>
      <c r="D8" s="15"/>
      <c r="E8" s="15"/>
      <c r="F8" s="15"/>
      <c r="G8" s="23" t="s">
        <v>243</v>
      </c>
      <c r="H8" s="13">
        <v>640</v>
      </c>
      <c r="I8" s="15"/>
      <c r="J8" s="15"/>
      <c r="K8" s="25" t="s">
        <v>245</v>
      </c>
      <c r="L8" s="25">
        <v>7</v>
      </c>
      <c r="M8" s="15">
        <f t="shared" si="2"/>
        <v>1280</v>
      </c>
      <c r="N8" s="15">
        <f t="shared" si="3"/>
        <v>128</v>
      </c>
      <c r="O8" s="15"/>
      <c r="P8" s="15"/>
      <c r="Q8" s="15"/>
      <c r="R8" s="15"/>
      <c r="S8" s="15"/>
      <c r="U8" s="4" t="s">
        <v>41</v>
      </c>
      <c r="V8" s="20">
        <v>2.5</v>
      </c>
      <c r="W8" s="20">
        <v>2.2</v>
      </c>
      <c r="X8" s="20">
        <v>1.8</v>
      </c>
      <c r="Y8" s="20">
        <v>2</v>
      </c>
      <c r="Z8" s="20">
        <v>1.5</v>
      </c>
      <c r="AA8" s="20">
        <f t="shared" si="1"/>
        <v>10</v>
      </c>
      <c r="AB8" s="30" t="s">
        <v>246</v>
      </c>
      <c r="AC8" s="20">
        <v>1.3</v>
      </c>
      <c r="AD8" s="20">
        <v>0.8</v>
      </c>
      <c r="AE8" s="20">
        <v>1.1</v>
      </c>
      <c r="AF8" s="20">
        <v>1</v>
      </c>
      <c r="AG8" s="20">
        <v>1.1</v>
      </c>
      <c r="AH8" s="20">
        <f t="shared" si="0"/>
        <v>5.3</v>
      </c>
    </row>
    <row r="9" spans="1:34">
      <c r="A9" s="15"/>
      <c r="B9" s="15"/>
      <c r="C9" s="15"/>
      <c r="D9" s="15"/>
      <c r="E9" s="15"/>
      <c r="F9" s="15"/>
      <c r="G9" s="23" t="s">
        <v>245</v>
      </c>
      <c r="H9" s="13">
        <v>1280</v>
      </c>
      <c r="I9" s="15"/>
      <c r="J9" s="15"/>
      <c r="K9" s="25" t="s">
        <v>247</v>
      </c>
      <c r="L9" s="25">
        <v>8</v>
      </c>
      <c r="M9" s="15">
        <f t="shared" si="2"/>
        <v>2560</v>
      </c>
      <c r="N9" s="15">
        <f t="shared" si="3"/>
        <v>256</v>
      </c>
      <c r="O9" s="15"/>
      <c r="P9" s="15"/>
      <c r="Q9" s="15"/>
      <c r="R9" s="15"/>
      <c r="S9" s="15"/>
      <c r="U9" s="4" t="s">
        <v>142</v>
      </c>
      <c r="V9" s="20">
        <v>2</v>
      </c>
      <c r="W9" s="20">
        <v>0.75</v>
      </c>
      <c r="X9" s="20">
        <v>3.3</v>
      </c>
      <c r="Y9" s="20">
        <v>2.25</v>
      </c>
      <c r="Z9" s="20">
        <v>1.7</v>
      </c>
      <c r="AA9" s="20">
        <f t="shared" si="1"/>
        <v>10</v>
      </c>
      <c r="AB9" s="30" t="s">
        <v>248</v>
      </c>
      <c r="AC9" s="20">
        <v>1.2</v>
      </c>
      <c r="AD9" s="20">
        <v>1.6</v>
      </c>
      <c r="AE9" s="20">
        <v>1.3</v>
      </c>
      <c r="AF9" s="20">
        <v>1</v>
      </c>
      <c r="AG9" s="20">
        <v>0.3</v>
      </c>
      <c r="AH9" s="20">
        <f t="shared" si="0"/>
        <v>5.4</v>
      </c>
    </row>
    <row r="10" spans="1:34">
      <c r="A10" s="15"/>
      <c r="B10" s="15"/>
      <c r="C10" s="15"/>
      <c r="D10" s="15"/>
      <c r="E10" s="15"/>
      <c r="F10" s="15"/>
      <c r="G10" s="23" t="s">
        <v>247</v>
      </c>
      <c r="H10" s="13">
        <v>2560</v>
      </c>
      <c r="I10" s="15"/>
      <c r="J10" s="15"/>
      <c r="K10" s="26" t="s">
        <v>249</v>
      </c>
      <c r="L10" s="26">
        <v>9</v>
      </c>
      <c r="M10" s="15">
        <f t="shared" si="2"/>
        <v>5120</v>
      </c>
      <c r="N10" s="15">
        <f t="shared" si="3"/>
        <v>512</v>
      </c>
      <c r="O10" s="15"/>
      <c r="P10" s="15"/>
      <c r="Q10" s="15"/>
      <c r="R10" s="15"/>
      <c r="S10" s="15"/>
      <c r="U10" s="4" t="s">
        <v>187</v>
      </c>
      <c r="V10" s="20">
        <v>1.2</v>
      </c>
      <c r="W10" s="20">
        <v>3</v>
      </c>
      <c r="X10" s="20">
        <v>3</v>
      </c>
      <c r="Y10" s="20">
        <v>1</v>
      </c>
      <c r="Z10" s="20">
        <v>1.8</v>
      </c>
      <c r="AA10" s="20">
        <f t="shared" si="1"/>
        <v>10</v>
      </c>
      <c r="AB10" s="30" t="s">
        <v>250</v>
      </c>
      <c r="AC10" s="20">
        <v>0.6</v>
      </c>
      <c r="AD10" s="20">
        <v>1.5</v>
      </c>
      <c r="AE10" s="20">
        <v>0.5</v>
      </c>
      <c r="AF10" s="20">
        <v>0.9</v>
      </c>
      <c r="AG10" s="20">
        <v>1.8</v>
      </c>
      <c r="AH10" s="20">
        <f t="shared" si="0"/>
        <v>5.3</v>
      </c>
    </row>
    <row r="11" spans="1:34">
      <c r="A11" s="15"/>
      <c r="B11" s="15"/>
      <c r="C11" s="15"/>
      <c r="D11" s="15"/>
      <c r="E11" s="15"/>
      <c r="F11" s="15"/>
      <c r="G11" s="24" t="s">
        <v>249</v>
      </c>
      <c r="H11" s="13">
        <v>5120</v>
      </c>
      <c r="I11" s="15"/>
      <c r="J11" s="15"/>
      <c r="K11" s="26" t="s">
        <v>251</v>
      </c>
      <c r="L11" s="26">
        <v>10</v>
      </c>
      <c r="M11" s="15">
        <f t="shared" si="2"/>
        <v>10240</v>
      </c>
      <c r="N11" s="15">
        <f t="shared" si="3"/>
        <v>1024</v>
      </c>
      <c r="O11" s="15"/>
      <c r="P11" s="15"/>
      <c r="Q11" s="15"/>
      <c r="R11" s="15"/>
      <c r="S11" s="15"/>
      <c r="U11" s="4" t="s">
        <v>67</v>
      </c>
      <c r="V11" s="20">
        <v>1.1</v>
      </c>
      <c r="W11" s="20">
        <v>3.2</v>
      </c>
      <c r="X11" s="20">
        <v>3</v>
      </c>
      <c r="Y11" s="20">
        <v>0.8</v>
      </c>
      <c r="Z11" s="20">
        <v>1.9</v>
      </c>
      <c r="AA11" s="20">
        <f t="shared" si="1"/>
        <v>10</v>
      </c>
      <c r="AB11" s="30" t="s">
        <v>252</v>
      </c>
      <c r="AC11" s="20">
        <v>0.7</v>
      </c>
      <c r="AD11" s="20">
        <v>1.5</v>
      </c>
      <c r="AE11" s="20">
        <v>0.5</v>
      </c>
      <c r="AF11" s="20">
        <v>1</v>
      </c>
      <c r="AG11" s="20">
        <v>1.7</v>
      </c>
      <c r="AH11" s="20">
        <f t="shared" si="0"/>
        <v>5.4</v>
      </c>
    </row>
    <row r="12" spans="1:33">
      <c r="A12" s="15"/>
      <c r="B12" s="15"/>
      <c r="C12" s="15"/>
      <c r="D12" s="15"/>
      <c r="E12" s="15"/>
      <c r="F12" s="15"/>
      <c r="G12" s="24" t="s">
        <v>251</v>
      </c>
      <c r="H12" s="13">
        <v>5120</v>
      </c>
      <c r="I12" s="15"/>
      <c r="J12" s="15"/>
      <c r="K12" s="26" t="s">
        <v>253</v>
      </c>
      <c r="L12" s="26">
        <v>11</v>
      </c>
      <c r="M12" s="15">
        <f t="shared" si="2"/>
        <v>20480</v>
      </c>
      <c r="N12" s="15">
        <f t="shared" si="3"/>
        <v>2048</v>
      </c>
      <c r="O12" s="15"/>
      <c r="P12" s="15"/>
      <c r="Q12" s="15"/>
      <c r="R12" s="15"/>
      <c r="S12" s="15"/>
      <c r="AC12" s="20" t="s">
        <v>254</v>
      </c>
      <c r="AD12" s="20" t="s">
        <v>255</v>
      </c>
      <c r="AE12" s="20" t="s">
        <v>256</v>
      </c>
      <c r="AF12" s="20" t="s">
        <v>257</v>
      </c>
      <c r="AG12" s="20" t="s">
        <v>258</v>
      </c>
    </row>
    <row r="13" spans="1:34">
      <c r="A13" s="15"/>
      <c r="B13" s="15"/>
      <c r="C13" s="15"/>
      <c r="D13" s="15"/>
      <c r="E13" s="15"/>
      <c r="F13" s="15"/>
      <c r="G13" s="24" t="s">
        <v>253</v>
      </c>
      <c r="H13" s="13">
        <v>5120</v>
      </c>
      <c r="I13" s="15"/>
      <c r="J13" s="15"/>
      <c r="K13" s="26" t="s">
        <v>259</v>
      </c>
      <c r="L13" s="26">
        <v>12</v>
      </c>
      <c r="M13" s="15">
        <f t="shared" si="2"/>
        <v>40960</v>
      </c>
      <c r="N13" s="15">
        <f t="shared" si="3"/>
        <v>4096</v>
      </c>
      <c r="O13" s="15"/>
      <c r="P13" s="15"/>
      <c r="Q13" s="15"/>
      <c r="R13" s="15"/>
      <c r="S13" s="15"/>
      <c r="AB13" s="31" t="s">
        <v>260</v>
      </c>
      <c r="AC13" s="20">
        <v>0.8</v>
      </c>
      <c r="AD13" s="20">
        <v>2</v>
      </c>
      <c r="AE13" s="20">
        <v>0.6</v>
      </c>
      <c r="AF13" s="20">
        <v>1.5</v>
      </c>
      <c r="AG13" s="20">
        <v>0.5</v>
      </c>
      <c r="AH13" s="20">
        <f>SUM(AC13:AG13)</f>
        <v>5.4</v>
      </c>
    </row>
    <row r="14" spans="1:34">
      <c r="A14" s="15"/>
      <c r="B14" s="15"/>
      <c r="C14" s="15"/>
      <c r="D14" s="15"/>
      <c r="E14" s="15"/>
      <c r="F14" s="15"/>
      <c r="G14" s="24" t="s">
        <v>259</v>
      </c>
      <c r="H14" s="13">
        <v>5120</v>
      </c>
      <c r="I14" s="15"/>
      <c r="J14" s="15"/>
      <c r="K14" s="26" t="s">
        <v>261</v>
      </c>
      <c r="L14" s="26">
        <v>13</v>
      </c>
      <c r="M14" s="15">
        <f t="shared" si="2"/>
        <v>81920</v>
      </c>
      <c r="N14" s="15">
        <f t="shared" si="3"/>
        <v>8192</v>
      </c>
      <c r="O14" s="15"/>
      <c r="P14" s="15"/>
      <c r="Q14" s="15"/>
      <c r="R14" s="15"/>
      <c r="S14" s="15"/>
      <c r="AB14" s="31" t="s">
        <v>262</v>
      </c>
      <c r="AC14" s="20">
        <v>1.6</v>
      </c>
      <c r="AD14" s="20">
        <v>1.2</v>
      </c>
      <c r="AE14" s="20">
        <v>1.6</v>
      </c>
      <c r="AF14" s="20">
        <v>0.6</v>
      </c>
      <c r="AG14" s="20">
        <v>0.3</v>
      </c>
      <c r="AH14" s="20">
        <f t="shared" ref="AH14:AH22" si="4">SUM(AC14:AG14)</f>
        <v>5.3</v>
      </c>
    </row>
    <row r="15" spans="1:34">
      <c r="A15" s="15"/>
      <c r="B15" s="15"/>
      <c r="C15" s="15"/>
      <c r="D15" s="15"/>
      <c r="E15" s="15"/>
      <c r="F15" s="15"/>
      <c r="G15" s="24" t="s">
        <v>261</v>
      </c>
      <c r="H15" s="13">
        <v>5120</v>
      </c>
      <c r="I15" s="15"/>
      <c r="J15" s="15"/>
      <c r="K15" s="26" t="s">
        <v>263</v>
      </c>
      <c r="L15" s="26">
        <v>14</v>
      </c>
      <c r="M15" s="15">
        <f t="shared" si="2"/>
        <v>163840</v>
      </c>
      <c r="N15" s="15">
        <f t="shared" si="3"/>
        <v>16384</v>
      </c>
      <c r="O15" s="15"/>
      <c r="P15" s="15"/>
      <c r="Q15" s="15"/>
      <c r="R15" s="15"/>
      <c r="S15" s="15"/>
      <c r="AB15" s="31" t="s">
        <v>264</v>
      </c>
      <c r="AC15" s="20">
        <v>1.2</v>
      </c>
      <c r="AD15" s="20">
        <v>1.6</v>
      </c>
      <c r="AE15" s="20">
        <v>1.4</v>
      </c>
      <c r="AF15" s="20">
        <v>0.8</v>
      </c>
      <c r="AG15" s="20">
        <v>0.5</v>
      </c>
      <c r="AH15" s="20">
        <f t="shared" si="4"/>
        <v>5.5</v>
      </c>
    </row>
    <row r="16" spans="1:34">
      <c r="A16" s="15"/>
      <c r="B16" s="15"/>
      <c r="C16" s="15"/>
      <c r="D16" s="15"/>
      <c r="E16" s="15"/>
      <c r="F16" s="15"/>
      <c r="G16" s="24" t="s">
        <v>263</v>
      </c>
      <c r="H16" s="13">
        <v>5120</v>
      </c>
      <c r="I16" s="15"/>
      <c r="J16" s="15"/>
      <c r="K16" s="27"/>
      <c r="L16" s="15"/>
      <c r="M16" s="15"/>
      <c r="N16" s="15"/>
      <c r="O16" s="15"/>
      <c r="P16" s="15"/>
      <c r="Q16" s="15"/>
      <c r="R16" s="15"/>
      <c r="S16" s="15"/>
      <c r="AB16" s="31" t="s">
        <v>265</v>
      </c>
      <c r="AC16" s="20">
        <v>2</v>
      </c>
      <c r="AD16" s="20">
        <v>0.9</v>
      </c>
      <c r="AE16" s="20">
        <v>1.8</v>
      </c>
      <c r="AF16" s="20">
        <v>0.5</v>
      </c>
      <c r="AG16" s="20">
        <v>0.5</v>
      </c>
      <c r="AH16" s="20">
        <f t="shared" si="4"/>
        <v>5.7</v>
      </c>
    </row>
    <row r="17" spans="1:34">
      <c r="A17" s="15" t="s">
        <v>266</v>
      </c>
      <c r="B17" s="15" t="s">
        <v>267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U17" s="4"/>
      <c r="AB17" s="31" t="s">
        <v>268</v>
      </c>
      <c r="AC17" s="20">
        <v>1.2</v>
      </c>
      <c r="AD17" s="20">
        <v>0.5</v>
      </c>
      <c r="AE17" s="20">
        <v>1.5</v>
      </c>
      <c r="AF17" s="20">
        <v>0.5</v>
      </c>
      <c r="AG17" s="20">
        <v>1.7</v>
      </c>
      <c r="AH17" s="20">
        <f t="shared" si="4"/>
        <v>5.4</v>
      </c>
    </row>
    <row r="18" spans="1:34">
      <c r="A18" s="15" t="s">
        <v>269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4" t="s">
        <v>41</v>
      </c>
      <c r="N18" s="15" t="s">
        <v>270</v>
      </c>
      <c r="O18" s="15"/>
      <c r="P18" s="15" t="str">
        <f>M18&amp;N18&amp;O18</f>
        <v>JT_Sage_1</v>
      </c>
      <c r="Q18" s="15"/>
      <c r="R18" s="15"/>
      <c r="S18" s="15"/>
      <c r="U18" s="4"/>
      <c r="AB18" s="31" t="s">
        <v>271</v>
      </c>
      <c r="AC18" s="20">
        <v>0.8</v>
      </c>
      <c r="AD18" s="20">
        <v>1.5</v>
      </c>
      <c r="AE18" s="20">
        <v>0.6</v>
      </c>
      <c r="AF18" s="20">
        <v>2</v>
      </c>
      <c r="AG18" s="20">
        <v>0.5</v>
      </c>
      <c r="AH18" s="20">
        <f t="shared" si="4"/>
        <v>5.4</v>
      </c>
    </row>
    <row r="19" spans="1:3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4" t="s">
        <v>41</v>
      </c>
      <c r="N19" s="15"/>
      <c r="O19" s="15" t="s">
        <v>272</v>
      </c>
      <c r="P19" s="15" t="str">
        <f t="shared" ref="P19:P77" si="5">M19&amp;N19&amp;O19</f>
        <v>JT_Sage_2</v>
      </c>
      <c r="Q19" s="15"/>
      <c r="R19" s="15"/>
      <c r="S19" s="15"/>
      <c r="U19" s="4"/>
      <c r="AB19" s="31" t="s">
        <v>273</v>
      </c>
      <c r="AC19" s="20">
        <v>1.5</v>
      </c>
      <c r="AD19" s="20">
        <v>0.4</v>
      </c>
      <c r="AE19" s="20">
        <v>1.2</v>
      </c>
      <c r="AF19" s="20">
        <v>0.8</v>
      </c>
      <c r="AG19" s="20">
        <v>1.6</v>
      </c>
      <c r="AH19" s="20">
        <f t="shared" si="4"/>
        <v>5.5</v>
      </c>
    </row>
    <row r="20" spans="1:34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4" t="s">
        <v>41</v>
      </c>
      <c r="N20" s="15" t="s">
        <v>270</v>
      </c>
      <c r="O20" s="15"/>
      <c r="P20" s="15" t="str">
        <f t="shared" si="5"/>
        <v>JT_Sage_1</v>
      </c>
      <c r="Q20" s="15"/>
      <c r="R20" s="15"/>
      <c r="S20" s="15"/>
      <c r="U20" s="4"/>
      <c r="AB20" s="31" t="s">
        <v>274</v>
      </c>
      <c r="AC20" s="20">
        <v>1.6</v>
      </c>
      <c r="AD20" s="20">
        <v>1.6</v>
      </c>
      <c r="AE20" s="20">
        <v>1.6</v>
      </c>
      <c r="AF20" s="20">
        <v>0.4</v>
      </c>
      <c r="AG20" s="20">
        <v>0.3</v>
      </c>
      <c r="AH20" s="20">
        <f t="shared" si="4"/>
        <v>5.5</v>
      </c>
    </row>
    <row r="21" spans="1:3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" t="s">
        <v>41</v>
      </c>
      <c r="N21" s="15"/>
      <c r="O21" s="15" t="s">
        <v>272</v>
      </c>
      <c r="P21" s="15" t="str">
        <f t="shared" si="5"/>
        <v>JT_Sage_2</v>
      </c>
      <c r="Q21" s="15"/>
      <c r="R21" s="15"/>
      <c r="S21" s="15"/>
      <c r="U21" s="4"/>
      <c r="AB21" s="31" t="s">
        <v>275</v>
      </c>
      <c r="AC21" s="20">
        <v>0.9</v>
      </c>
      <c r="AD21" s="20">
        <v>0.5</v>
      </c>
      <c r="AE21" s="20">
        <v>0.6</v>
      </c>
      <c r="AF21" s="20">
        <v>1.6</v>
      </c>
      <c r="AG21" s="20">
        <v>1.8</v>
      </c>
      <c r="AH21" s="20">
        <f t="shared" si="4"/>
        <v>5.4</v>
      </c>
    </row>
    <row r="22" spans="1:34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4" t="s">
        <v>41</v>
      </c>
      <c r="N22" s="15" t="s">
        <v>270</v>
      </c>
      <c r="O22" s="15"/>
      <c r="P22" s="15" t="str">
        <f t="shared" si="5"/>
        <v>JT_Sage_1</v>
      </c>
      <c r="Q22" s="15"/>
      <c r="R22" s="15"/>
      <c r="S22" s="15"/>
      <c r="U22" s="4"/>
      <c r="AB22" s="31" t="s">
        <v>276</v>
      </c>
      <c r="AC22" s="20">
        <v>0.8</v>
      </c>
      <c r="AD22" s="20">
        <v>0.8</v>
      </c>
      <c r="AE22" s="20">
        <v>0.4</v>
      </c>
      <c r="AF22" s="20">
        <v>1.7</v>
      </c>
      <c r="AG22" s="20">
        <v>1.7</v>
      </c>
      <c r="AH22" s="20">
        <f t="shared" si="4"/>
        <v>5.4</v>
      </c>
    </row>
    <row r="23" spans="13:21">
      <c r="M23" s="4" t="s">
        <v>41</v>
      </c>
      <c r="N23" s="15"/>
      <c r="O23" s="15" t="s">
        <v>272</v>
      </c>
      <c r="P23" s="15" t="str">
        <f t="shared" si="5"/>
        <v>JT_Sage_2</v>
      </c>
      <c r="U23" s="4"/>
    </row>
    <row r="24" spans="13:21">
      <c r="M24" s="4" t="s">
        <v>67</v>
      </c>
      <c r="N24" s="15" t="s">
        <v>270</v>
      </c>
      <c r="O24" s="15"/>
      <c r="P24" s="15" t="str">
        <f t="shared" si="5"/>
        <v>JT_Word_1</v>
      </c>
      <c r="U24" s="4"/>
    </row>
    <row r="25" spans="13:21">
      <c r="M25" s="4" t="s">
        <v>67</v>
      </c>
      <c r="N25" s="15"/>
      <c r="O25" s="15" t="s">
        <v>272</v>
      </c>
      <c r="P25" s="15" t="str">
        <f t="shared" si="5"/>
        <v>JT_Word_2</v>
      </c>
      <c r="U25" s="4"/>
    </row>
    <row r="26" spans="13:21">
      <c r="M26" s="4" t="s">
        <v>67</v>
      </c>
      <c r="N26" s="15" t="s">
        <v>270</v>
      </c>
      <c r="O26" s="15"/>
      <c r="P26" s="15" t="str">
        <f t="shared" si="5"/>
        <v>JT_Word_1</v>
      </c>
      <c r="U26" s="4"/>
    </row>
    <row r="27" spans="13:16">
      <c r="M27" s="4" t="s">
        <v>67</v>
      </c>
      <c r="N27" s="15"/>
      <c r="O27" s="15" t="s">
        <v>272</v>
      </c>
      <c r="P27" s="15" t="str">
        <f t="shared" si="5"/>
        <v>JT_Word_2</v>
      </c>
    </row>
    <row r="28" spans="13:16">
      <c r="M28" s="4" t="s">
        <v>67</v>
      </c>
      <c r="N28" s="15" t="s">
        <v>270</v>
      </c>
      <c r="O28" s="15"/>
      <c r="P28" s="15" t="str">
        <f t="shared" si="5"/>
        <v>JT_Word_1</v>
      </c>
    </row>
    <row r="29" spans="13:16">
      <c r="M29" s="4" t="s">
        <v>67</v>
      </c>
      <c r="N29" s="15"/>
      <c r="O29" s="15" t="s">
        <v>272</v>
      </c>
      <c r="P29" s="15" t="str">
        <f t="shared" si="5"/>
        <v>JT_Word_2</v>
      </c>
    </row>
    <row r="30" spans="13:16">
      <c r="M30" s="4" t="s">
        <v>82</v>
      </c>
      <c r="N30" s="15" t="s">
        <v>270</v>
      </c>
      <c r="O30" s="15"/>
      <c r="P30" s="15" t="str">
        <f t="shared" si="5"/>
        <v>JT_Mage_1</v>
      </c>
    </row>
    <row r="31" spans="13:16">
      <c r="M31" s="4" t="s">
        <v>82</v>
      </c>
      <c r="N31" s="15"/>
      <c r="O31" s="15" t="s">
        <v>272</v>
      </c>
      <c r="P31" s="15" t="str">
        <f t="shared" si="5"/>
        <v>JT_Mage_2</v>
      </c>
    </row>
    <row r="32" spans="13:16">
      <c r="M32" s="4" t="s">
        <v>82</v>
      </c>
      <c r="N32" s="15" t="s">
        <v>270</v>
      </c>
      <c r="O32" s="15"/>
      <c r="P32" s="15" t="str">
        <f t="shared" si="5"/>
        <v>JT_Mage_1</v>
      </c>
    </row>
    <row r="33" spans="13:16">
      <c r="M33" s="4" t="s">
        <v>82</v>
      </c>
      <c r="N33" s="15"/>
      <c r="O33" s="15" t="s">
        <v>272</v>
      </c>
      <c r="P33" s="15" t="str">
        <f t="shared" si="5"/>
        <v>JT_Mage_2</v>
      </c>
    </row>
    <row r="34" spans="13:16">
      <c r="M34" s="4" t="s">
        <v>82</v>
      </c>
      <c r="N34" s="15" t="s">
        <v>270</v>
      </c>
      <c r="O34" s="15"/>
      <c r="P34" s="15" t="str">
        <f t="shared" si="5"/>
        <v>JT_Mage_1</v>
      </c>
    </row>
    <row r="35" spans="13:16">
      <c r="M35" s="4" t="s">
        <v>82</v>
      </c>
      <c r="N35" s="15"/>
      <c r="O35" s="15" t="s">
        <v>272</v>
      </c>
      <c r="P35" s="15" t="str">
        <f t="shared" si="5"/>
        <v>JT_Mage_2</v>
      </c>
    </row>
    <row r="36" spans="13:16">
      <c r="M36" s="4" t="s">
        <v>97</v>
      </c>
      <c r="N36" s="15" t="s">
        <v>270</v>
      </c>
      <c r="O36" s="15"/>
      <c r="P36" s="15" t="str">
        <f t="shared" si="5"/>
        <v>JT_Archer_1</v>
      </c>
    </row>
    <row r="37" spans="13:16">
      <c r="M37" s="4" t="s">
        <v>97</v>
      </c>
      <c r="N37" s="15"/>
      <c r="O37" s="15" t="s">
        <v>272</v>
      </c>
      <c r="P37" s="15" t="str">
        <f t="shared" si="5"/>
        <v>JT_Archer_2</v>
      </c>
    </row>
    <row r="38" spans="13:16">
      <c r="M38" s="4" t="s">
        <v>97</v>
      </c>
      <c r="N38" s="15" t="s">
        <v>270</v>
      </c>
      <c r="O38" s="15"/>
      <c r="P38" s="15" t="str">
        <f t="shared" si="5"/>
        <v>JT_Archer_1</v>
      </c>
    </row>
    <row r="39" spans="13:16">
      <c r="M39" s="4" t="s">
        <v>97</v>
      </c>
      <c r="N39" s="15"/>
      <c r="O39" s="15" t="s">
        <v>272</v>
      </c>
      <c r="P39" s="15" t="str">
        <f t="shared" si="5"/>
        <v>JT_Archer_2</v>
      </c>
    </row>
    <row r="40" spans="13:16">
      <c r="M40" s="4" t="s">
        <v>97</v>
      </c>
      <c r="N40" s="15" t="s">
        <v>270</v>
      </c>
      <c r="O40" s="15"/>
      <c r="P40" s="15" t="str">
        <f t="shared" si="5"/>
        <v>JT_Archer_1</v>
      </c>
    </row>
    <row r="41" spans="13:16">
      <c r="M41" s="4" t="s">
        <v>97</v>
      </c>
      <c r="N41" s="15"/>
      <c r="O41" s="15" t="s">
        <v>272</v>
      </c>
      <c r="P41" s="15" t="str">
        <f t="shared" si="5"/>
        <v>JT_Archer_2</v>
      </c>
    </row>
    <row r="42" spans="13:16">
      <c r="M42" s="4" t="s">
        <v>112</v>
      </c>
      <c r="N42" s="15" t="s">
        <v>270</v>
      </c>
      <c r="O42" s="15"/>
      <c r="P42" s="15" t="str">
        <f t="shared" si="5"/>
        <v>JT_Fighter_1</v>
      </c>
    </row>
    <row r="43" spans="13:16">
      <c r="M43" s="4" t="s">
        <v>112</v>
      </c>
      <c r="N43" s="15"/>
      <c r="O43" s="15" t="s">
        <v>272</v>
      </c>
      <c r="P43" s="15" t="str">
        <f t="shared" si="5"/>
        <v>JT_Fighter_2</v>
      </c>
    </row>
    <row r="44" spans="13:16">
      <c r="M44" s="4" t="s">
        <v>112</v>
      </c>
      <c r="N44" s="15" t="s">
        <v>270</v>
      </c>
      <c r="O44" s="15"/>
      <c r="P44" s="15" t="str">
        <f t="shared" si="5"/>
        <v>JT_Fighter_1</v>
      </c>
    </row>
    <row r="45" spans="13:16">
      <c r="M45" s="4" t="s">
        <v>112</v>
      </c>
      <c r="N45" s="15"/>
      <c r="O45" s="15" t="s">
        <v>272</v>
      </c>
      <c r="P45" s="15" t="str">
        <f t="shared" si="5"/>
        <v>JT_Fighter_2</v>
      </c>
    </row>
    <row r="46" spans="13:16">
      <c r="M46" s="4" t="s">
        <v>112</v>
      </c>
      <c r="N46" s="15" t="s">
        <v>270</v>
      </c>
      <c r="O46" s="15"/>
      <c r="P46" s="15" t="str">
        <f t="shared" si="5"/>
        <v>JT_Fighter_1</v>
      </c>
    </row>
    <row r="47" spans="13:16">
      <c r="M47" s="4" t="s">
        <v>112</v>
      </c>
      <c r="N47" s="15"/>
      <c r="O47" s="15" t="s">
        <v>272</v>
      </c>
      <c r="P47" s="15" t="str">
        <f t="shared" si="5"/>
        <v>JT_Fighter_2</v>
      </c>
    </row>
    <row r="48" spans="13:16">
      <c r="M48" s="4" t="s">
        <v>127</v>
      </c>
      <c r="N48" s="15" t="s">
        <v>270</v>
      </c>
      <c r="O48" s="15"/>
      <c r="P48" s="15" t="str">
        <f t="shared" si="5"/>
        <v>JT_Axe_1</v>
      </c>
    </row>
    <row r="49" spans="13:16">
      <c r="M49" s="4" t="s">
        <v>127</v>
      </c>
      <c r="N49" s="15"/>
      <c r="O49" s="15" t="s">
        <v>272</v>
      </c>
      <c r="P49" s="15" t="str">
        <f t="shared" si="5"/>
        <v>JT_Axe_2</v>
      </c>
    </row>
    <row r="50" spans="13:16">
      <c r="M50" s="4" t="s">
        <v>127</v>
      </c>
      <c r="N50" s="15" t="s">
        <v>270</v>
      </c>
      <c r="O50" s="15"/>
      <c r="P50" s="15" t="str">
        <f t="shared" si="5"/>
        <v>JT_Axe_1</v>
      </c>
    </row>
    <row r="51" spans="13:16">
      <c r="M51" s="4" t="s">
        <v>127</v>
      </c>
      <c r="N51" s="15"/>
      <c r="O51" s="15" t="s">
        <v>272</v>
      </c>
      <c r="P51" s="15" t="str">
        <f t="shared" si="5"/>
        <v>JT_Axe_2</v>
      </c>
    </row>
    <row r="52" spans="13:16">
      <c r="M52" s="4" t="s">
        <v>127</v>
      </c>
      <c r="N52" s="15" t="s">
        <v>270</v>
      </c>
      <c r="O52" s="15"/>
      <c r="P52" s="15" t="str">
        <f t="shared" si="5"/>
        <v>JT_Axe_1</v>
      </c>
    </row>
    <row r="53" spans="13:16">
      <c r="M53" s="4" t="s">
        <v>127</v>
      </c>
      <c r="N53" s="15"/>
      <c r="O53" s="15" t="s">
        <v>272</v>
      </c>
      <c r="P53" s="15" t="str">
        <f t="shared" si="5"/>
        <v>JT_Axe_2</v>
      </c>
    </row>
    <row r="54" spans="13:16">
      <c r="M54" s="4" t="s">
        <v>142</v>
      </c>
      <c r="N54" s="15" t="s">
        <v>270</v>
      </c>
      <c r="O54" s="15"/>
      <c r="P54" s="15" t="str">
        <f t="shared" si="5"/>
        <v>JT_Sword_1</v>
      </c>
    </row>
    <row r="55" spans="13:16">
      <c r="M55" s="4" t="s">
        <v>142</v>
      </c>
      <c r="N55" s="15"/>
      <c r="O55" s="15" t="s">
        <v>272</v>
      </c>
      <c r="P55" s="15" t="str">
        <f t="shared" si="5"/>
        <v>JT_Sword_2</v>
      </c>
    </row>
    <row r="56" spans="13:16">
      <c r="M56" s="4" t="s">
        <v>142</v>
      </c>
      <c r="N56" s="15" t="s">
        <v>270</v>
      </c>
      <c r="O56" s="15"/>
      <c r="P56" s="15" t="str">
        <f t="shared" si="5"/>
        <v>JT_Sword_1</v>
      </c>
    </row>
    <row r="57" spans="13:16">
      <c r="M57" s="4" t="s">
        <v>142</v>
      </c>
      <c r="N57" s="15"/>
      <c r="O57" s="15" t="s">
        <v>272</v>
      </c>
      <c r="P57" s="15" t="str">
        <f t="shared" si="5"/>
        <v>JT_Sword_2</v>
      </c>
    </row>
    <row r="58" spans="13:16">
      <c r="M58" s="4" t="s">
        <v>142</v>
      </c>
      <c r="N58" s="15" t="s">
        <v>270</v>
      </c>
      <c r="O58" s="15"/>
      <c r="P58" s="15" t="str">
        <f t="shared" si="5"/>
        <v>JT_Sword_1</v>
      </c>
    </row>
    <row r="59" spans="13:16">
      <c r="M59" s="4" t="s">
        <v>142</v>
      </c>
      <c r="N59" s="15"/>
      <c r="O59" s="15" t="s">
        <v>272</v>
      </c>
      <c r="P59" s="15" t="str">
        <f t="shared" si="5"/>
        <v>JT_Sword_2</v>
      </c>
    </row>
    <row r="60" spans="13:16">
      <c r="M60" s="4" t="s">
        <v>157</v>
      </c>
      <c r="N60" s="15" t="s">
        <v>270</v>
      </c>
      <c r="O60" s="15"/>
      <c r="P60" s="15" t="str">
        <f t="shared" si="5"/>
        <v>JT_Knight_1</v>
      </c>
    </row>
    <row r="61" spans="13:16">
      <c r="M61" s="4" t="s">
        <v>157</v>
      </c>
      <c r="N61" s="15"/>
      <c r="O61" s="15" t="s">
        <v>272</v>
      </c>
      <c r="P61" s="15" t="str">
        <f t="shared" si="5"/>
        <v>JT_Knight_2</v>
      </c>
    </row>
    <row r="62" spans="13:16">
      <c r="M62" s="4" t="s">
        <v>157</v>
      </c>
      <c r="N62" s="15" t="s">
        <v>270</v>
      </c>
      <c r="O62" s="15"/>
      <c r="P62" s="15" t="str">
        <f t="shared" si="5"/>
        <v>JT_Knight_1</v>
      </c>
    </row>
    <row r="63" spans="13:16">
      <c r="M63" s="4" t="s">
        <v>157</v>
      </c>
      <c r="N63" s="15"/>
      <c r="O63" s="15" t="s">
        <v>272</v>
      </c>
      <c r="P63" s="15" t="str">
        <f t="shared" si="5"/>
        <v>JT_Knight_2</v>
      </c>
    </row>
    <row r="64" spans="13:16">
      <c r="M64" s="4" t="s">
        <v>157</v>
      </c>
      <c r="N64" s="15" t="s">
        <v>270</v>
      </c>
      <c r="O64" s="15"/>
      <c r="P64" s="15" t="str">
        <f t="shared" si="5"/>
        <v>JT_Knight_1</v>
      </c>
    </row>
    <row r="65" spans="13:16">
      <c r="M65" s="4" t="s">
        <v>157</v>
      </c>
      <c r="N65" s="15"/>
      <c r="O65" s="15" t="s">
        <v>272</v>
      </c>
      <c r="P65" s="15" t="str">
        <f t="shared" si="5"/>
        <v>JT_Knight_2</v>
      </c>
    </row>
    <row r="66" spans="13:16">
      <c r="M66" s="4" t="s">
        <v>172</v>
      </c>
      <c r="N66" s="15" t="s">
        <v>270</v>
      </c>
      <c r="O66" s="15"/>
      <c r="P66" s="15" t="str">
        <f t="shared" si="5"/>
        <v>JT_Ninja_1</v>
      </c>
    </row>
    <row r="67" spans="13:16">
      <c r="M67" s="4" t="s">
        <v>172</v>
      </c>
      <c r="N67" s="15"/>
      <c r="O67" s="15" t="s">
        <v>272</v>
      </c>
      <c r="P67" s="15" t="str">
        <f t="shared" si="5"/>
        <v>JT_Ninja_2</v>
      </c>
    </row>
    <row r="68" spans="13:16">
      <c r="M68" s="4" t="s">
        <v>172</v>
      </c>
      <c r="N68" s="15" t="s">
        <v>270</v>
      </c>
      <c r="O68" s="15"/>
      <c r="P68" s="15" t="str">
        <f t="shared" si="5"/>
        <v>JT_Ninja_1</v>
      </c>
    </row>
    <row r="69" spans="13:16">
      <c r="M69" s="4" t="s">
        <v>172</v>
      </c>
      <c r="N69" s="15"/>
      <c r="O69" s="15" t="s">
        <v>272</v>
      </c>
      <c r="P69" s="15" t="str">
        <f t="shared" si="5"/>
        <v>JT_Ninja_2</v>
      </c>
    </row>
    <row r="70" spans="13:16">
      <c r="M70" s="4" t="s">
        <v>172</v>
      </c>
      <c r="N70" s="15" t="s">
        <v>270</v>
      </c>
      <c r="O70" s="15"/>
      <c r="P70" s="15" t="str">
        <f t="shared" si="5"/>
        <v>JT_Ninja_1</v>
      </c>
    </row>
    <row r="71" spans="13:16">
      <c r="M71" s="4" t="s">
        <v>172</v>
      </c>
      <c r="N71" s="15"/>
      <c r="O71" s="15" t="s">
        <v>272</v>
      </c>
      <c r="P71" s="15" t="str">
        <f t="shared" si="5"/>
        <v>JT_Ninja_2</v>
      </c>
    </row>
    <row r="72" spans="13:16">
      <c r="M72" s="4" t="s">
        <v>187</v>
      </c>
      <c r="N72" s="15" t="s">
        <v>270</v>
      </c>
      <c r="O72" s="15"/>
      <c r="P72" s="15" t="str">
        <f t="shared" si="5"/>
        <v>JT_Wizard_1</v>
      </c>
    </row>
    <row r="73" spans="13:16">
      <c r="M73" s="4" t="s">
        <v>187</v>
      </c>
      <c r="N73" s="15"/>
      <c r="O73" s="15" t="s">
        <v>272</v>
      </c>
      <c r="P73" s="15" t="str">
        <f t="shared" si="5"/>
        <v>JT_Wizard_2</v>
      </c>
    </row>
    <row r="74" spans="13:16">
      <c r="M74" s="4" t="s">
        <v>187</v>
      </c>
      <c r="N74" s="15" t="s">
        <v>270</v>
      </c>
      <c r="O74" s="15"/>
      <c r="P74" s="15" t="str">
        <f t="shared" si="5"/>
        <v>JT_Wizard_1</v>
      </c>
    </row>
    <row r="75" spans="13:16">
      <c r="M75" s="4" t="s">
        <v>187</v>
      </c>
      <c r="N75" s="15"/>
      <c r="O75" s="15" t="s">
        <v>272</v>
      </c>
      <c r="P75" s="15" t="str">
        <f t="shared" si="5"/>
        <v>JT_Wizard_2</v>
      </c>
    </row>
    <row r="76" spans="13:16">
      <c r="M76" s="4" t="s">
        <v>187</v>
      </c>
      <c r="N76" s="15" t="s">
        <v>270</v>
      </c>
      <c r="O76" s="15"/>
      <c r="P76" s="15" t="str">
        <f t="shared" si="5"/>
        <v>JT_Wizard_1</v>
      </c>
    </row>
    <row r="77" spans="13:16">
      <c r="M77" s="4" t="s">
        <v>187</v>
      </c>
      <c r="N77" s="15"/>
      <c r="O77" s="15" t="s">
        <v>272</v>
      </c>
      <c r="P77" s="15" t="str">
        <f t="shared" si="5"/>
        <v>JT_Wizard_2</v>
      </c>
    </row>
  </sheetData>
  <mergeCells count="2">
    <mergeCell ref="A1:C1"/>
    <mergeCell ref="G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"/>
  <sheetViews>
    <sheetView topLeftCell="C1" workbookViewId="0">
      <pane ySplit="1" topLeftCell="A2" activePane="bottomLeft" state="frozen"/>
      <selection/>
      <selection pane="bottomLeft" activeCell="C8" sqref="C8"/>
    </sheetView>
  </sheetViews>
  <sheetFormatPr defaultColWidth="9" defaultRowHeight="16.5"/>
  <cols>
    <col min="1" max="1" width="13.875" style="10" customWidth="1"/>
    <col min="2" max="2" width="21.875" style="10" customWidth="1"/>
    <col min="3" max="3" width="11.75" style="10" customWidth="1"/>
    <col min="4" max="10" width="13.875" style="10" customWidth="1"/>
  </cols>
  <sheetData>
    <row r="1" spans="1:22">
      <c r="A1" s="2" t="s">
        <v>0</v>
      </c>
      <c r="B1" s="2" t="s">
        <v>1</v>
      </c>
      <c r="C1" s="2"/>
      <c r="D1" s="2" t="s">
        <v>3</v>
      </c>
      <c r="E1" s="2" t="s">
        <v>15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22</v>
      </c>
      <c r="R1" s="19" t="s">
        <v>6</v>
      </c>
      <c r="S1" s="19" t="s">
        <v>7</v>
      </c>
      <c r="T1" s="19" t="s">
        <v>8</v>
      </c>
      <c r="U1" s="19" t="s">
        <v>9</v>
      </c>
      <c r="V1" s="19" t="s">
        <v>10</v>
      </c>
    </row>
    <row r="2" spans="1:22">
      <c r="A2" s="4">
        <v>2001</v>
      </c>
      <c r="B2" s="5" t="s">
        <v>277</v>
      </c>
      <c r="C2" s="5" t="s">
        <v>246</v>
      </c>
      <c r="D2" s="4" t="s">
        <v>41</v>
      </c>
      <c r="E2" s="16" t="s">
        <v>45</v>
      </c>
      <c r="F2" s="17">
        <v>100</v>
      </c>
      <c r="G2" s="17">
        <v>70</v>
      </c>
      <c r="H2" s="4">
        <v>55</v>
      </c>
      <c r="I2" s="17">
        <v>35</v>
      </c>
      <c r="J2" s="17">
        <v>35</v>
      </c>
      <c r="K2" s="15">
        <f>ROUND(VLOOKUP(D2,Sheet1!U:Z,2,FALSE)*10*6*VLOOKUP(E2,Sheet1!S:T,2,FALSE),0)+Q2*3</f>
        <v>234</v>
      </c>
      <c r="L2" s="15">
        <f>ROUND(VLOOKUP(D2,Sheet1!U:Z,3,FALSE)*10*7*VLOOKUP(E2,Sheet1!S:T,2,FALSE),0)+Q2*2</f>
        <v>237</v>
      </c>
      <c r="M2" s="15">
        <f>ROUND(VLOOKUP(D2,Sheet1!U:Z,4,FALSE)*10*VLOOKUP(E2,Sheet1!S:T,2,FALSE),0)</f>
        <v>27</v>
      </c>
      <c r="N2" s="15">
        <f>ROUND(VLOOKUP(D2,Sheet1!U:Z,5,FALSE)*10*VLOOKUP(E2,Sheet1!S:T,2,FALSE),0)</f>
        <v>30</v>
      </c>
      <c r="O2" s="15">
        <f>ROUND(VLOOKUP(D2,Sheet1!U:Z,6,FALSE)*10*VLOOKUP(E2,Sheet1!S:T,2,FALSE),0)</f>
        <v>23</v>
      </c>
      <c r="Q2">
        <v>3</v>
      </c>
      <c r="R2">
        <f>VLOOKUP(C2,Sheet1!AB:AG,2,FALSE)</f>
        <v>1.3</v>
      </c>
      <c r="S2">
        <f>VLOOKUP(C2,Sheet1!AB:AG,3,FALSE)</f>
        <v>0.8</v>
      </c>
      <c r="T2">
        <f>VLOOKUP(C2,Sheet1!AB:AG,4,FALSE)</f>
        <v>1.1</v>
      </c>
      <c r="U2">
        <f>VLOOKUP(C2,Sheet1!AB:AG,5,FALSE)</f>
        <v>1</v>
      </c>
      <c r="V2">
        <f>VLOOKUP(C2,Sheet1!AB:AG,6,FALSE)</f>
        <v>1.1</v>
      </c>
    </row>
    <row r="3" spans="1:22">
      <c r="A3" s="4">
        <v>2002</v>
      </c>
      <c r="B3" s="5" t="s">
        <v>278</v>
      </c>
      <c r="C3" s="5" t="s">
        <v>273</v>
      </c>
      <c r="D3" s="4" t="s">
        <v>41</v>
      </c>
      <c r="E3" s="16" t="s">
        <v>45</v>
      </c>
      <c r="F3" s="17">
        <v>100</v>
      </c>
      <c r="G3" s="17">
        <v>70</v>
      </c>
      <c r="H3" s="4">
        <v>55</v>
      </c>
      <c r="I3" s="17">
        <v>35</v>
      </c>
      <c r="J3" s="17">
        <v>35</v>
      </c>
      <c r="K3" s="15">
        <f>ROUND(VLOOKUP(D3,Sheet1!U:Z,2,FALSE)*10*6*VLOOKUP(E3,Sheet1!S:T,2,FALSE),0)</f>
        <v>225</v>
      </c>
      <c r="L3" s="15">
        <f>ROUND(VLOOKUP(D3,Sheet1!U:Z,3,FALSE)*10*7*VLOOKUP(E3,Sheet1!S:T,2,FALSE),0)</f>
        <v>231</v>
      </c>
      <c r="M3" s="15">
        <f>ROUND(VLOOKUP(D3,Sheet1!U:Z,4,FALSE)*10*VLOOKUP(E3,Sheet1!S:T,2,FALSE),0)</f>
        <v>27</v>
      </c>
      <c r="N3" s="15">
        <f>ROUND(VLOOKUP(D3,Sheet1!U:Z,5,FALSE)*10*VLOOKUP(E3,Sheet1!S:T,2,FALSE),0)</f>
        <v>30</v>
      </c>
      <c r="O3" s="15">
        <f>ROUND(VLOOKUP(D3,Sheet1!U:Z,6,FALSE)*10*VLOOKUP(E3,Sheet1!S:T,2,FALSE),0)</f>
        <v>23</v>
      </c>
      <c r="Q3">
        <v>1</v>
      </c>
      <c r="R3">
        <f>VLOOKUP(C3,Sheet1!AB:AG,2,FALSE)</f>
        <v>1.5</v>
      </c>
      <c r="S3">
        <f>VLOOKUP(C3,Sheet1!AB:AG,3,FALSE)</f>
        <v>0.4</v>
      </c>
      <c r="T3">
        <f>VLOOKUP(C3,Sheet1!AB:AG,4,FALSE)</f>
        <v>1.2</v>
      </c>
      <c r="U3">
        <f>VLOOKUP(C3,Sheet1!AB:AG,5,FALSE)</f>
        <v>0.8</v>
      </c>
      <c r="V3">
        <f>VLOOKUP(C3,Sheet1!AB:AG,6,FALSE)</f>
        <v>1.6</v>
      </c>
    </row>
    <row r="4" spans="1:22">
      <c r="A4" s="4">
        <v>2003</v>
      </c>
      <c r="B4" s="7" t="s">
        <v>279</v>
      </c>
      <c r="C4" s="7" t="s">
        <v>246</v>
      </c>
      <c r="D4" s="4" t="s">
        <v>41</v>
      </c>
      <c r="E4" s="16" t="s">
        <v>51</v>
      </c>
      <c r="F4" s="17">
        <v>100</v>
      </c>
      <c r="G4" s="17">
        <v>70</v>
      </c>
      <c r="H4" s="4">
        <v>55</v>
      </c>
      <c r="I4" s="17">
        <v>35</v>
      </c>
      <c r="J4" s="17">
        <v>35</v>
      </c>
      <c r="K4" s="15">
        <f>ROUND(VLOOKUP(D4,Sheet1!U:Z,2,FALSE)*10*6*VLOOKUP(E4,Sheet1!S:T,2,FALSE),0)</f>
        <v>195</v>
      </c>
      <c r="L4" s="15">
        <f>ROUND(VLOOKUP(D4,Sheet1!U:Z,3,FALSE)*10*7*VLOOKUP(E4,Sheet1!S:T,2,FALSE),0)</f>
        <v>200</v>
      </c>
      <c r="M4" s="15">
        <f>ROUND(VLOOKUP(D4,Sheet1!U:Z,4,FALSE)*10*VLOOKUP(E4,Sheet1!S:T,2,FALSE),0)</f>
        <v>23</v>
      </c>
      <c r="N4" s="15">
        <f>ROUND(VLOOKUP(D4,Sheet1!U:Z,5,FALSE)*10*VLOOKUP(E4,Sheet1!S:T,2,FALSE),0)</f>
        <v>26</v>
      </c>
      <c r="O4" s="15">
        <f>ROUND(VLOOKUP(D4,Sheet1!U:Z,6,FALSE)*10*VLOOKUP(E4,Sheet1!S:T,2,FALSE),0)</f>
        <v>20</v>
      </c>
      <c r="Q4">
        <v>2</v>
      </c>
      <c r="R4">
        <f>VLOOKUP(C4,Sheet1!AB:AG,2,FALSE)</f>
        <v>1.3</v>
      </c>
      <c r="S4">
        <f>VLOOKUP(C4,Sheet1!AB:AG,3,FALSE)</f>
        <v>0.8</v>
      </c>
      <c r="T4">
        <f>VLOOKUP(C4,Sheet1!AB:AG,4,FALSE)</f>
        <v>1.1</v>
      </c>
      <c r="U4">
        <f>VLOOKUP(C4,Sheet1!AB:AG,5,FALSE)</f>
        <v>1</v>
      </c>
      <c r="V4">
        <f>VLOOKUP(C4,Sheet1!AB:AG,6,FALSE)</f>
        <v>1.1</v>
      </c>
    </row>
    <row r="5" spans="1:22">
      <c r="A5" s="4">
        <v>2004</v>
      </c>
      <c r="B5" s="8" t="s">
        <v>280</v>
      </c>
      <c r="C5" s="8" t="s">
        <v>273</v>
      </c>
      <c r="D5" s="4" t="s">
        <v>41</v>
      </c>
      <c r="E5" s="16" t="s">
        <v>51</v>
      </c>
      <c r="F5" s="17">
        <v>100</v>
      </c>
      <c r="G5" s="17">
        <v>70</v>
      </c>
      <c r="H5" s="4">
        <v>55</v>
      </c>
      <c r="I5" s="17">
        <v>35</v>
      </c>
      <c r="J5" s="17">
        <v>35</v>
      </c>
      <c r="K5" s="15">
        <f>ROUND(VLOOKUP(D5,Sheet1!U:Z,2,FALSE)*10*6*VLOOKUP(E5,Sheet1!S:T,2,FALSE),0)</f>
        <v>195</v>
      </c>
      <c r="L5" s="15">
        <f>ROUND(VLOOKUP(D5,Sheet1!U:Z,3,FALSE)*10*7*VLOOKUP(E5,Sheet1!S:T,2,FALSE),0)</f>
        <v>200</v>
      </c>
      <c r="M5" s="15">
        <f>ROUND(VLOOKUP(D5,Sheet1!U:Z,4,FALSE)*10*VLOOKUP(E5,Sheet1!S:T,2,FALSE),0)</f>
        <v>23</v>
      </c>
      <c r="N5" s="15">
        <f>ROUND(VLOOKUP(D5,Sheet1!U:Z,5,FALSE)*10*VLOOKUP(E5,Sheet1!S:T,2,FALSE),0)</f>
        <v>26</v>
      </c>
      <c r="O5" s="15">
        <f>ROUND(VLOOKUP(D5,Sheet1!U:Z,6,FALSE)*10*VLOOKUP(E5,Sheet1!S:T,2,FALSE),0)</f>
        <v>20</v>
      </c>
      <c r="Q5">
        <v>1</v>
      </c>
      <c r="R5">
        <f>VLOOKUP(C5,Sheet1!AB:AG,2,FALSE)</f>
        <v>1.5</v>
      </c>
      <c r="S5">
        <f>VLOOKUP(C5,Sheet1!AB:AG,3,FALSE)</f>
        <v>0.4</v>
      </c>
      <c r="T5">
        <f>VLOOKUP(C5,Sheet1!AB:AG,4,FALSE)</f>
        <v>1.2</v>
      </c>
      <c r="U5">
        <f>VLOOKUP(C5,Sheet1!AB:AG,5,FALSE)</f>
        <v>0.8</v>
      </c>
      <c r="V5">
        <f>VLOOKUP(C5,Sheet1!AB:AG,6,FALSE)</f>
        <v>1.6</v>
      </c>
    </row>
    <row r="6" spans="1:22">
      <c r="A6" s="4">
        <v>2005</v>
      </c>
      <c r="B6" s="9" t="s">
        <v>281</v>
      </c>
      <c r="C6" s="9" t="s">
        <v>246</v>
      </c>
      <c r="D6" s="4" t="s">
        <v>41</v>
      </c>
      <c r="E6" s="16" t="s">
        <v>57</v>
      </c>
      <c r="F6" s="17">
        <v>100</v>
      </c>
      <c r="G6" s="17">
        <v>70</v>
      </c>
      <c r="H6" s="4">
        <v>55</v>
      </c>
      <c r="I6" s="17">
        <v>35</v>
      </c>
      <c r="J6" s="17">
        <v>35</v>
      </c>
      <c r="K6" s="15">
        <f>ROUND(VLOOKUP(D6,Sheet1!U:Z,2,FALSE)*10*6*VLOOKUP(E6,Sheet1!S:T,2,FALSE),0)</f>
        <v>173</v>
      </c>
      <c r="L6" s="15">
        <f>ROUND(VLOOKUP(D6,Sheet1!U:Z,3,FALSE)*10*7*VLOOKUP(E6,Sheet1!S:T,2,FALSE),0)</f>
        <v>177</v>
      </c>
      <c r="M6" s="15">
        <f>ROUND(VLOOKUP(D6,Sheet1!U:Z,4,FALSE)*10*VLOOKUP(E6,Sheet1!S:T,2,FALSE),0)</f>
        <v>21</v>
      </c>
      <c r="N6" s="15">
        <f>ROUND(VLOOKUP(D6,Sheet1!U:Z,5,FALSE)*10*VLOOKUP(E6,Sheet1!S:T,2,FALSE),0)</f>
        <v>23</v>
      </c>
      <c r="O6" s="15">
        <f>ROUND(VLOOKUP(D6,Sheet1!U:Z,6,FALSE)*10*VLOOKUP(E6,Sheet1!S:T,2,FALSE),0)</f>
        <v>17</v>
      </c>
      <c r="Q6">
        <v>2</v>
      </c>
      <c r="R6">
        <f>VLOOKUP(C6,Sheet1!AB:AG,2,FALSE)</f>
        <v>1.3</v>
      </c>
      <c r="S6">
        <f>VLOOKUP(C6,Sheet1!AB:AG,3,FALSE)</f>
        <v>0.8</v>
      </c>
      <c r="T6">
        <f>VLOOKUP(C6,Sheet1!AB:AG,4,FALSE)</f>
        <v>1.1</v>
      </c>
      <c r="U6">
        <f>VLOOKUP(C6,Sheet1!AB:AG,5,FALSE)</f>
        <v>1</v>
      </c>
      <c r="V6">
        <f>VLOOKUP(C6,Sheet1!AB:AG,6,FALSE)</f>
        <v>1.1</v>
      </c>
    </row>
    <row r="7" spans="1:22">
      <c r="A7" s="4">
        <v>2006</v>
      </c>
      <c r="B7" s="4" t="s">
        <v>282</v>
      </c>
      <c r="C7" s="4" t="s">
        <v>273</v>
      </c>
      <c r="D7" s="4" t="s">
        <v>41</v>
      </c>
      <c r="E7" s="16" t="s">
        <v>63</v>
      </c>
      <c r="F7" s="17">
        <v>100</v>
      </c>
      <c r="G7" s="17">
        <v>70</v>
      </c>
      <c r="H7" s="4">
        <v>55</v>
      </c>
      <c r="I7" s="17">
        <v>35</v>
      </c>
      <c r="J7" s="17">
        <v>35</v>
      </c>
      <c r="K7" s="15">
        <f>ROUND(VLOOKUP(D7,Sheet1!U:Z,2,FALSE)*10*6*VLOOKUP(E7,Sheet1!S:T,2,FALSE),0)</f>
        <v>150</v>
      </c>
      <c r="L7" s="15">
        <f>ROUND(VLOOKUP(D7,Sheet1!U:Z,3,FALSE)*10*7*VLOOKUP(E7,Sheet1!S:T,2,FALSE),0)</f>
        <v>154</v>
      </c>
      <c r="M7" s="15">
        <f>ROUND(VLOOKUP(D7,Sheet1!U:Z,4,FALSE)*10*VLOOKUP(E7,Sheet1!S:T,2,FALSE),0)</f>
        <v>18</v>
      </c>
      <c r="N7" s="15">
        <f>ROUND(VLOOKUP(D7,Sheet1!U:Z,5,FALSE)*10*VLOOKUP(E7,Sheet1!S:T,2,FALSE),0)</f>
        <v>20</v>
      </c>
      <c r="O7" s="15">
        <f>ROUND(VLOOKUP(D7,Sheet1!U:Z,6,FALSE)*10*VLOOKUP(E7,Sheet1!S:T,2,FALSE),0)</f>
        <v>15</v>
      </c>
      <c r="Q7">
        <v>4</v>
      </c>
      <c r="R7">
        <f>VLOOKUP(C7,Sheet1!AB:AG,2,FALSE)</f>
        <v>1.5</v>
      </c>
      <c r="S7">
        <f>VLOOKUP(C7,Sheet1!AB:AG,3,FALSE)</f>
        <v>0.4</v>
      </c>
      <c r="T7">
        <f>VLOOKUP(C7,Sheet1!AB:AG,4,FALSE)</f>
        <v>1.2</v>
      </c>
      <c r="U7">
        <f>VLOOKUP(C7,Sheet1!AB:AG,5,FALSE)</f>
        <v>0.8</v>
      </c>
      <c r="V7">
        <f>VLOOKUP(C7,Sheet1!AB:AG,6,FALSE)</f>
        <v>1.6</v>
      </c>
    </row>
    <row r="8" spans="1:22">
      <c r="A8" s="4">
        <v>2007</v>
      </c>
      <c r="B8" s="5" t="s">
        <v>65</v>
      </c>
      <c r="C8" s="5" t="s">
        <v>252</v>
      </c>
      <c r="D8" s="4" t="s">
        <v>67</v>
      </c>
      <c r="E8" s="16" t="s">
        <v>45</v>
      </c>
      <c r="F8" s="17">
        <v>100</v>
      </c>
      <c r="G8" s="17">
        <v>70</v>
      </c>
      <c r="H8" s="4">
        <v>55</v>
      </c>
      <c r="I8" s="17">
        <v>35</v>
      </c>
      <c r="J8" s="17">
        <v>35</v>
      </c>
      <c r="K8" s="15">
        <f>ROUND(VLOOKUP(D8,Sheet1!U:Z,2,FALSE)*10*6*VLOOKUP(E8,Sheet1!S:T,2,FALSE),0)</f>
        <v>99</v>
      </c>
      <c r="L8" s="15">
        <f>ROUND(VLOOKUP(D8,Sheet1!U:Z,3,FALSE)*10*7*VLOOKUP(E8,Sheet1!S:T,2,FALSE),0)</f>
        <v>336</v>
      </c>
      <c r="M8" s="15">
        <f>ROUND(VLOOKUP(D8,Sheet1!U:Z,4,FALSE)*10*VLOOKUP(E8,Sheet1!S:T,2,FALSE),0)</f>
        <v>45</v>
      </c>
      <c r="N8" s="15">
        <f>ROUND(VLOOKUP(D8,Sheet1!U:Z,5,FALSE)*10*VLOOKUP(E8,Sheet1!S:T,2,FALSE),0)</f>
        <v>12</v>
      </c>
      <c r="O8" s="15">
        <f>ROUND(VLOOKUP(D8,Sheet1!U:Z,6,FALSE)*10*VLOOKUP(E8,Sheet1!S:T,2,FALSE),0)</f>
        <v>29</v>
      </c>
      <c r="Q8">
        <v>3</v>
      </c>
      <c r="R8">
        <f>VLOOKUP(C8,Sheet1!AB:AG,2,FALSE)</f>
        <v>0.7</v>
      </c>
      <c r="S8">
        <f>VLOOKUP(C8,Sheet1!AB:AG,3,FALSE)</f>
        <v>1.5</v>
      </c>
      <c r="T8">
        <f>VLOOKUP(C8,Sheet1!AB:AG,4,FALSE)</f>
        <v>0.5</v>
      </c>
      <c r="U8">
        <f>VLOOKUP(C8,Sheet1!AB:AG,5,FALSE)</f>
        <v>1</v>
      </c>
      <c r="V8">
        <f>VLOOKUP(C8,Sheet1!AB:AG,6,FALSE)</f>
        <v>1.7</v>
      </c>
    </row>
    <row r="9" spans="1:22">
      <c r="A9" s="4">
        <v>2008</v>
      </c>
      <c r="B9" s="5" t="s">
        <v>283</v>
      </c>
      <c r="C9" s="5" t="s">
        <v>276</v>
      </c>
      <c r="D9" s="4" t="s">
        <v>67</v>
      </c>
      <c r="E9" s="16" t="s">
        <v>45</v>
      </c>
      <c r="F9" s="17">
        <v>100</v>
      </c>
      <c r="G9" s="17">
        <v>70</v>
      </c>
      <c r="H9" s="4">
        <v>55</v>
      </c>
      <c r="I9" s="17">
        <v>35</v>
      </c>
      <c r="J9" s="17">
        <v>35</v>
      </c>
      <c r="K9" s="15">
        <f>ROUND(VLOOKUP(D9,Sheet1!U:Z,2,FALSE)*10*6*VLOOKUP(E9,Sheet1!S:T,2,FALSE),0)</f>
        <v>99</v>
      </c>
      <c r="L9" s="15">
        <f>ROUND(VLOOKUP(D9,Sheet1!U:Z,3,FALSE)*10*7*VLOOKUP(E9,Sheet1!S:T,2,FALSE),0)</f>
        <v>336</v>
      </c>
      <c r="M9" s="15">
        <f>ROUND(VLOOKUP(D9,Sheet1!U:Z,4,FALSE)*10*VLOOKUP(E9,Sheet1!S:T,2,FALSE),0)</f>
        <v>45</v>
      </c>
      <c r="N9" s="15">
        <f>ROUND(VLOOKUP(D9,Sheet1!U:Z,5,FALSE)*10*VLOOKUP(E9,Sheet1!S:T,2,FALSE),0)</f>
        <v>12</v>
      </c>
      <c r="O9" s="15">
        <f>ROUND(VLOOKUP(D9,Sheet1!U:Z,6,FALSE)*10*VLOOKUP(E9,Sheet1!S:T,2,FALSE),0)</f>
        <v>29</v>
      </c>
      <c r="Q9">
        <v>2</v>
      </c>
      <c r="R9">
        <f>VLOOKUP(C9,Sheet1!AB:AG,2,FALSE)</f>
        <v>0.8</v>
      </c>
      <c r="S9">
        <f>VLOOKUP(C9,Sheet1!AB:AG,3,FALSE)</f>
        <v>0.8</v>
      </c>
      <c r="T9">
        <f>VLOOKUP(C9,Sheet1!AB:AG,4,FALSE)</f>
        <v>0.4</v>
      </c>
      <c r="U9">
        <f>VLOOKUP(C9,Sheet1!AB:AG,5,FALSE)</f>
        <v>1.7</v>
      </c>
      <c r="V9">
        <f>VLOOKUP(C9,Sheet1!AB:AG,6,FALSE)</f>
        <v>1.7</v>
      </c>
    </row>
    <row r="10" spans="1:22">
      <c r="A10" s="4">
        <v>2009</v>
      </c>
      <c r="B10" s="7" t="s">
        <v>284</v>
      </c>
      <c r="C10" s="7" t="s">
        <v>252</v>
      </c>
      <c r="D10" s="4" t="s">
        <v>67</v>
      </c>
      <c r="E10" s="16" t="s">
        <v>51</v>
      </c>
      <c r="F10" s="17">
        <v>100</v>
      </c>
      <c r="G10" s="17">
        <v>70</v>
      </c>
      <c r="H10" s="4">
        <v>55</v>
      </c>
      <c r="I10" s="17">
        <v>35</v>
      </c>
      <c r="J10" s="17">
        <v>35</v>
      </c>
      <c r="K10" s="15">
        <f>ROUND(VLOOKUP(D10,Sheet1!U:Z,2,FALSE)*10*6*VLOOKUP(E10,Sheet1!S:T,2,FALSE),0)</f>
        <v>86</v>
      </c>
      <c r="L10" s="15">
        <f>ROUND(VLOOKUP(D10,Sheet1!U:Z,3,FALSE)*10*7*VLOOKUP(E10,Sheet1!S:T,2,FALSE),0)</f>
        <v>291</v>
      </c>
      <c r="M10" s="15">
        <f>ROUND(VLOOKUP(D10,Sheet1!U:Z,4,FALSE)*10*VLOOKUP(E10,Sheet1!S:T,2,FALSE),0)</f>
        <v>39</v>
      </c>
      <c r="N10" s="15">
        <f>ROUND(VLOOKUP(D10,Sheet1!U:Z,5,FALSE)*10*VLOOKUP(E10,Sheet1!S:T,2,FALSE),0)</f>
        <v>10</v>
      </c>
      <c r="O10" s="15">
        <f>ROUND(VLOOKUP(D10,Sheet1!U:Z,6,FALSE)*10*VLOOKUP(E10,Sheet1!S:T,2,FALSE),0)</f>
        <v>25</v>
      </c>
      <c r="Q10">
        <v>1</v>
      </c>
      <c r="R10">
        <f>VLOOKUP(C10,Sheet1!AB:AG,2,FALSE)</f>
        <v>0.7</v>
      </c>
      <c r="S10">
        <f>VLOOKUP(C10,Sheet1!AB:AG,3,FALSE)</f>
        <v>1.5</v>
      </c>
      <c r="T10">
        <f>VLOOKUP(C10,Sheet1!AB:AG,4,FALSE)</f>
        <v>0.5</v>
      </c>
      <c r="U10">
        <f>VLOOKUP(C10,Sheet1!AB:AG,5,FALSE)</f>
        <v>1</v>
      </c>
      <c r="V10">
        <f>VLOOKUP(C10,Sheet1!AB:AG,6,FALSE)</f>
        <v>1.7</v>
      </c>
    </row>
    <row r="11" spans="1:22">
      <c r="A11" s="4">
        <v>2010</v>
      </c>
      <c r="B11" s="7" t="s">
        <v>285</v>
      </c>
      <c r="C11" s="7" t="s">
        <v>276</v>
      </c>
      <c r="D11" s="4" t="s">
        <v>67</v>
      </c>
      <c r="E11" s="16" t="s">
        <v>51</v>
      </c>
      <c r="F11" s="17">
        <v>100</v>
      </c>
      <c r="G11" s="17">
        <v>70</v>
      </c>
      <c r="H11" s="4">
        <v>55</v>
      </c>
      <c r="I11" s="17">
        <v>35</v>
      </c>
      <c r="J11" s="17">
        <v>35</v>
      </c>
      <c r="K11" s="15">
        <f>ROUND(VLOOKUP(D11,Sheet1!U:Z,2,FALSE)*10*6*VLOOKUP(E11,Sheet1!S:T,2,FALSE),0)</f>
        <v>86</v>
      </c>
      <c r="L11" s="15">
        <f>ROUND(VLOOKUP(D11,Sheet1!U:Z,3,FALSE)*10*7*VLOOKUP(E11,Sheet1!S:T,2,FALSE),0)</f>
        <v>291</v>
      </c>
      <c r="M11" s="15">
        <f>ROUND(VLOOKUP(D11,Sheet1!U:Z,4,FALSE)*10*VLOOKUP(E11,Sheet1!S:T,2,FALSE),0)</f>
        <v>39</v>
      </c>
      <c r="N11" s="15">
        <f>ROUND(VLOOKUP(D11,Sheet1!U:Z,5,FALSE)*10*VLOOKUP(E11,Sheet1!S:T,2,FALSE),0)</f>
        <v>10</v>
      </c>
      <c r="O11" s="15">
        <f>ROUND(VLOOKUP(D11,Sheet1!U:Z,6,FALSE)*10*VLOOKUP(E11,Sheet1!S:T,2,FALSE),0)</f>
        <v>25</v>
      </c>
      <c r="Q11">
        <v>4</v>
      </c>
      <c r="R11">
        <f>VLOOKUP(C11,Sheet1!AB:AG,2,FALSE)</f>
        <v>0.8</v>
      </c>
      <c r="S11">
        <f>VLOOKUP(C11,Sheet1!AB:AG,3,FALSE)</f>
        <v>0.8</v>
      </c>
      <c r="T11">
        <f>VLOOKUP(C11,Sheet1!AB:AG,4,FALSE)</f>
        <v>0.4</v>
      </c>
      <c r="U11">
        <f>VLOOKUP(C11,Sheet1!AB:AG,5,FALSE)</f>
        <v>1.7</v>
      </c>
      <c r="V11">
        <f>VLOOKUP(C11,Sheet1!AB:AG,6,FALSE)</f>
        <v>1.7</v>
      </c>
    </row>
    <row r="12" spans="1:22">
      <c r="A12" s="4">
        <v>2011</v>
      </c>
      <c r="B12" s="9" t="s">
        <v>286</v>
      </c>
      <c r="C12" s="9" t="s">
        <v>252</v>
      </c>
      <c r="D12" s="4" t="s">
        <v>67</v>
      </c>
      <c r="E12" s="16" t="s">
        <v>57</v>
      </c>
      <c r="F12" s="17">
        <v>100</v>
      </c>
      <c r="G12" s="17">
        <v>70</v>
      </c>
      <c r="H12" s="4">
        <v>55</v>
      </c>
      <c r="I12" s="17">
        <v>35</v>
      </c>
      <c r="J12" s="17">
        <v>35</v>
      </c>
      <c r="K12" s="15">
        <f>ROUND(VLOOKUP(D12,Sheet1!U:Z,2,FALSE)*10*6*VLOOKUP(E12,Sheet1!S:T,2,FALSE),0)</f>
        <v>76</v>
      </c>
      <c r="L12" s="15">
        <f>ROUND(VLOOKUP(D12,Sheet1!U:Z,3,FALSE)*10*7*VLOOKUP(E12,Sheet1!S:T,2,FALSE),0)</f>
        <v>258</v>
      </c>
      <c r="M12" s="15">
        <f>ROUND(VLOOKUP(D12,Sheet1!U:Z,4,FALSE)*10*VLOOKUP(E12,Sheet1!S:T,2,FALSE),0)</f>
        <v>35</v>
      </c>
      <c r="N12" s="15">
        <f>ROUND(VLOOKUP(D12,Sheet1!U:Z,5,FALSE)*10*VLOOKUP(E12,Sheet1!S:T,2,FALSE),0)</f>
        <v>9</v>
      </c>
      <c r="O12" s="15">
        <f>ROUND(VLOOKUP(D12,Sheet1!U:Z,6,FALSE)*10*VLOOKUP(E12,Sheet1!S:T,2,FALSE),0)</f>
        <v>22</v>
      </c>
      <c r="Q12">
        <v>2</v>
      </c>
      <c r="R12">
        <f>VLOOKUP(C12,Sheet1!AB:AG,2,FALSE)</f>
        <v>0.7</v>
      </c>
      <c r="S12">
        <f>VLOOKUP(C12,Sheet1!AB:AG,3,FALSE)</f>
        <v>1.5</v>
      </c>
      <c r="T12">
        <f>VLOOKUP(C12,Sheet1!AB:AG,4,FALSE)</f>
        <v>0.5</v>
      </c>
      <c r="U12">
        <f>VLOOKUP(C12,Sheet1!AB:AG,5,FALSE)</f>
        <v>1</v>
      </c>
      <c r="V12">
        <f>VLOOKUP(C12,Sheet1!AB:AG,6,FALSE)</f>
        <v>1.7</v>
      </c>
    </row>
    <row r="13" spans="1:22">
      <c r="A13" s="4">
        <v>2012</v>
      </c>
      <c r="B13" s="4" t="s">
        <v>287</v>
      </c>
      <c r="C13" s="4" t="s">
        <v>276</v>
      </c>
      <c r="D13" s="4" t="s">
        <v>67</v>
      </c>
      <c r="E13" s="16" t="s">
        <v>63</v>
      </c>
      <c r="F13" s="17">
        <v>100</v>
      </c>
      <c r="G13" s="17">
        <v>70</v>
      </c>
      <c r="H13" s="4">
        <v>55</v>
      </c>
      <c r="I13" s="17">
        <v>35</v>
      </c>
      <c r="J13" s="17">
        <v>35</v>
      </c>
      <c r="K13" s="15">
        <f>ROUND(VLOOKUP(D13,Sheet1!U:Z,2,FALSE)*10*6*VLOOKUP(E13,Sheet1!S:T,2,FALSE),0)</f>
        <v>66</v>
      </c>
      <c r="L13" s="15">
        <f>ROUND(VLOOKUP(D13,Sheet1!U:Z,3,FALSE)*10*7*VLOOKUP(E13,Sheet1!S:T,2,FALSE),0)</f>
        <v>224</v>
      </c>
      <c r="M13" s="15">
        <f>ROUND(VLOOKUP(D13,Sheet1!U:Z,4,FALSE)*10*VLOOKUP(E13,Sheet1!S:T,2,FALSE),0)</f>
        <v>30</v>
      </c>
      <c r="N13" s="15">
        <f>ROUND(VLOOKUP(D13,Sheet1!U:Z,5,FALSE)*10*VLOOKUP(E13,Sheet1!S:T,2,FALSE),0)</f>
        <v>8</v>
      </c>
      <c r="O13" s="15">
        <f>ROUND(VLOOKUP(D13,Sheet1!U:Z,6,FALSE)*10*VLOOKUP(E13,Sheet1!S:T,2,FALSE),0)</f>
        <v>19</v>
      </c>
      <c r="Q13">
        <v>3</v>
      </c>
      <c r="R13">
        <f>VLOOKUP(C13,Sheet1!AB:AG,2,FALSE)</f>
        <v>0.8</v>
      </c>
      <c r="S13">
        <f>VLOOKUP(C13,Sheet1!AB:AG,3,FALSE)</f>
        <v>0.8</v>
      </c>
      <c r="T13">
        <f>VLOOKUP(C13,Sheet1!AB:AG,4,FALSE)</f>
        <v>0.4</v>
      </c>
      <c r="U13">
        <f>VLOOKUP(C13,Sheet1!AB:AG,5,FALSE)</f>
        <v>1.7</v>
      </c>
      <c r="V13">
        <f>VLOOKUP(C13,Sheet1!AB:AG,6,FALSE)</f>
        <v>1.7</v>
      </c>
    </row>
    <row r="14" spans="1:22">
      <c r="A14" s="4">
        <v>2013</v>
      </c>
      <c r="B14" s="5" t="s">
        <v>80</v>
      </c>
      <c r="C14" s="5" t="s">
        <v>242</v>
      </c>
      <c r="D14" s="4" t="s">
        <v>82</v>
      </c>
      <c r="E14" s="16" t="s">
        <v>45</v>
      </c>
      <c r="F14" s="17">
        <v>100</v>
      </c>
      <c r="G14" s="17">
        <v>70</v>
      </c>
      <c r="H14" s="4">
        <v>55</v>
      </c>
      <c r="I14" s="17">
        <v>35</v>
      </c>
      <c r="J14" s="17">
        <v>35</v>
      </c>
      <c r="K14" s="15">
        <f>ROUND(VLOOKUP(D14,Sheet1!U:Z,2,FALSE)*10*6*VLOOKUP(E14,Sheet1!S:T,2,FALSE),0)</f>
        <v>108</v>
      </c>
      <c r="L14" s="15">
        <f>ROUND(VLOOKUP(D14,Sheet1!U:Z,3,FALSE)*10*7*VLOOKUP(E14,Sheet1!S:T,2,FALSE),0)</f>
        <v>263</v>
      </c>
      <c r="M14" s="15">
        <f>ROUND(VLOOKUP(D14,Sheet1!U:Z,4,FALSE)*10*VLOOKUP(E14,Sheet1!S:T,2,FALSE),0)</f>
        <v>53</v>
      </c>
      <c r="N14" s="15">
        <f>ROUND(VLOOKUP(D14,Sheet1!U:Z,5,FALSE)*10*VLOOKUP(E14,Sheet1!S:T,2,FALSE),0)</f>
        <v>15</v>
      </c>
      <c r="O14" s="15">
        <f>ROUND(VLOOKUP(D14,Sheet1!U:Z,6,FALSE)*10*VLOOKUP(E14,Sheet1!S:T,2,FALSE),0)</f>
        <v>27</v>
      </c>
      <c r="Q14">
        <v>4</v>
      </c>
      <c r="R14">
        <f>VLOOKUP(C14,Sheet1!AB:AG,2,FALSE)</f>
        <v>1.4</v>
      </c>
      <c r="S14">
        <f>VLOOKUP(C14,Sheet1!AB:AG,3,FALSE)</f>
        <v>1.2</v>
      </c>
      <c r="T14">
        <f>VLOOKUP(C14,Sheet1!AB:AG,4,FALSE)</f>
        <v>0.6</v>
      </c>
      <c r="U14">
        <f>VLOOKUP(C14,Sheet1!AB:AG,5,FALSE)</f>
        <v>0.8</v>
      </c>
      <c r="V14">
        <f>VLOOKUP(C14,Sheet1!AB:AG,6,FALSE)</f>
        <v>1.3</v>
      </c>
    </row>
    <row r="15" spans="1:22">
      <c r="A15" s="4">
        <v>2014</v>
      </c>
      <c r="B15" s="5" t="s">
        <v>288</v>
      </c>
      <c r="C15" s="5" t="s">
        <v>268</v>
      </c>
      <c r="D15" s="4" t="s">
        <v>82</v>
      </c>
      <c r="E15" s="16" t="s">
        <v>45</v>
      </c>
      <c r="F15" s="17">
        <v>100</v>
      </c>
      <c r="G15" s="17">
        <v>70</v>
      </c>
      <c r="H15" s="4">
        <v>55</v>
      </c>
      <c r="I15" s="17">
        <v>35</v>
      </c>
      <c r="J15" s="17">
        <v>35</v>
      </c>
      <c r="K15" s="15">
        <f>ROUND(VLOOKUP(D15,Sheet1!U:Z,2,FALSE)*10*6*VLOOKUP(E15,Sheet1!S:T,2,FALSE),0)</f>
        <v>108</v>
      </c>
      <c r="L15" s="15">
        <f>ROUND(VLOOKUP(D15,Sheet1!U:Z,3,FALSE)*10*7*VLOOKUP(E15,Sheet1!S:T,2,FALSE),0)</f>
        <v>263</v>
      </c>
      <c r="M15" s="15">
        <f>ROUND(VLOOKUP(D15,Sheet1!U:Z,4,FALSE)*10*VLOOKUP(E15,Sheet1!S:T,2,FALSE),0)</f>
        <v>53</v>
      </c>
      <c r="N15" s="15">
        <f>ROUND(VLOOKUP(D15,Sheet1!U:Z,5,FALSE)*10*VLOOKUP(E15,Sheet1!S:T,2,FALSE),0)</f>
        <v>15</v>
      </c>
      <c r="O15" s="15">
        <f>ROUND(VLOOKUP(D15,Sheet1!U:Z,6,FALSE)*10*VLOOKUP(E15,Sheet1!S:T,2,FALSE),0)</f>
        <v>27</v>
      </c>
      <c r="Q15">
        <v>2</v>
      </c>
      <c r="R15">
        <f>VLOOKUP(C15,Sheet1!AB:AG,2,FALSE)</f>
        <v>1.2</v>
      </c>
      <c r="S15">
        <f>VLOOKUP(C15,Sheet1!AB:AG,3,FALSE)</f>
        <v>0.5</v>
      </c>
      <c r="T15">
        <f>VLOOKUP(C15,Sheet1!AB:AG,4,FALSE)</f>
        <v>1.5</v>
      </c>
      <c r="U15">
        <f>VLOOKUP(C15,Sheet1!AB:AG,5,FALSE)</f>
        <v>0.5</v>
      </c>
      <c r="V15">
        <f>VLOOKUP(C15,Sheet1!AB:AG,6,FALSE)</f>
        <v>1.7</v>
      </c>
    </row>
    <row r="16" spans="1:22">
      <c r="A16" s="4">
        <v>2015</v>
      </c>
      <c r="B16" s="7" t="s">
        <v>289</v>
      </c>
      <c r="C16" s="7" t="s">
        <v>242</v>
      </c>
      <c r="D16" s="4" t="s">
        <v>82</v>
      </c>
      <c r="E16" s="16" t="s">
        <v>51</v>
      </c>
      <c r="F16" s="17">
        <v>100</v>
      </c>
      <c r="G16" s="17">
        <v>70</v>
      </c>
      <c r="H16" s="4">
        <v>55</v>
      </c>
      <c r="I16" s="17">
        <v>35</v>
      </c>
      <c r="J16" s="17">
        <v>35</v>
      </c>
      <c r="K16" s="15">
        <f>ROUND(VLOOKUP(D16,Sheet1!U:Z,2,FALSE)*10*6*VLOOKUP(E16,Sheet1!S:T,2,FALSE),0)</f>
        <v>94</v>
      </c>
      <c r="L16" s="15">
        <f>ROUND(VLOOKUP(D16,Sheet1!U:Z,3,FALSE)*10*7*VLOOKUP(E16,Sheet1!S:T,2,FALSE),0)</f>
        <v>228</v>
      </c>
      <c r="M16" s="15">
        <f>ROUND(VLOOKUP(D16,Sheet1!U:Z,4,FALSE)*10*VLOOKUP(E16,Sheet1!S:T,2,FALSE),0)</f>
        <v>46</v>
      </c>
      <c r="N16" s="15">
        <f>ROUND(VLOOKUP(D16,Sheet1!U:Z,5,FALSE)*10*VLOOKUP(E16,Sheet1!S:T,2,FALSE),0)</f>
        <v>13</v>
      </c>
      <c r="O16" s="15">
        <f>ROUND(VLOOKUP(D16,Sheet1!U:Z,6,FALSE)*10*VLOOKUP(E16,Sheet1!S:T,2,FALSE),0)</f>
        <v>23</v>
      </c>
      <c r="Q16">
        <v>3</v>
      </c>
      <c r="R16">
        <f>VLOOKUP(C16,Sheet1!AB:AG,2,FALSE)</f>
        <v>1.4</v>
      </c>
      <c r="S16">
        <f>VLOOKUP(C16,Sheet1!AB:AG,3,FALSE)</f>
        <v>1.2</v>
      </c>
      <c r="T16">
        <f>VLOOKUP(C16,Sheet1!AB:AG,4,FALSE)</f>
        <v>0.6</v>
      </c>
      <c r="U16">
        <f>VLOOKUP(C16,Sheet1!AB:AG,5,FALSE)</f>
        <v>0.8</v>
      </c>
      <c r="V16">
        <f>VLOOKUP(C16,Sheet1!AB:AG,6,FALSE)</f>
        <v>1.3</v>
      </c>
    </row>
    <row r="17" spans="1:22">
      <c r="A17" s="4">
        <v>2016</v>
      </c>
      <c r="B17" s="7" t="s">
        <v>89</v>
      </c>
      <c r="C17" s="7" t="s">
        <v>268</v>
      </c>
      <c r="D17" s="4" t="s">
        <v>82</v>
      </c>
      <c r="E17" s="16" t="s">
        <v>51</v>
      </c>
      <c r="F17" s="17">
        <v>100</v>
      </c>
      <c r="G17" s="17">
        <v>70</v>
      </c>
      <c r="H17" s="4">
        <v>55</v>
      </c>
      <c r="I17" s="17">
        <v>35</v>
      </c>
      <c r="J17" s="17">
        <v>35</v>
      </c>
      <c r="K17" s="15">
        <f>ROUND(VLOOKUP(D17,Sheet1!U:Z,2,FALSE)*10*6*VLOOKUP(E17,Sheet1!S:T,2,FALSE),0)</f>
        <v>94</v>
      </c>
      <c r="L17" s="15">
        <f>ROUND(VLOOKUP(D17,Sheet1!U:Z,3,FALSE)*10*7*VLOOKUP(E17,Sheet1!S:T,2,FALSE),0)</f>
        <v>228</v>
      </c>
      <c r="M17" s="15">
        <f>ROUND(VLOOKUP(D17,Sheet1!U:Z,4,FALSE)*10*VLOOKUP(E17,Sheet1!S:T,2,FALSE),0)</f>
        <v>46</v>
      </c>
      <c r="N17" s="15">
        <f>ROUND(VLOOKUP(D17,Sheet1!U:Z,5,FALSE)*10*VLOOKUP(E17,Sheet1!S:T,2,FALSE),0)</f>
        <v>13</v>
      </c>
      <c r="O17" s="15">
        <f>ROUND(VLOOKUP(D17,Sheet1!U:Z,6,FALSE)*10*VLOOKUP(E17,Sheet1!S:T,2,FALSE),0)</f>
        <v>23</v>
      </c>
      <c r="Q17">
        <v>2</v>
      </c>
      <c r="R17">
        <f>VLOOKUP(C17,Sheet1!AB:AG,2,FALSE)</f>
        <v>1.2</v>
      </c>
      <c r="S17">
        <f>VLOOKUP(C17,Sheet1!AB:AG,3,FALSE)</f>
        <v>0.5</v>
      </c>
      <c r="T17">
        <f>VLOOKUP(C17,Sheet1!AB:AG,4,FALSE)</f>
        <v>1.5</v>
      </c>
      <c r="U17">
        <f>VLOOKUP(C17,Sheet1!AB:AG,5,FALSE)</f>
        <v>0.5</v>
      </c>
      <c r="V17">
        <f>VLOOKUP(C17,Sheet1!AB:AG,6,FALSE)</f>
        <v>1.7</v>
      </c>
    </row>
    <row r="18" spans="1:22">
      <c r="A18" s="4">
        <v>2017</v>
      </c>
      <c r="B18" s="9" t="s">
        <v>290</v>
      </c>
      <c r="C18" s="9" t="s">
        <v>242</v>
      </c>
      <c r="D18" s="4" t="s">
        <v>82</v>
      </c>
      <c r="E18" s="16" t="s">
        <v>57</v>
      </c>
      <c r="F18" s="17">
        <v>100</v>
      </c>
      <c r="G18" s="17">
        <v>70</v>
      </c>
      <c r="H18" s="4">
        <v>55</v>
      </c>
      <c r="I18" s="17">
        <v>35</v>
      </c>
      <c r="J18" s="17">
        <v>35</v>
      </c>
      <c r="K18" s="15">
        <f>ROUND(VLOOKUP(D18,Sheet1!U:Z,2,FALSE)*10*6*VLOOKUP(E18,Sheet1!S:T,2,FALSE),0)</f>
        <v>83</v>
      </c>
      <c r="L18" s="15">
        <f>ROUND(VLOOKUP(D18,Sheet1!U:Z,3,FALSE)*10*7*VLOOKUP(E18,Sheet1!S:T,2,FALSE),0)</f>
        <v>201</v>
      </c>
      <c r="M18" s="15">
        <f>ROUND(VLOOKUP(D18,Sheet1!U:Z,4,FALSE)*10*VLOOKUP(E18,Sheet1!S:T,2,FALSE),0)</f>
        <v>40</v>
      </c>
      <c r="N18" s="15">
        <f>ROUND(VLOOKUP(D18,Sheet1!U:Z,5,FALSE)*10*VLOOKUP(E18,Sheet1!S:T,2,FALSE),0)</f>
        <v>12</v>
      </c>
      <c r="O18" s="15">
        <f>ROUND(VLOOKUP(D18,Sheet1!U:Z,6,FALSE)*10*VLOOKUP(E18,Sheet1!S:T,2,FALSE),0)</f>
        <v>21</v>
      </c>
      <c r="Q18">
        <v>2</v>
      </c>
      <c r="R18">
        <f>VLOOKUP(C18,Sheet1!AB:AG,2,FALSE)</f>
        <v>1.4</v>
      </c>
      <c r="S18">
        <f>VLOOKUP(C18,Sheet1!AB:AG,3,FALSE)</f>
        <v>1.2</v>
      </c>
      <c r="T18">
        <f>VLOOKUP(C18,Sheet1!AB:AG,4,FALSE)</f>
        <v>0.6</v>
      </c>
      <c r="U18">
        <f>VLOOKUP(C18,Sheet1!AB:AG,5,FALSE)</f>
        <v>0.8</v>
      </c>
      <c r="V18">
        <f>VLOOKUP(C18,Sheet1!AB:AG,6,FALSE)</f>
        <v>1.3</v>
      </c>
    </row>
    <row r="19" spans="1:22">
      <c r="A19" s="4">
        <v>2018</v>
      </c>
      <c r="B19" s="4" t="s">
        <v>291</v>
      </c>
      <c r="C19" s="4" t="s">
        <v>268</v>
      </c>
      <c r="D19" s="4" t="s">
        <v>82</v>
      </c>
      <c r="E19" s="16" t="s">
        <v>63</v>
      </c>
      <c r="F19" s="17">
        <v>100</v>
      </c>
      <c r="G19" s="17">
        <v>70</v>
      </c>
      <c r="H19" s="4">
        <v>55</v>
      </c>
      <c r="I19" s="17">
        <v>35</v>
      </c>
      <c r="J19" s="17">
        <v>35</v>
      </c>
      <c r="K19" s="15">
        <f>ROUND(VLOOKUP(D19,Sheet1!U:Z,2,FALSE)*10*6*VLOOKUP(E19,Sheet1!S:T,2,FALSE),0)</f>
        <v>72</v>
      </c>
      <c r="L19" s="15">
        <f>ROUND(VLOOKUP(D19,Sheet1!U:Z,3,FALSE)*10*7*VLOOKUP(E19,Sheet1!S:T,2,FALSE),0)</f>
        <v>175</v>
      </c>
      <c r="M19" s="15">
        <f>ROUND(VLOOKUP(D19,Sheet1!U:Z,4,FALSE)*10*VLOOKUP(E19,Sheet1!S:T,2,FALSE),0)</f>
        <v>35</v>
      </c>
      <c r="N19" s="15">
        <f>ROUND(VLOOKUP(D19,Sheet1!U:Z,5,FALSE)*10*VLOOKUP(E19,Sheet1!S:T,2,FALSE),0)</f>
        <v>10</v>
      </c>
      <c r="O19" s="15">
        <f>ROUND(VLOOKUP(D19,Sheet1!U:Z,6,FALSE)*10*VLOOKUP(E19,Sheet1!S:T,2,FALSE),0)</f>
        <v>18</v>
      </c>
      <c r="Q19">
        <v>1</v>
      </c>
      <c r="R19">
        <f>VLOOKUP(C19,Sheet1!AB:AG,2,FALSE)</f>
        <v>1.2</v>
      </c>
      <c r="S19">
        <f>VLOOKUP(C19,Sheet1!AB:AG,3,FALSE)</f>
        <v>0.5</v>
      </c>
      <c r="T19">
        <f>VLOOKUP(C19,Sheet1!AB:AG,4,FALSE)</f>
        <v>1.5</v>
      </c>
      <c r="U19">
        <f>VLOOKUP(C19,Sheet1!AB:AG,5,FALSE)</f>
        <v>0.5</v>
      </c>
      <c r="V19">
        <f>VLOOKUP(C19,Sheet1!AB:AG,6,FALSE)</f>
        <v>1.7</v>
      </c>
    </row>
    <row r="20" spans="1:22">
      <c r="A20" s="4">
        <v>2019</v>
      </c>
      <c r="B20" s="5" t="s">
        <v>95</v>
      </c>
      <c r="C20" s="5" t="s">
        <v>231</v>
      </c>
      <c r="D20" s="4" t="s">
        <v>97</v>
      </c>
      <c r="E20" s="16" t="s">
        <v>45</v>
      </c>
      <c r="F20" s="17">
        <v>100</v>
      </c>
      <c r="G20" s="17">
        <v>70</v>
      </c>
      <c r="H20" s="4">
        <v>55</v>
      </c>
      <c r="I20" s="17">
        <v>35</v>
      </c>
      <c r="J20" s="17">
        <v>35</v>
      </c>
      <c r="K20" s="15">
        <f>ROUND(VLOOKUP(D20,Sheet1!U:Z,2,FALSE)*10*6*VLOOKUP(E20,Sheet1!S:T,2,FALSE),0)</f>
        <v>180</v>
      </c>
      <c r="L20" s="15">
        <f>ROUND(VLOOKUP(D20,Sheet1!U:Z,3,FALSE)*10*7*VLOOKUP(E20,Sheet1!S:T,2,FALSE),0)</f>
        <v>105</v>
      </c>
      <c r="M20" s="15">
        <f>ROUND(VLOOKUP(D20,Sheet1!U:Z,4,FALSE)*10*VLOOKUP(E20,Sheet1!S:T,2,FALSE),0)</f>
        <v>45</v>
      </c>
      <c r="N20" s="15">
        <f>ROUND(VLOOKUP(D20,Sheet1!U:Z,5,FALSE)*10*VLOOKUP(E20,Sheet1!S:T,2,FALSE),0)</f>
        <v>23</v>
      </c>
      <c r="O20" s="15">
        <f>ROUND(VLOOKUP(D20,Sheet1!U:Z,6,FALSE)*10*VLOOKUP(E20,Sheet1!S:T,2,FALSE),0)</f>
        <v>38</v>
      </c>
      <c r="Q20">
        <v>4</v>
      </c>
      <c r="R20">
        <f>VLOOKUP(C20,Sheet1!AB:AG,2,FALSE)</f>
        <v>1</v>
      </c>
      <c r="S20">
        <f>VLOOKUP(C20,Sheet1!AB:AG,3,FALSE)</f>
        <v>1.8</v>
      </c>
      <c r="T20">
        <f>VLOOKUP(C20,Sheet1!AB:AG,4,FALSE)</f>
        <v>0.8</v>
      </c>
      <c r="U20">
        <f>VLOOKUP(C20,Sheet1!AB:AG,5,FALSE)</f>
        <v>1.3</v>
      </c>
      <c r="V20">
        <f>VLOOKUP(C20,Sheet1!AB:AG,6,FALSE)</f>
        <v>0.5</v>
      </c>
    </row>
    <row r="21" spans="1:22">
      <c r="A21" s="4">
        <v>2020</v>
      </c>
      <c r="B21" s="5" t="s">
        <v>292</v>
      </c>
      <c r="C21" s="5" t="s">
        <v>260</v>
      </c>
      <c r="D21" s="4" t="s">
        <v>97</v>
      </c>
      <c r="E21" s="16" t="s">
        <v>45</v>
      </c>
      <c r="F21" s="17">
        <v>100</v>
      </c>
      <c r="G21" s="17">
        <v>70</v>
      </c>
      <c r="H21" s="4">
        <v>55</v>
      </c>
      <c r="I21" s="17">
        <v>35</v>
      </c>
      <c r="J21" s="17">
        <v>35</v>
      </c>
      <c r="K21" s="15">
        <f>ROUND(VLOOKUP(D21,Sheet1!U:Z,2,FALSE)*10*6*VLOOKUP(E21,Sheet1!S:T,2,FALSE),0)</f>
        <v>180</v>
      </c>
      <c r="L21" s="15">
        <f>ROUND(VLOOKUP(D21,Sheet1!U:Z,3,FALSE)*10*7*VLOOKUP(E21,Sheet1!S:T,2,FALSE),0)</f>
        <v>105</v>
      </c>
      <c r="M21" s="15">
        <f>ROUND(VLOOKUP(D21,Sheet1!U:Z,4,FALSE)*10*VLOOKUP(E21,Sheet1!S:T,2,FALSE),0)</f>
        <v>45</v>
      </c>
      <c r="N21" s="15">
        <f>ROUND(VLOOKUP(D21,Sheet1!U:Z,5,FALSE)*10*VLOOKUP(E21,Sheet1!S:T,2,FALSE),0)</f>
        <v>23</v>
      </c>
      <c r="O21" s="15">
        <f>ROUND(VLOOKUP(D21,Sheet1!U:Z,6,FALSE)*10*VLOOKUP(E21,Sheet1!S:T,2,FALSE),0)</f>
        <v>38</v>
      </c>
      <c r="Q21">
        <v>1</v>
      </c>
      <c r="R21">
        <f>VLOOKUP(C21,Sheet1!AB:AG,2,FALSE)</f>
        <v>0.8</v>
      </c>
      <c r="S21">
        <f>VLOOKUP(C21,Sheet1!AB:AG,3,FALSE)</f>
        <v>2</v>
      </c>
      <c r="T21">
        <f>VLOOKUP(C21,Sheet1!AB:AG,4,FALSE)</f>
        <v>0.6</v>
      </c>
      <c r="U21">
        <f>VLOOKUP(C21,Sheet1!AB:AG,5,FALSE)</f>
        <v>1.5</v>
      </c>
      <c r="V21">
        <f>VLOOKUP(C21,Sheet1!AB:AG,6,FALSE)</f>
        <v>0.5</v>
      </c>
    </row>
    <row r="22" spans="1:22">
      <c r="A22" s="4">
        <v>2021</v>
      </c>
      <c r="B22" s="7" t="s">
        <v>293</v>
      </c>
      <c r="C22" s="7" t="s">
        <v>231</v>
      </c>
      <c r="D22" s="4" t="s">
        <v>97</v>
      </c>
      <c r="E22" s="16" t="s">
        <v>51</v>
      </c>
      <c r="F22" s="17">
        <v>100</v>
      </c>
      <c r="G22" s="17">
        <v>70</v>
      </c>
      <c r="H22" s="4">
        <v>55</v>
      </c>
      <c r="I22" s="17">
        <v>35</v>
      </c>
      <c r="J22" s="17">
        <v>35</v>
      </c>
      <c r="K22" s="15">
        <f>ROUND(VLOOKUP(D22,Sheet1!U:Z,2,FALSE)*10*6*VLOOKUP(E22,Sheet1!S:T,2,FALSE),0)</f>
        <v>156</v>
      </c>
      <c r="L22" s="15">
        <f>ROUND(VLOOKUP(D22,Sheet1!U:Z,3,FALSE)*10*7*VLOOKUP(E22,Sheet1!S:T,2,FALSE),0)</f>
        <v>91</v>
      </c>
      <c r="M22" s="15">
        <f>ROUND(VLOOKUP(D22,Sheet1!U:Z,4,FALSE)*10*VLOOKUP(E22,Sheet1!S:T,2,FALSE),0)</f>
        <v>39</v>
      </c>
      <c r="N22" s="15">
        <f>ROUND(VLOOKUP(D22,Sheet1!U:Z,5,FALSE)*10*VLOOKUP(E22,Sheet1!S:T,2,FALSE),0)</f>
        <v>20</v>
      </c>
      <c r="O22" s="15">
        <f>ROUND(VLOOKUP(D22,Sheet1!U:Z,6,FALSE)*10*VLOOKUP(E22,Sheet1!S:T,2,FALSE),0)</f>
        <v>33</v>
      </c>
      <c r="Q22">
        <v>4</v>
      </c>
      <c r="R22">
        <f>VLOOKUP(C22,Sheet1!AB:AG,2,FALSE)</f>
        <v>1</v>
      </c>
      <c r="S22">
        <f>VLOOKUP(C22,Sheet1!AB:AG,3,FALSE)</f>
        <v>1.8</v>
      </c>
      <c r="T22">
        <f>VLOOKUP(C22,Sheet1!AB:AG,4,FALSE)</f>
        <v>0.8</v>
      </c>
      <c r="U22">
        <f>VLOOKUP(C22,Sheet1!AB:AG,5,FALSE)</f>
        <v>1.3</v>
      </c>
      <c r="V22">
        <f>VLOOKUP(C22,Sheet1!AB:AG,6,FALSE)</f>
        <v>0.5</v>
      </c>
    </row>
    <row r="23" spans="1:22">
      <c r="A23" s="4">
        <v>2022</v>
      </c>
      <c r="B23" s="7" t="s">
        <v>294</v>
      </c>
      <c r="C23" s="7" t="s">
        <v>260</v>
      </c>
      <c r="D23" s="4" t="s">
        <v>97</v>
      </c>
      <c r="E23" s="16" t="s">
        <v>51</v>
      </c>
      <c r="F23" s="17">
        <v>100</v>
      </c>
      <c r="G23" s="17">
        <v>70</v>
      </c>
      <c r="H23" s="4">
        <v>55</v>
      </c>
      <c r="I23" s="17">
        <v>35</v>
      </c>
      <c r="J23" s="17">
        <v>35</v>
      </c>
      <c r="K23" s="15">
        <f>ROUND(VLOOKUP(D23,Sheet1!U:Z,2,FALSE)*10*6*VLOOKUP(E23,Sheet1!S:T,2,FALSE),0)</f>
        <v>156</v>
      </c>
      <c r="L23" s="15">
        <f>ROUND(VLOOKUP(D23,Sheet1!U:Z,3,FALSE)*10*7*VLOOKUP(E23,Sheet1!S:T,2,FALSE),0)</f>
        <v>91</v>
      </c>
      <c r="M23" s="15">
        <f>ROUND(VLOOKUP(D23,Sheet1!U:Z,4,FALSE)*10*VLOOKUP(E23,Sheet1!S:T,2,FALSE),0)</f>
        <v>39</v>
      </c>
      <c r="N23" s="15">
        <f>ROUND(VLOOKUP(D23,Sheet1!U:Z,5,FALSE)*10*VLOOKUP(E23,Sheet1!S:T,2,FALSE),0)</f>
        <v>20</v>
      </c>
      <c r="O23" s="15">
        <f>ROUND(VLOOKUP(D23,Sheet1!U:Z,6,FALSE)*10*VLOOKUP(E23,Sheet1!S:T,2,FALSE),0)</f>
        <v>33</v>
      </c>
      <c r="Q23">
        <v>4</v>
      </c>
      <c r="R23">
        <f>VLOOKUP(C23,Sheet1!AB:AG,2,FALSE)</f>
        <v>0.8</v>
      </c>
      <c r="S23">
        <f>VLOOKUP(C23,Sheet1!AB:AG,3,FALSE)</f>
        <v>2</v>
      </c>
      <c r="T23">
        <f>VLOOKUP(C23,Sheet1!AB:AG,4,FALSE)</f>
        <v>0.6</v>
      </c>
      <c r="U23">
        <f>VLOOKUP(C23,Sheet1!AB:AG,5,FALSE)</f>
        <v>1.5</v>
      </c>
      <c r="V23">
        <f>VLOOKUP(C23,Sheet1!AB:AG,6,FALSE)</f>
        <v>0.5</v>
      </c>
    </row>
    <row r="24" spans="1:22">
      <c r="A24" s="4">
        <v>2023</v>
      </c>
      <c r="B24" s="9" t="s">
        <v>295</v>
      </c>
      <c r="C24" s="9" t="s">
        <v>231</v>
      </c>
      <c r="D24" s="4" t="s">
        <v>97</v>
      </c>
      <c r="E24" s="16" t="s">
        <v>57</v>
      </c>
      <c r="F24" s="17">
        <v>100</v>
      </c>
      <c r="G24" s="17">
        <v>70</v>
      </c>
      <c r="H24" s="4">
        <v>55</v>
      </c>
      <c r="I24" s="17">
        <v>35</v>
      </c>
      <c r="J24" s="17">
        <v>35</v>
      </c>
      <c r="K24" s="15">
        <f>ROUND(VLOOKUP(D24,Sheet1!U:Z,2,FALSE)*10*6*VLOOKUP(E24,Sheet1!S:T,2,FALSE),0)</f>
        <v>138</v>
      </c>
      <c r="L24" s="15">
        <f>ROUND(VLOOKUP(D24,Sheet1!U:Z,3,FALSE)*10*7*VLOOKUP(E24,Sheet1!S:T,2,FALSE),0)</f>
        <v>81</v>
      </c>
      <c r="M24" s="15">
        <f>ROUND(VLOOKUP(D24,Sheet1!U:Z,4,FALSE)*10*VLOOKUP(E24,Sheet1!S:T,2,FALSE),0)</f>
        <v>35</v>
      </c>
      <c r="N24" s="15">
        <f>ROUND(VLOOKUP(D24,Sheet1!U:Z,5,FALSE)*10*VLOOKUP(E24,Sheet1!S:T,2,FALSE),0)</f>
        <v>17</v>
      </c>
      <c r="O24" s="15">
        <f>ROUND(VLOOKUP(D24,Sheet1!U:Z,6,FALSE)*10*VLOOKUP(E24,Sheet1!S:T,2,FALSE),0)</f>
        <v>29</v>
      </c>
      <c r="Q24">
        <v>1</v>
      </c>
      <c r="R24">
        <f>VLOOKUP(C24,Sheet1!AB:AG,2,FALSE)</f>
        <v>1</v>
      </c>
      <c r="S24">
        <f>VLOOKUP(C24,Sheet1!AB:AG,3,FALSE)</f>
        <v>1.8</v>
      </c>
      <c r="T24">
        <f>VLOOKUP(C24,Sheet1!AB:AG,4,FALSE)</f>
        <v>0.8</v>
      </c>
      <c r="U24">
        <f>VLOOKUP(C24,Sheet1!AB:AG,5,FALSE)</f>
        <v>1.3</v>
      </c>
      <c r="V24">
        <f>VLOOKUP(C24,Sheet1!AB:AG,6,FALSE)</f>
        <v>0.5</v>
      </c>
    </row>
    <row r="25" spans="1:22">
      <c r="A25" s="4">
        <v>2024</v>
      </c>
      <c r="B25" s="4" t="s">
        <v>296</v>
      </c>
      <c r="C25" s="4" t="s">
        <v>260</v>
      </c>
      <c r="D25" s="4" t="s">
        <v>97</v>
      </c>
      <c r="E25" s="16" t="s">
        <v>63</v>
      </c>
      <c r="F25" s="17">
        <v>100</v>
      </c>
      <c r="G25" s="17">
        <v>70</v>
      </c>
      <c r="H25" s="4">
        <v>55</v>
      </c>
      <c r="I25" s="17">
        <v>35</v>
      </c>
      <c r="J25" s="17">
        <v>35</v>
      </c>
      <c r="K25" s="15">
        <f>ROUND(VLOOKUP(D25,Sheet1!U:Z,2,FALSE)*10*6*VLOOKUP(E25,Sheet1!S:T,2,FALSE),0)</f>
        <v>120</v>
      </c>
      <c r="L25" s="15">
        <f>ROUND(VLOOKUP(D25,Sheet1!U:Z,3,FALSE)*10*7*VLOOKUP(E25,Sheet1!S:T,2,FALSE),0)</f>
        <v>70</v>
      </c>
      <c r="M25" s="15">
        <f>ROUND(VLOOKUP(D25,Sheet1!U:Z,4,FALSE)*10*VLOOKUP(E25,Sheet1!S:T,2,FALSE),0)</f>
        <v>30</v>
      </c>
      <c r="N25" s="15">
        <f>ROUND(VLOOKUP(D25,Sheet1!U:Z,5,FALSE)*10*VLOOKUP(E25,Sheet1!S:T,2,FALSE),0)</f>
        <v>15</v>
      </c>
      <c r="O25" s="15">
        <f>ROUND(VLOOKUP(D25,Sheet1!U:Z,6,FALSE)*10*VLOOKUP(E25,Sheet1!S:T,2,FALSE),0)</f>
        <v>25</v>
      </c>
      <c r="Q25">
        <v>2</v>
      </c>
      <c r="R25">
        <f>VLOOKUP(C25,Sheet1!AB:AG,2,FALSE)</f>
        <v>0.8</v>
      </c>
      <c r="S25">
        <f>VLOOKUP(C25,Sheet1!AB:AG,3,FALSE)</f>
        <v>2</v>
      </c>
      <c r="T25">
        <f>VLOOKUP(C25,Sheet1!AB:AG,4,FALSE)</f>
        <v>0.6</v>
      </c>
      <c r="U25">
        <f>VLOOKUP(C25,Sheet1!AB:AG,5,FALSE)</f>
        <v>1.5</v>
      </c>
      <c r="V25">
        <f>VLOOKUP(C25,Sheet1!AB:AG,6,FALSE)</f>
        <v>0.5</v>
      </c>
    </row>
    <row r="26" spans="1:22">
      <c r="A26" s="4">
        <v>2025</v>
      </c>
      <c r="B26" s="5" t="s">
        <v>110</v>
      </c>
      <c r="C26" s="5" t="s">
        <v>238</v>
      </c>
      <c r="D26" s="4" t="s">
        <v>112</v>
      </c>
      <c r="E26" s="16" t="s">
        <v>45</v>
      </c>
      <c r="F26" s="17">
        <v>100</v>
      </c>
      <c r="G26" s="17">
        <v>70</v>
      </c>
      <c r="H26" s="4">
        <v>55</v>
      </c>
      <c r="I26" s="17">
        <v>35</v>
      </c>
      <c r="J26" s="17">
        <v>35</v>
      </c>
      <c r="K26" s="15">
        <f>ROUND(VLOOKUP(D26,Sheet1!U:Z,2,FALSE)*10*6*VLOOKUP(E26,Sheet1!S:T,2,FALSE),0)</f>
        <v>189</v>
      </c>
      <c r="L26" s="15">
        <f>ROUND(VLOOKUP(D26,Sheet1!U:Z,3,FALSE)*10*7*VLOOKUP(E26,Sheet1!S:T,2,FALSE),0)</f>
        <v>84</v>
      </c>
      <c r="M26" s="15">
        <f>ROUND(VLOOKUP(D26,Sheet1!U:Z,4,FALSE)*10*VLOOKUP(E26,Sheet1!S:T,2,FALSE),0)</f>
        <v>57</v>
      </c>
      <c r="N26" s="15">
        <f>ROUND(VLOOKUP(D26,Sheet1!U:Z,5,FALSE)*10*VLOOKUP(E26,Sheet1!S:T,2,FALSE),0)</f>
        <v>20</v>
      </c>
      <c r="O26" s="15">
        <f>ROUND(VLOOKUP(D26,Sheet1!U:Z,6,FALSE)*10*VLOOKUP(E26,Sheet1!S:T,2,FALSE),0)</f>
        <v>30</v>
      </c>
      <c r="Q26">
        <v>2</v>
      </c>
      <c r="R26">
        <f>VLOOKUP(C26,Sheet1!AB:AG,2,FALSE)</f>
        <v>1</v>
      </c>
      <c r="S26">
        <f>VLOOKUP(C26,Sheet1!AB:AG,3,FALSE)</f>
        <v>1.9</v>
      </c>
      <c r="T26">
        <f>VLOOKUP(C26,Sheet1!AB:AG,4,FALSE)</f>
        <v>0.8</v>
      </c>
      <c r="U26">
        <f>VLOOKUP(C26,Sheet1!AB:AG,5,FALSE)</f>
        <v>1</v>
      </c>
      <c r="V26">
        <f>VLOOKUP(C26,Sheet1!AB:AG,6,FALSE)</f>
        <v>0.5</v>
      </c>
    </row>
    <row r="27" spans="1:22">
      <c r="A27" s="4">
        <v>2026</v>
      </c>
      <c r="B27" s="5" t="s">
        <v>297</v>
      </c>
      <c r="C27" s="5" t="s">
        <v>264</v>
      </c>
      <c r="D27" s="4" t="s">
        <v>112</v>
      </c>
      <c r="E27" s="16" t="s">
        <v>45</v>
      </c>
      <c r="F27" s="17">
        <v>100</v>
      </c>
      <c r="G27" s="17">
        <v>70</v>
      </c>
      <c r="H27" s="4">
        <v>55</v>
      </c>
      <c r="I27" s="17">
        <v>35</v>
      </c>
      <c r="J27" s="17">
        <v>35</v>
      </c>
      <c r="K27" s="15">
        <f>ROUND(VLOOKUP(D27,Sheet1!U:Z,2,FALSE)*10*6*VLOOKUP(E27,Sheet1!S:T,2,FALSE),0)</f>
        <v>189</v>
      </c>
      <c r="L27" s="15">
        <f>ROUND(VLOOKUP(D27,Sheet1!U:Z,3,FALSE)*10*7*VLOOKUP(E27,Sheet1!S:T,2,FALSE),0)</f>
        <v>84</v>
      </c>
      <c r="M27" s="15">
        <f>ROUND(VLOOKUP(D27,Sheet1!U:Z,4,FALSE)*10*VLOOKUP(E27,Sheet1!S:T,2,FALSE),0)</f>
        <v>57</v>
      </c>
      <c r="N27" s="15">
        <f>ROUND(VLOOKUP(D27,Sheet1!U:Z,5,FALSE)*10*VLOOKUP(E27,Sheet1!S:T,2,FALSE),0)</f>
        <v>20</v>
      </c>
      <c r="O27" s="15">
        <f>ROUND(VLOOKUP(D27,Sheet1!U:Z,6,FALSE)*10*VLOOKUP(E27,Sheet1!S:T,2,FALSE),0)</f>
        <v>30</v>
      </c>
      <c r="Q27">
        <v>3</v>
      </c>
      <c r="R27">
        <f>VLOOKUP(C27,Sheet1!AB:AG,2,FALSE)</f>
        <v>1.2</v>
      </c>
      <c r="S27">
        <f>VLOOKUP(C27,Sheet1!AB:AG,3,FALSE)</f>
        <v>1.6</v>
      </c>
      <c r="T27">
        <f>VLOOKUP(C27,Sheet1!AB:AG,4,FALSE)</f>
        <v>1.4</v>
      </c>
      <c r="U27">
        <f>VLOOKUP(C27,Sheet1!AB:AG,5,FALSE)</f>
        <v>0.8</v>
      </c>
      <c r="V27">
        <f>VLOOKUP(C27,Sheet1!AB:AG,6,FALSE)</f>
        <v>0.5</v>
      </c>
    </row>
    <row r="28" spans="1:22">
      <c r="A28" s="4">
        <v>2027</v>
      </c>
      <c r="B28" s="7" t="s">
        <v>298</v>
      </c>
      <c r="C28" s="7" t="s">
        <v>238</v>
      </c>
      <c r="D28" s="4" t="s">
        <v>112</v>
      </c>
      <c r="E28" s="16" t="s">
        <v>51</v>
      </c>
      <c r="F28" s="17">
        <v>100</v>
      </c>
      <c r="G28" s="17">
        <v>70</v>
      </c>
      <c r="H28" s="4">
        <v>55</v>
      </c>
      <c r="I28" s="17">
        <v>35</v>
      </c>
      <c r="J28" s="17">
        <v>35</v>
      </c>
      <c r="K28" s="15">
        <f>ROUND(VLOOKUP(D28,Sheet1!U:Z,2,FALSE)*10*6*VLOOKUP(E28,Sheet1!S:T,2,FALSE),0)</f>
        <v>164</v>
      </c>
      <c r="L28" s="15">
        <f>ROUND(VLOOKUP(D28,Sheet1!U:Z,3,FALSE)*10*7*VLOOKUP(E28,Sheet1!S:T,2,FALSE),0)</f>
        <v>73</v>
      </c>
      <c r="M28" s="15">
        <f>ROUND(VLOOKUP(D28,Sheet1!U:Z,4,FALSE)*10*VLOOKUP(E28,Sheet1!S:T,2,FALSE),0)</f>
        <v>49</v>
      </c>
      <c r="N28" s="15">
        <f>ROUND(VLOOKUP(D28,Sheet1!U:Z,5,FALSE)*10*VLOOKUP(E28,Sheet1!S:T,2,FALSE),0)</f>
        <v>17</v>
      </c>
      <c r="O28" s="15">
        <f>ROUND(VLOOKUP(D28,Sheet1!U:Z,6,FALSE)*10*VLOOKUP(E28,Sheet1!S:T,2,FALSE),0)</f>
        <v>26</v>
      </c>
      <c r="Q28">
        <v>2</v>
      </c>
      <c r="R28">
        <f>VLOOKUP(C28,Sheet1!AB:AG,2,FALSE)</f>
        <v>1</v>
      </c>
      <c r="S28">
        <f>VLOOKUP(C28,Sheet1!AB:AG,3,FALSE)</f>
        <v>1.9</v>
      </c>
      <c r="T28">
        <f>VLOOKUP(C28,Sheet1!AB:AG,4,FALSE)</f>
        <v>0.8</v>
      </c>
      <c r="U28">
        <f>VLOOKUP(C28,Sheet1!AB:AG,5,FALSE)</f>
        <v>1</v>
      </c>
      <c r="V28">
        <f>VLOOKUP(C28,Sheet1!AB:AG,6,FALSE)</f>
        <v>0.5</v>
      </c>
    </row>
    <row r="29" spans="1:22">
      <c r="A29" s="4">
        <v>2028</v>
      </c>
      <c r="B29" s="7" t="s">
        <v>299</v>
      </c>
      <c r="C29" s="7" t="s">
        <v>264</v>
      </c>
      <c r="D29" s="4" t="s">
        <v>112</v>
      </c>
      <c r="E29" s="16" t="s">
        <v>51</v>
      </c>
      <c r="F29" s="17">
        <v>100</v>
      </c>
      <c r="G29" s="17">
        <v>70</v>
      </c>
      <c r="H29" s="4">
        <v>55</v>
      </c>
      <c r="I29" s="17">
        <v>35</v>
      </c>
      <c r="J29" s="17">
        <v>35</v>
      </c>
      <c r="K29" s="15">
        <f>ROUND(VLOOKUP(D29,Sheet1!U:Z,2,FALSE)*10*6*VLOOKUP(E29,Sheet1!S:T,2,FALSE),0)</f>
        <v>164</v>
      </c>
      <c r="L29" s="15">
        <f>ROUND(VLOOKUP(D29,Sheet1!U:Z,3,FALSE)*10*7*VLOOKUP(E29,Sheet1!S:T,2,FALSE),0)</f>
        <v>73</v>
      </c>
      <c r="M29" s="15">
        <f>ROUND(VLOOKUP(D29,Sheet1!U:Z,4,FALSE)*10*VLOOKUP(E29,Sheet1!S:T,2,FALSE),0)</f>
        <v>49</v>
      </c>
      <c r="N29" s="15">
        <f>ROUND(VLOOKUP(D29,Sheet1!U:Z,5,FALSE)*10*VLOOKUP(E29,Sheet1!S:T,2,FALSE),0)</f>
        <v>17</v>
      </c>
      <c r="O29" s="15">
        <f>ROUND(VLOOKUP(D29,Sheet1!U:Z,6,FALSE)*10*VLOOKUP(E29,Sheet1!S:T,2,FALSE),0)</f>
        <v>26</v>
      </c>
      <c r="Q29">
        <v>3</v>
      </c>
      <c r="R29">
        <f>VLOOKUP(C29,Sheet1!AB:AG,2,FALSE)</f>
        <v>1.2</v>
      </c>
      <c r="S29">
        <f>VLOOKUP(C29,Sheet1!AB:AG,3,FALSE)</f>
        <v>1.6</v>
      </c>
      <c r="T29">
        <f>VLOOKUP(C29,Sheet1!AB:AG,4,FALSE)</f>
        <v>1.4</v>
      </c>
      <c r="U29">
        <f>VLOOKUP(C29,Sheet1!AB:AG,5,FALSE)</f>
        <v>0.8</v>
      </c>
      <c r="V29">
        <f>VLOOKUP(C29,Sheet1!AB:AG,6,FALSE)</f>
        <v>0.5</v>
      </c>
    </row>
    <row r="30" spans="1:22">
      <c r="A30" s="4">
        <v>2029</v>
      </c>
      <c r="B30" s="9" t="s">
        <v>300</v>
      </c>
      <c r="C30" s="9" t="s">
        <v>238</v>
      </c>
      <c r="D30" s="4" t="s">
        <v>112</v>
      </c>
      <c r="E30" s="16" t="s">
        <v>57</v>
      </c>
      <c r="F30" s="17">
        <v>100</v>
      </c>
      <c r="G30" s="17">
        <v>70</v>
      </c>
      <c r="H30" s="4">
        <v>55</v>
      </c>
      <c r="I30" s="17">
        <v>35</v>
      </c>
      <c r="J30" s="17">
        <v>35</v>
      </c>
      <c r="K30" s="15">
        <f>ROUND(VLOOKUP(D30,Sheet1!U:Z,2,FALSE)*10*6*VLOOKUP(E30,Sheet1!S:T,2,FALSE),0)</f>
        <v>145</v>
      </c>
      <c r="L30" s="15">
        <f>ROUND(VLOOKUP(D30,Sheet1!U:Z,3,FALSE)*10*7*VLOOKUP(E30,Sheet1!S:T,2,FALSE),0)</f>
        <v>64</v>
      </c>
      <c r="M30" s="15">
        <f>ROUND(VLOOKUP(D30,Sheet1!U:Z,4,FALSE)*10*VLOOKUP(E30,Sheet1!S:T,2,FALSE),0)</f>
        <v>44</v>
      </c>
      <c r="N30" s="15">
        <f>ROUND(VLOOKUP(D30,Sheet1!U:Z,5,FALSE)*10*VLOOKUP(E30,Sheet1!S:T,2,FALSE),0)</f>
        <v>15</v>
      </c>
      <c r="O30" s="15">
        <f>ROUND(VLOOKUP(D30,Sheet1!U:Z,6,FALSE)*10*VLOOKUP(E30,Sheet1!S:T,2,FALSE),0)</f>
        <v>23</v>
      </c>
      <c r="Q30">
        <v>3</v>
      </c>
      <c r="R30">
        <f>VLOOKUP(C30,Sheet1!AB:AG,2,FALSE)</f>
        <v>1</v>
      </c>
      <c r="S30">
        <f>VLOOKUP(C30,Sheet1!AB:AG,3,FALSE)</f>
        <v>1.9</v>
      </c>
      <c r="T30">
        <f>VLOOKUP(C30,Sheet1!AB:AG,4,FALSE)</f>
        <v>0.8</v>
      </c>
      <c r="U30">
        <f>VLOOKUP(C30,Sheet1!AB:AG,5,FALSE)</f>
        <v>1</v>
      </c>
      <c r="V30">
        <f>VLOOKUP(C30,Sheet1!AB:AG,6,FALSE)</f>
        <v>0.5</v>
      </c>
    </row>
    <row r="31" spans="1:22">
      <c r="A31" s="4">
        <v>2030</v>
      </c>
      <c r="B31" s="4" t="s">
        <v>301</v>
      </c>
      <c r="C31" s="4" t="s">
        <v>264</v>
      </c>
      <c r="D31" s="4" t="s">
        <v>112</v>
      </c>
      <c r="E31" s="16" t="s">
        <v>63</v>
      </c>
      <c r="F31" s="17">
        <v>100</v>
      </c>
      <c r="G31" s="17">
        <v>70</v>
      </c>
      <c r="H31" s="4">
        <v>55</v>
      </c>
      <c r="I31" s="17">
        <v>35</v>
      </c>
      <c r="J31" s="17">
        <v>35</v>
      </c>
      <c r="K31" s="15">
        <f>ROUND(VLOOKUP(D31,Sheet1!U:Z,2,FALSE)*10*6*VLOOKUP(E31,Sheet1!S:T,2,FALSE),0)</f>
        <v>126</v>
      </c>
      <c r="L31" s="15">
        <f>ROUND(VLOOKUP(D31,Sheet1!U:Z,3,FALSE)*10*7*VLOOKUP(E31,Sheet1!S:T,2,FALSE),0)</f>
        <v>56</v>
      </c>
      <c r="M31" s="15">
        <f>ROUND(VLOOKUP(D31,Sheet1!U:Z,4,FALSE)*10*VLOOKUP(E31,Sheet1!S:T,2,FALSE),0)</f>
        <v>38</v>
      </c>
      <c r="N31" s="15">
        <f>ROUND(VLOOKUP(D31,Sheet1!U:Z,5,FALSE)*10*VLOOKUP(E31,Sheet1!S:T,2,FALSE),0)</f>
        <v>13</v>
      </c>
      <c r="O31" s="15">
        <f>ROUND(VLOOKUP(D31,Sheet1!U:Z,6,FALSE)*10*VLOOKUP(E31,Sheet1!S:T,2,FALSE),0)</f>
        <v>20</v>
      </c>
      <c r="Q31">
        <v>3</v>
      </c>
      <c r="R31">
        <f>VLOOKUP(C31,Sheet1!AB:AG,2,FALSE)</f>
        <v>1.2</v>
      </c>
      <c r="S31">
        <f>VLOOKUP(C31,Sheet1!AB:AG,3,FALSE)</f>
        <v>1.6</v>
      </c>
      <c r="T31">
        <f>VLOOKUP(C31,Sheet1!AB:AG,4,FALSE)</f>
        <v>1.4</v>
      </c>
      <c r="U31">
        <f>VLOOKUP(C31,Sheet1!AB:AG,5,FALSE)</f>
        <v>0.8</v>
      </c>
      <c r="V31">
        <f>VLOOKUP(C31,Sheet1!AB:AG,6,FALSE)</f>
        <v>0.5</v>
      </c>
    </row>
    <row r="32" spans="1:22">
      <c r="A32" s="4">
        <v>2031</v>
      </c>
      <c r="B32" s="5" t="s">
        <v>125</v>
      </c>
      <c r="C32" s="5" t="s">
        <v>234</v>
      </c>
      <c r="D32" s="4" t="s">
        <v>127</v>
      </c>
      <c r="E32" s="16" t="s">
        <v>45</v>
      </c>
      <c r="F32" s="17">
        <v>100</v>
      </c>
      <c r="G32" s="17">
        <v>70</v>
      </c>
      <c r="H32" s="4">
        <v>55</v>
      </c>
      <c r="I32" s="17">
        <v>35</v>
      </c>
      <c r="J32" s="17">
        <v>35</v>
      </c>
      <c r="K32" s="15">
        <f>ROUND(VLOOKUP(D32,Sheet1!U:Z,2,FALSE)*10*6*VLOOKUP(E32,Sheet1!S:T,2,FALSE),0)</f>
        <v>225</v>
      </c>
      <c r="L32" s="15">
        <f>ROUND(VLOOKUP(D32,Sheet1!U:Z,3,FALSE)*10*7*VLOOKUP(E32,Sheet1!S:T,2,FALSE),0)</f>
        <v>53</v>
      </c>
      <c r="M32" s="15">
        <f>ROUND(VLOOKUP(D32,Sheet1!U:Z,4,FALSE)*10*VLOOKUP(E32,Sheet1!S:T,2,FALSE),0)</f>
        <v>53</v>
      </c>
      <c r="N32" s="15">
        <f>ROUND(VLOOKUP(D32,Sheet1!U:Z,5,FALSE)*10*VLOOKUP(E32,Sheet1!S:T,2,FALSE),0)</f>
        <v>30</v>
      </c>
      <c r="O32" s="15">
        <f>ROUND(VLOOKUP(D32,Sheet1!U:Z,6,FALSE)*10*VLOOKUP(E32,Sheet1!S:T,2,FALSE),0)</f>
        <v>23</v>
      </c>
      <c r="Q32">
        <v>2</v>
      </c>
      <c r="R32">
        <f>VLOOKUP(C32,Sheet1!AB:AG,2,FALSE)</f>
        <v>1.4</v>
      </c>
      <c r="S32">
        <f>VLOOKUP(C32,Sheet1!AB:AG,3,FALSE)</f>
        <v>1.8</v>
      </c>
      <c r="T32">
        <f>VLOOKUP(C32,Sheet1!AB:AG,4,FALSE)</f>
        <v>1.2</v>
      </c>
      <c r="U32">
        <f>VLOOKUP(C32,Sheet1!AB:AG,5,FALSE)</f>
        <v>0.6</v>
      </c>
      <c r="V32">
        <f>VLOOKUP(C32,Sheet1!AB:AG,6,FALSE)</f>
        <v>0.2</v>
      </c>
    </row>
    <row r="33" spans="1:22">
      <c r="A33" s="4">
        <v>2032</v>
      </c>
      <c r="B33" s="5" t="s">
        <v>302</v>
      </c>
      <c r="C33" s="5" t="s">
        <v>262</v>
      </c>
      <c r="D33" s="4" t="s">
        <v>127</v>
      </c>
      <c r="E33" s="16" t="s">
        <v>45</v>
      </c>
      <c r="F33" s="17">
        <v>100</v>
      </c>
      <c r="G33" s="17">
        <v>70</v>
      </c>
      <c r="H33" s="4">
        <v>55</v>
      </c>
      <c r="I33" s="17">
        <v>35</v>
      </c>
      <c r="J33" s="17">
        <v>35</v>
      </c>
      <c r="K33" s="15">
        <f>ROUND(VLOOKUP(D33,Sheet1!U:Z,2,FALSE)*10*6*VLOOKUP(E33,Sheet1!S:T,2,FALSE),0)</f>
        <v>225</v>
      </c>
      <c r="L33" s="15">
        <f>ROUND(VLOOKUP(D33,Sheet1!U:Z,3,FALSE)*10*7*VLOOKUP(E33,Sheet1!S:T,2,FALSE),0)</f>
        <v>53</v>
      </c>
      <c r="M33" s="15">
        <f>ROUND(VLOOKUP(D33,Sheet1!U:Z,4,FALSE)*10*VLOOKUP(E33,Sheet1!S:T,2,FALSE),0)</f>
        <v>53</v>
      </c>
      <c r="N33" s="15">
        <f>ROUND(VLOOKUP(D33,Sheet1!U:Z,5,FALSE)*10*VLOOKUP(E33,Sheet1!S:T,2,FALSE),0)</f>
        <v>30</v>
      </c>
      <c r="O33" s="15">
        <f>ROUND(VLOOKUP(D33,Sheet1!U:Z,6,FALSE)*10*VLOOKUP(E33,Sheet1!S:T,2,FALSE),0)</f>
        <v>23</v>
      </c>
      <c r="Q33">
        <v>3</v>
      </c>
      <c r="R33">
        <f>VLOOKUP(C33,Sheet1!AB:AG,2,FALSE)</f>
        <v>1.6</v>
      </c>
      <c r="S33">
        <f>VLOOKUP(C33,Sheet1!AB:AG,3,FALSE)</f>
        <v>1.2</v>
      </c>
      <c r="T33">
        <f>VLOOKUP(C33,Sheet1!AB:AG,4,FALSE)</f>
        <v>1.6</v>
      </c>
      <c r="U33">
        <f>VLOOKUP(C33,Sheet1!AB:AG,5,FALSE)</f>
        <v>0.6</v>
      </c>
      <c r="V33">
        <f>VLOOKUP(C33,Sheet1!AB:AG,6,FALSE)</f>
        <v>0.3</v>
      </c>
    </row>
    <row r="34" spans="1:22">
      <c r="A34" s="4">
        <v>2033</v>
      </c>
      <c r="B34" s="7" t="s">
        <v>303</v>
      </c>
      <c r="C34" s="7" t="s">
        <v>234</v>
      </c>
      <c r="D34" s="4" t="s">
        <v>127</v>
      </c>
      <c r="E34" s="16" t="s">
        <v>51</v>
      </c>
      <c r="F34" s="17">
        <v>100</v>
      </c>
      <c r="G34" s="17">
        <v>70</v>
      </c>
      <c r="H34" s="4">
        <v>55</v>
      </c>
      <c r="I34" s="17">
        <v>35</v>
      </c>
      <c r="J34" s="17">
        <v>35</v>
      </c>
      <c r="K34" s="15">
        <f>ROUND(VLOOKUP(D34,Sheet1!U:Z,2,FALSE)*10*6*VLOOKUP(E34,Sheet1!S:T,2,FALSE),0)</f>
        <v>195</v>
      </c>
      <c r="L34" s="15">
        <f>ROUND(VLOOKUP(D34,Sheet1!U:Z,3,FALSE)*10*7*VLOOKUP(E34,Sheet1!S:T,2,FALSE),0)</f>
        <v>46</v>
      </c>
      <c r="M34" s="15">
        <f>ROUND(VLOOKUP(D34,Sheet1!U:Z,4,FALSE)*10*VLOOKUP(E34,Sheet1!S:T,2,FALSE),0)</f>
        <v>46</v>
      </c>
      <c r="N34" s="15">
        <f>ROUND(VLOOKUP(D34,Sheet1!U:Z,5,FALSE)*10*VLOOKUP(E34,Sheet1!S:T,2,FALSE),0)</f>
        <v>26</v>
      </c>
      <c r="O34" s="15">
        <f>ROUND(VLOOKUP(D34,Sheet1!U:Z,6,FALSE)*10*VLOOKUP(E34,Sheet1!S:T,2,FALSE),0)</f>
        <v>20</v>
      </c>
      <c r="Q34">
        <v>2</v>
      </c>
      <c r="R34">
        <f>VLOOKUP(C34,Sheet1!AB:AG,2,FALSE)</f>
        <v>1.4</v>
      </c>
      <c r="S34">
        <f>VLOOKUP(C34,Sheet1!AB:AG,3,FALSE)</f>
        <v>1.8</v>
      </c>
      <c r="T34">
        <f>VLOOKUP(C34,Sheet1!AB:AG,4,FALSE)</f>
        <v>1.2</v>
      </c>
      <c r="U34">
        <f>VLOOKUP(C34,Sheet1!AB:AG,5,FALSE)</f>
        <v>0.6</v>
      </c>
      <c r="V34">
        <f>VLOOKUP(C34,Sheet1!AB:AG,6,FALSE)</f>
        <v>0.2</v>
      </c>
    </row>
    <row r="35" spans="1:22">
      <c r="A35" s="4">
        <v>2034</v>
      </c>
      <c r="B35" s="7" t="s">
        <v>304</v>
      </c>
      <c r="C35" s="7" t="s">
        <v>262</v>
      </c>
      <c r="D35" s="4" t="s">
        <v>127</v>
      </c>
      <c r="E35" s="16" t="s">
        <v>51</v>
      </c>
      <c r="F35" s="17">
        <v>100</v>
      </c>
      <c r="G35" s="17">
        <v>70</v>
      </c>
      <c r="H35" s="4">
        <v>55</v>
      </c>
      <c r="I35" s="17">
        <v>35</v>
      </c>
      <c r="J35" s="17">
        <v>35</v>
      </c>
      <c r="K35" s="15">
        <f>ROUND(VLOOKUP(D35,Sheet1!U:Z,2,FALSE)*10*6*VLOOKUP(E35,Sheet1!S:T,2,FALSE),0)</f>
        <v>195</v>
      </c>
      <c r="L35" s="15">
        <f>ROUND(VLOOKUP(D35,Sheet1!U:Z,3,FALSE)*10*7*VLOOKUP(E35,Sheet1!S:T,2,FALSE),0)</f>
        <v>46</v>
      </c>
      <c r="M35" s="15">
        <f>ROUND(VLOOKUP(D35,Sheet1!U:Z,4,FALSE)*10*VLOOKUP(E35,Sheet1!S:T,2,FALSE),0)</f>
        <v>46</v>
      </c>
      <c r="N35" s="15">
        <f>ROUND(VLOOKUP(D35,Sheet1!U:Z,5,FALSE)*10*VLOOKUP(E35,Sheet1!S:T,2,FALSE),0)</f>
        <v>26</v>
      </c>
      <c r="O35" s="15">
        <f>ROUND(VLOOKUP(D35,Sheet1!U:Z,6,FALSE)*10*VLOOKUP(E35,Sheet1!S:T,2,FALSE),0)</f>
        <v>20</v>
      </c>
      <c r="Q35">
        <v>3</v>
      </c>
      <c r="R35">
        <f>VLOOKUP(C35,Sheet1!AB:AG,2,FALSE)</f>
        <v>1.6</v>
      </c>
      <c r="S35">
        <f>VLOOKUP(C35,Sheet1!AB:AG,3,FALSE)</f>
        <v>1.2</v>
      </c>
      <c r="T35">
        <f>VLOOKUP(C35,Sheet1!AB:AG,4,FALSE)</f>
        <v>1.6</v>
      </c>
      <c r="U35">
        <f>VLOOKUP(C35,Sheet1!AB:AG,5,FALSE)</f>
        <v>0.6</v>
      </c>
      <c r="V35">
        <f>VLOOKUP(C35,Sheet1!AB:AG,6,FALSE)</f>
        <v>0.3</v>
      </c>
    </row>
    <row r="36" spans="1:22">
      <c r="A36" s="4">
        <v>2035</v>
      </c>
      <c r="B36" s="9" t="s">
        <v>305</v>
      </c>
      <c r="C36" s="9" t="s">
        <v>234</v>
      </c>
      <c r="D36" s="4" t="s">
        <v>127</v>
      </c>
      <c r="E36" s="16" t="s">
        <v>57</v>
      </c>
      <c r="F36" s="17">
        <v>100</v>
      </c>
      <c r="G36" s="17">
        <v>70</v>
      </c>
      <c r="H36" s="4">
        <v>55</v>
      </c>
      <c r="I36" s="17">
        <v>35</v>
      </c>
      <c r="J36" s="17">
        <v>35</v>
      </c>
      <c r="K36" s="15">
        <f>ROUND(VLOOKUP(D36,Sheet1!U:Z,2,FALSE)*10*6*VLOOKUP(E36,Sheet1!S:T,2,FALSE),0)</f>
        <v>173</v>
      </c>
      <c r="L36" s="15">
        <f>ROUND(VLOOKUP(D36,Sheet1!U:Z,3,FALSE)*10*7*VLOOKUP(E36,Sheet1!S:T,2,FALSE),0)</f>
        <v>40</v>
      </c>
      <c r="M36" s="15">
        <f>ROUND(VLOOKUP(D36,Sheet1!U:Z,4,FALSE)*10*VLOOKUP(E36,Sheet1!S:T,2,FALSE),0)</f>
        <v>40</v>
      </c>
      <c r="N36" s="15">
        <f>ROUND(VLOOKUP(D36,Sheet1!U:Z,5,FALSE)*10*VLOOKUP(E36,Sheet1!S:T,2,FALSE),0)</f>
        <v>23</v>
      </c>
      <c r="O36" s="15">
        <f>ROUND(VLOOKUP(D36,Sheet1!U:Z,6,FALSE)*10*VLOOKUP(E36,Sheet1!S:T,2,FALSE),0)</f>
        <v>17</v>
      </c>
      <c r="Q36">
        <v>2</v>
      </c>
      <c r="R36">
        <f>VLOOKUP(C36,Sheet1!AB:AG,2,FALSE)</f>
        <v>1.4</v>
      </c>
      <c r="S36">
        <f>VLOOKUP(C36,Sheet1!AB:AG,3,FALSE)</f>
        <v>1.8</v>
      </c>
      <c r="T36">
        <f>VLOOKUP(C36,Sheet1!AB:AG,4,FALSE)</f>
        <v>1.2</v>
      </c>
      <c r="U36">
        <f>VLOOKUP(C36,Sheet1!AB:AG,5,FALSE)</f>
        <v>0.6</v>
      </c>
      <c r="V36">
        <f>VLOOKUP(C36,Sheet1!AB:AG,6,FALSE)</f>
        <v>0.2</v>
      </c>
    </row>
    <row r="37" spans="1:22">
      <c r="A37" s="4">
        <v>2036</v>
      </c>
      <c r="B37" s="4" t="s">
        <v>306</v>
      </c>
      <c r="C37" s="4" t="s">
        <v>262</v>
      </c>
      <c r="D37" s="4" t="s">
        <v>127</v>
      </c>
      <c r="E37" s="16" t="s">
        <v>63</v>
      </c>
      <c r="F37" s="17">
        <v>100</v>
      </c>
      <c r="G37" s="17">
        <v>70</v>
      </c>
      <c r="H37" s="4">
        <v>55</v>
      </c>
      <c r="I37" s="17">
        <v>35</v>
      </c>
      <c r="J37" s="17">
        <v>35</v>
      </c>
      <c r="K37" s="15">
        <f>ROUND(VLOOKUP(D37,Sheet1!U:Z,2,FALSE)*10*6*VLOOKUP(E37,Sheet1!S:T,2,FALSE),0)</f>
        <v>150</v>
      </c>
      <c r="L37" s="15">
        <f>ROUND(VLOOKUP(D37,Sheet1!U:Z,3,FALSE)*10*7*VLOOKUP(E37,Sheet1!S:T,2,FALSE),0)</f>
        <v>35</v>
      </c>
      <c r="M37" s="15">
        <f>ROUND(VLOOKUP(D37,Sheet1!U:Z,4,FALSE)*10*VLOOKUP(E37,Sheet1!S:T,2,FALSE),0)</f>
        <v>35</v>
      </c>
      <c r="N37" s="15">
        <f>ROUND(VLOOKUP(D37,Sheet1!U:Z,5,FALSE)*10*VLOOKUP(E37,Sheet1!S:T,2,FALSE),0)</f>
        <v>20</v>
      </c>
      <c r="O37" s="15">
        <f>ROUND(VLOOKUP(D37,Sheet1!U:Z,6,FALSE)*10*VLOOKUP(E37,Sheet1!S:T,2,FALSE),0)</f>
        <v>15</v>
      </c>
      <c r="Q37">
        <v>4</v>
      </c>
      <c r="R37">
        <f>VLOOKUP(C37,Sheet1!AB:AG,2,FALSE)</f>
        <v>1.6</v>
      </c>
      <c r="S37">
        <f>VLOOKUP(C37,Sheet1!AB:AG,3,FALSE)</f>
        <v>1.2</v>
      </c>
      <c r="T37">
        <f>VLOOKUP(C37,Sheet1!AB:AG,4,FALSE)</f>
        <v>1.6</v>
      </c>
      <c r="U37">
        <f>VLOOKUP(C37,Sheet1!AB:AG,5,FALSE)</f>
        <v>0.6</v>
      </c>
      <c r="V37">
        <f>VLOOKUP(C37,Sheet1!AB:AG,6,FALSE)</f>
        <v>0.3</v>
      </c>
    </row>
    <row r="38" spans="1:22">
      <c r="A38" s="4">
        <v>2037</v>
      </c>
      <c r="B38" s="5" t="s">
        <v>307</v>
      </c>
      <c r="C38" s="5" t="s">
        <v>248</v>
      </c>
      <c r="D38" s="4" t="s">
        <v>142</v>
      </c>
      <c r="E38" s="16" t="s">
        <v>45</v>
      </c>
      <c r="F38" s="17">
        <v>100</v>
      </c>
      <c r="G38" s="17">
        <v>70</v>
      </c>
      <c r="H38" s="4">
        <v>55</v>
      </c>
      <c r="I38" s="17">
        <v>35</v>
      </c>
      <c r="J38" s="17">
        <v>35</v>
      </c>
      <c r="K38" s="15">
        <f>ROUND(VLOOKUP(D38,Sheet1!U:Z,2,FALSE)*10*6*VLOOKUP(E38,Sheet1!S:T,2,FALSE),0)</f>
        <v>180</v>
      </c>
      <c r="L38" s="15">
        <f>ROUND(VLOOKUP(D38,Sheet1!U:Z,3,FALSE)*10*7*VLOOKUP(E38,Sheet1!S:T,2,FALSE),0)</f>
        <v>79</v>
      </c>
      <c r="M38" s="15">
        <f>ROUND(VLOOKUP(D38,Sheet1!U:Z,4,FALSE)*10*VLOOKUP(E38,Sheet1!S:T,2,FALSE),0)</f>
        <v>50</v>
      </c>
      <c r="N38" s="15">
        <f>ROUND(VLOOKUP(D38,Sheet1!U:Z,5,FALSE)*10*VLOOKUP(E38,Sheet1!S:T,2,FALSE),0)</f>
        <v>34</v>
      </c>
      <c r="O38" s="15">
        <f>ROUND(VLOOKUP(D38,Sheet1!U:Z,6,FALSE)*10*VLOOKUP(E38,Sheet1!S:T,2,FALSE),0)</f>
        <v>26</v>
      </c>
      <c r="Q38">
        <v>4</v>
      </c>
      <c r="R38">
        <f>VLOOKUP(C38,Sheet1!AB:AG,2,FALSE)</f>
        <v>1.2</v>
      </c>
      <c r="S38">
        <f>VLOOKUP(C38,Sheet1!AB:AG,3,FALSE)</f>
        <v>1.6</v>
      </c>
      <c r="T38">
        <f>VLOOKUP(C38,Sheet1!AB:AG,4,FALSE)</f>
        <v>1.3</v>
      </c>
      <c r="U38">
        <f>VLOOKUP(C38,Sheet1!AB:AG,5,FALSE)</f>
        <v>1</v>
      </c>
      <c r="V38">
        <f>VLOOKUP(C38,Sheet1!AB:AG,6,FALSE)</f>
        <v>0.3</v>
      </c>
    </row>
    <row r="39" spans="1:22">
      <c r="A39" s="4">
        <v>2038</v>
      </c>
      <c r="B39" s="5" t="s">
        <v>308</v>
      </c>
      <c r="C39" s="5" t="s">
        <v>274</v>
      </c>
      <c r="D39" s="4" t="s">
        <v>142</v>
      </c>
      <c r="E39" s="16" t="s">
        <v>45</v>
      </c>
      <c r="F39" s="17">
        <v>100</v>
      </c>
      <c r="G39" s="17">
        <v>70</v>
      </c>
      <c r="H39" s="4">
        <v>55</v>
      </c>
      <c r="I39" s="17">
        <v>35</v>
      </c>
      <c r="J39" s="17">
        <v>35</v>
      </c>
      <c r="K39" s="15">
        <f>ROUND(VLOOKUP(D39,Sheet1!U:Z,2,FALSE)*10*6*VLOOKUP(E39,Sheet1!S:T,2,FALSE),0)</f>
        <v>180</v>
      </c>
      <c r="L39" s="15">
        <f>ROUND(VLOOKUP(D39,Sheet1!U:Z,3,FALSE)*10*7*VLOOKUP(E39,Sheet1!S:T,2,FALSE),0)</f>
        <v>79</v>
      </c>
      <c r="M39" s="15">
        <f>ROUND(VLOOKUP(D39,Sheet1!U:Z,4,FALSE)*10*VLOOKUP(E39,Sheet1!S:T,2,FALSE),0)</f>
        <v>50</v>
      </c>
      <c r="N39" s="15">
        <f>ROUND(VLOOKUP(D39,Sheet1!U:Z,5,FALSE)*10*VLOOKUP(E39,Sheet1!S:T,2,FALSE),0)</f>
        <v>34</v>
      </c>
      <c r="O39" s="15">
        <f>ROUND(VLOOKUP(D39,Sheet1!U:Z,6,FALSE)*10*VLOOKUP(E39,Sheet1!S:T,2,FALSE),0)</f>
        <v>26</v>
      </c>
      <c r="Q39">
        <v>1</v>
      </c>
      <c r="R39">
        <f>VLOOKUP(C39,Sheet1!AB:AG,2,FALSE)</f>
        <v>1.6</v>
      </c>
      <c r="S39">
        <f>VLOOKUP(C39,Sheet1!AB:AG,3,FALSE)</f>
        <v>1.6</v>
      </c>
      <c r="T39">
        <f>VLOOKUP(C39,Sheet1!AB:AG,4,FALSE)</f>
        <v>1.6</v>
      </c>
      <c r="U39">
        <f>VLOOKUP(C39,Sheet1!AB:AG,5,FALSE)</f>
        <v>0.4</v>
      </c>
      <c r="V39">
        <f>VLOOKUP(C39,Sheet1!AB:AG,6,FALSE)</f>
        <v>0.3</v>
      </c>
    </row>
    <row r="40" spans="1:22">
      <c r="A40" s="4">
        <v>2039</v>
      </c>
      <c r="B40" s="7" t="s">
        <v>309</v>
      </c>
      <c r="C40" s="7" t="s">
        <v>248</v>
      </c>
      <c r="D40" s="4" t="s">
        <v>142</v>
      </c>
      <c r="E40" s="16" t="s">
        <v>51</v>
      </c>
      <c r="F40" s="17">
        <v>100</v>
      </c>
      <c r="G40" s="17">
        <v>70</v>
      </c>
      <c r="H40" s="4">
        <v>55</v>
      </c>
      <c r="I40" s="17">
        <v>35</v>
      </c>
      <c r="J40" s="17">
        <v>35</v>
      </c>
      <c r="K40" s="15">
        <f>ROUND(VLOOKUP(D40,Sheet1!U:Z,2,FALSE)*10*6*VLOOKUP(E40,Sheet1!S:T,2,FALSE),0)</f>
        <v>156</v>
      </c>
      <c r="L40" s="15">
        <f>ROUND(VLOOKUP(D40,Sheet1!U:Z,3,FALSE)*10*7*VLOOKUP(E40,Sheet1!S:T,2,FALSE),0)</f>
        <v>68</v>
      </c>
      <c r="M40" s="15">
        <f>ROUND(VLOOKUP(D40,Sheet1!U:Z,4,FALSE)*10*VLOOKUP(E40,Sheet1!S:T,2,FALSE),0)</f>
        <v>43</v>
      </c>
      <c r="N40" s="15">
        <f>ROUND(VLOOKUP(D40,Sheet1!U:Z,5,FALSE)*10*VLOOKUP(E40,Sheet1!S:T,2,FALSE),0)</f>
        <v>29</v>
      </c>
      <c r="O40" s="15">
        <f>ROUND(VLOOKUP(D40,Sheet1!U:Z,6,FALSE)*10*VLOOKUP(E40,Sheet1!S:T,2,FALSE),0)</f>
        <v>22</v>
      </c>
      <c r="Q40">
        <v>3</v>
      </c>
      <c r="R40">
        <f>VLOOKUP(C40,Sheet1!AB:AG,2,FALSE)</f>
        <v>1.2</v>
      </c>
      <c r="S40">
        <f>VLOOKUP(C40,Sheet1!AB:AG,3,FALSE)</f>
        <v>1.6</v>
      </c>
      <c r="T40">
        <f>VLOOKUP(C40,Sheet1!AB:AG,4,FALSE)</f>
        <v>1.3</v>
      </c>
      <c r="U40">
        <f>VLOOKUP(C40,Sheet1!AB:AG,5,FALSE)</f>
        <v>1</v>
      </c>
      <c r="V40">
        <f>VLOOKUP(C40,Sheet1!AB:AG,6,FALSE)</f>
        <v>0.3</v>
      </c>
    </row>
    <row r="41" spans="1:22">
      <c r="A41" s="4">
        <v>2040</v>
      </c>
      <c r="B41" s="7" t="s">
        <v>310</v>
      </c>
      <c r="C41" s="7" t="s">
        <v>274</v>
      </c>
      <c r="D41" s="4" t="s">
        <v>142</v>
      </c>
      <c r="E41" s="16" t="s">
        <v>51</v>
      </c>
      <c r="F41" s="17">
        <v>100</v>
      </c>
      <c r="G41" s="17">
        <v>70</v>
      </c>
      <c r="H41" s="4">
        <v>55</v>
      </c>
      <c r="I41" s="17">
        <v>35</v>
      </c>
      <c r="J41" s="17">
        <v>35</v>
      </c>
      <c r="K41" s="15">
        <f>ROUND(VLOOKUP(D41,Sheet1!U:Z,2,FALSE)*10*6*VLOOKUP(E41,Sheet1!S:T,2,FALSE),0)</f>
        <v>156</v>
      </c>
      <c r="L41" s="15">
        <f>ROUND(VLOOKUP(D41,Sheet1!U:Z,3,FALSE)*10*7*VLOOKUP(E41,Sheet1!S:T,2,FALSE),0)</f>
        <v>68</v>
      </c>
      <c r="M41" s="15">
        <f>ROUND(VLOOKUP(D41,Sheet1!U:Z,4,FALSE)*10*VLOOKUP(E41,Sheet1!S:T,2,FALSE),0)</f>
        <v>43</v>
      </c>
      <c r="N41" s="15">
        <f>ROUND(VLOOKUP(D41,Sheet1!U:Z,5,FALSE)*10*VLOOKUP(E41,Sheet1!S:T,2,FALSE),0)</f>
        <v>29</v>
      </c>
      <c r="O41" s="15">
        <f>ROUND(VLOOKUP(D41,Sheet1!U:Z,6,FALSE)*10*VLOOKUP(E41,Sheet1!S:T,2,FALSE),0)</f>
        <v>22</v>
      </c>
      <c r="Q41">
        <v>3</v>
      </c>
      <c r="R41">
        <f>VLOOKUP(C41,Sheet1!AB:AG,2,FALSE)</f>
        <v>1.6</v>
      </c>
      <c r="S41">
        <f>VLOOKUP(C41,Sheet1!AB:AG,3,FALSE)</f>
        <v>1.6</v>
      </c>
      <c r="T41">
        <f>VLOOKUP(C41,Sheet1!AB:AG,4,FALSE)</f>
        <v>1.6</v>
      </c>
      <c r="U41">
        <f>VLOOKUP(C41,Sheet1!AB:AG,5,FALSE)</f>
        <v>0.4</v>
      </c>
      <c r="V41">
        <f>VLOOKUP(C41,Sheet1!AB:AG,6,FALSE)</f>
        <v>0.3</v>
      </c>
    </row>
    <row r="42" spans="1:22">
      <c r="A42" s="4">
        <v>2041</v>
      </c>
      <c r="B42" s="9" t="s">
        <v>311</v>
      </c>
      <c r="C42" s="9" t="s">
        <v>248</v>
      </c>
      <c r="D42" s="4" t="s">
        <v>142</v>
      </c>
      <c r="E42" s="16" t="s">
        <v>57</v>
      </c>
      <c r="F42" s="17">
        <v>100</v>
      </c>
      <c r="G42" s="17">
        <v>70</v>
      </c>
      <c r="H42" s="4">
        <v>55</v>
      </c>
      <c r="I42" s="17">
        <v>35</v>
      </c>
      <c r="J42" s="17">
        <v>35</v>
      </c>
      <c r="K42" s="15">
        <f>ROUND(VLOOKUP(D42,Sheet1!U:Z,2,FALSE)*10*6*VLOOKUP(E42,Sheet1!S:T,2,FALSE),0)</f>
        <v>138</v>
      </c>
      <c r="L42" s="15">
        <f>ROUND(VLOOKUP(D42,Sheet1!U:Z,3,FALSE)*10*7*VLOOKUP(E42,Sheet1!S:T,2,FALSE),0)</f>
        <v>60</v>
      </c>
      <c r="M42" s="15">
        <f>ROUND(VLOOKUP(D42,Sheet1!U:Z,4,FALSE)*10*VLOOKUP(E42,Sheet1!S:T,2,FALSE),0)</f>
        <v>38</v>
      </c>
      <c r="N42" s="15">
        <f>ROUND(VLOOKUP(D42,Sheet1!U:Z,5,FALSE)*10*VLOOKUP(E42,Sheet1!S:T,2,FALSE),0)</f>
        <v>26</v>
      </c>
      <c r="O42" s="15">
        <f>ROUND(VLOOKUP(D42,Sheet1!U:Z,6,FALSE)*10*VLOOKUP(E42,Sheet1!S:T,2,FALSE),0)</f>
        <v>20</v>
      </c>
      <c r="Q42">
        <v>1</v>
      </c>
      <c r="R42">
        <f>VLOOKUP(C42,Sheet1!AB:AG,2,FALSE)</f>
        <v>1.2</v>
      </c>
      <c r="S42">
        <f>VLOOKUP(C42,Sheet1!AB:AG,3,FALSE)</f>
        <v>1.6</v>
      </c>
      <c r="T42">
        <f>VLOOKUP(C42,Sheet1!AB:AG,4,FALSE)</f>
        <v>1.3</v>
      </c>
      <c r="U42">
        <f>VLOOKUP(C42,Sheet1!AB:AG,5,FALSE)</f>
        <v>1</v>
      </c>
      <c r="V42">
        <f>VLOOKUP(C42,Sheet1!AB:AG,6,FALSE)</f>
        <v>0.3</v>
      </c>
    </row>
    <row r="43" spans="1:22">
      <c r="A43" s="4">
        <v>2042</v>
      </c>
      <c r="B43" s="4" t="s">
        <v>312</v>
      </c>
      <c r="C43" s="4" t="s">
        <v>274</v>
      </c>
      <c r="D43" s="4" t="s">
        <v>142</v>
      </c>
      <c r="E43" s="16" t="s">
        <v>63</v>
      </c>
      <c r="F43" s="17">
        <v>100</v>
      </c>
      <c r="G43" s="17">
        <v>70</v>
      </c>
      <c r="H43" s="4">
        <v>55</v>
      </c>
      <c r="I43" s="17">
        <v>35</v>
      </c>
      <c r="J43" s="17">
        <v>35</v>
      </c>
      <c r="K43" s="15">
        <f>ROUND(VLOOKUP(D43,Sheet1!U:Z,2,FALSE)*10*6*VLOOKUP(E43,Sheet1!S:T,2,FALSE),0)</f>
        <v>120</v>
      </c>
      <c r="L43" s="15">
        <f>ROUND(VLOOKUP(D43,Sheet1!U:Z,3,FALSE)*10*7*VLOOKUP(E43,Sheet1!S:T,2,FALSE),0)</f>
        <v>53</v>
      </c>
      <c r="M43" s="15">
        <f>ROUND(VLOOKUP(D43,Sheet1!U:Z,4,FALSE)*10*VLOOKUP(E43,Sheet1!S:T,2,FALSE),0)</f>
        <v>33</v>
      </c>
      <c r="N43" s="15">
        <f>ROUND(VLOOKUP(D43,Sheet1!U:Z,5,FALSE)*10*VLOOKUP(E43,Sheet1!S:T,2,FALSE),0)</f>
        <v>23</v>
      </c>
      <c r="O43" s="15">
        <f>ROUND(VLOOKUP(D43,Sheet1!U:Z,6,FALSE)*10*VLOOKUP(E43,Sheet1!S:T,2,FALSE),0)</f>
        <v>17</v>
      </c>
      <c r="Q43">
        <v>4</v>
      </c>
      <c r="R43">
        <f>VLOOKUP(C43,Sheet1!AB:AG,2,FALSE)</f>
        <v>1.6</v>
      </c>
      <c r="S43">
        <f>VLOOKUP(C43,Sheet1!AB:AG,3,FALSE)</f>
        <v>1.6</v>
      </c>
      <c r="T43">
        <f>VLOOKUP(C43,Sheet1!AB:AG,4,FALSE)</f>
        <v>1.6</v>
      </c>
      <c r="U43">
        <f>VLOOKUP(C43,Sheet1!AB:AG,5,FALSE)</f>
        <v>0.4</v>
      </c>
      <c r="V43">
        <f>VLOOKUP(C43,Sheet1!AB:AG,6,FALSE)</f>
        <v>0.3</v>
      </c>
    </row>
    <row r="44" spans="1:22">
      <c r="A44" s="4">
        <v>2043</v>
      </c>
      <c r="B44" s="5" t="s">
        <v>155</v>
      </c>
      <c r="C44" s="5" t="s">
        <v>240</v>
      </c>
      <c r="D44" s="4" t="s">
        <v>157</v>
      </c>
      <c r="E44" s="16" t="s">
        <v>45</v>
      </c>
      <c r="F44" s="17">
        <v>100</v>
      </c>
      <c r="G44" s="17">
        <v>70</v>
      </c>
      <c r="H44" s="4">
        <v>55</v>
      </c>
      <c r="I44" s="17">
        <v>35</v>
      </c>
      <c r="J44" s="17">
        <v>35</v>
      </c>
      <c r="K44" s="15">
        <f>ROUND(VLOOKUP(D44,Sheet1!U:Z,2,FALSE)*10*6*VLOOKUP(E44,Sheet1!S:T,2,FALSE),0)</f>
        <v>270</v>
      </c>
      <c r="L44" s="15">
        <f>ROUND(VLOOKUP(D44,Sheet1!U:Z,3,FALSE)*10*7*VLOOKUP(E44,Sheet1!S:T,2,FALSE),0)</f>
        <v>79</v>
      </c>
      <c r="M44" s="15">
        <f>ROUND(VLOOKUP(D44,Sheet1!U:Z,4,FALSE)*10*VLOOKUP(E44,Sheet1!S:T,2,FALSE),0)</f>
        <v>30</v>
      </c>
      <c r="N44" s="15">
        <f>ROUND(VLOOKUP(D44,Sheet1!U:Z,5,FALSE)*10*VLOOKUP(E44,Sheet1!S:T,2,FALSE),0)</f>
        <v>45</v>
      </c>
      <c r="O44" s="15">
        <f>ROUND(VLOOKUP(D44,Sheet1!U:Z,6,FALSE)*10*VLOOKUP(E44,Sheet1!S:T,2,FALSE),0)</f>
        <v>19</v>
      </c>
      <c r="Q44">
        <v>4</v>
      </c>
      <c r="R44">
        <f>VLOOKUP(C44,Sheet1!AB:AG,2,FALSE)</f>
        <v>1.5</v>
      </c>
      <c r="S44">
        <f>VLOOKUP(C44,Sheet1!AB:AG,3,FALSE)</f>
        <v>1.2</v>
      </c>
      <c r="T44">
        <f>VLOOKUP(C44,Sheet1!AB:AG,4,FALSE)</f>
        <v>1.6</v>
      </c>
      <c r="U44">
        <f>VLOOKUP(C44,Sheet1!AB:AG,5,FALSE)</f>
        <v>0.5</v>
      </c>
      <c r="V44">
        <f>VLOOKUP(C44,Sheet1!AB:AG,6,FALSE)</f>
        <v>0.5</v>
      </c>
    </row>
    <row r="45" spans="1:22">
      <c r="A45" s="4">
        <v>2044</v>
      </c>
      <c r="B45" s="5" t="s">
        <v>313</v>
      </c>
      <c r="C45" s="5" t="s">
        <v>265</v>
      </c>
      <c r="D45" s="4" t="s">
        <v>157</v>
      </c>
      <c r="E45" s="16" t="s">
        <v>45</v>
      </c>
      <c r="F45" s="17">
        <v>100</v>
      </c>
      <c r="G45" s="17">
        <v>70</v>
      </c>
      <c r="H45" s="4">
        <v>55</v>
      </c>
      <c r="I45" s="17">
        <v>35</v>
      </c>
      <c r="J45" s="17">
        <v>35</v>
      </c>
      <c r="K45" s="15">
        <f>ROUND(VLOOKUP(D45,Sheet1!U:Z,2,FALSE)*10*6*VLOOKUP(E45,Sheet1!S:T,2,FALSE),0)</f>
        <v>270</v>
      </c>
      <c r="L45" s="15">
        <f>ROUND(VLOOKUP(D45,Sheet1!U:Z,3,FALSE)*10*7*VLOOKUP(E45,Sheet1!S:T,2,FALSE),0)</f>
        <v>79</v>
      </c>
      <c r="M45" s="15">
        <f>ROUND(VLOOKUP(D45,Sheet1!U:Z,4,FALSE)*10*VLOOKUP(E45,Sheet1!S:T,2,FALSE),0)</f>
        <v>30</v>
      </c>
      <c r="N45" s="15">
        <f>ROUND(VLOOKUP(D45,Sheet1!U:Z,5,FALSE)*10*VLOOKUP(E45,Sheet1!S:T,2,FALSE),0)</f>
        <v>45</v>
      </c>
      <c r="O45" s="15">
        <f>ROUND(VLOOKUP(D45,Sheet1!U:Z,6,FALSE)*10*VLOOKUP(E45,Sheet1!S:T,2,FALSE),0)</f>
        <v>19</v>
      </c>
      <c r="Q45">
        <v>1</v>
      </c>
      <c r="R45">
        <f>VLOOKUP(C45,Sheet1!AB:AG,2,FALSE)</f>
        <v>2</v>
      </c>
      <c r="S45">
        <f>VLOOKUP(C45,Sheet1!AB:AG,3,FALSE)</f>
        <v>0.9</v>
      </c>
      <c r="T45">
        <f>VLOOKUP(C45,Sheet1!AB:AG,4,FALSE)</f>
        <v>1.8</v>
      </c>
      <c r="U45">
        <f>VLOOKUP(C45,Sheet1!AB:AG,5,FALSE)</f>
        <v>0.5</v>
      </c>
      <c r="V45">
        <f>VLOOKUP(C45,Sheet1!AB:AG,6,FALSE)</f>
        <v>0.5</v>
      </c>
    </row>
    <row r="46" spans="1:22">
      <c r="A46" s="4">
        <v>2045</v>
      </c>
      <c r="B46" s="7" t="s">
        <v>314</v>
      </c>
      <c r="C46" s="7" t="s">
        <v>240</v>
      </c>
      <c r="D46" s="4" t="s">
        <v>157</v>
      </c>
      <c r="E46" s="16" t="s">
        <v>51</v>
      </c>
      <c r="F46" s="17">
        <v>100</v>
      </c>
      <c r="G46" s="17">
        <v>70</v>
      </c>
      <c r="H46" s="4">
        <v>55</v>
      </c>
      <c r="I46" s="17">
        <v>35</v>
      </c>
      <c r="J46" s="17">
        <v>35</v>
      </c>
      <c r="K46" s="15">
        <f>ROUND(VLOOKUP(D46,Sheet1!U:Z,2,FALSE)*10*6*VLOOKUP(E46,Sheet1!S:T,2,FALSE),0)</f>
        <v>234</v>
      </c>
      <c r="L46" s="15">
        <f>ROUND(VLOOKUP(D46,Sheet1!U:Z,3,FALSE)*10*7*VLOOKUP(E46,Sheet1!S:T,2,FALSE),0)</f>
        <v>68</v>
      </c>
      <c r="M46" s="15">
        <f>ROUND(VLOOKUP(D46,Sheet1!U:Z,4,FALSE)*10*VLOOKUP(E46,Sheet1!S:T,2,FALSE),0)</f>
        <v>26</v>
      </c>
      <c r="N46" s="15">
        <f>ROUND(VLOOKUP(D46,Sheet1!U:Z,5,FALSE)*10*VLOOKUP(E46,Sheet1!S:T,2,FALSE),0)</f>
        <v>39</v>
      </c>
      <c r="O46" s="15">
        <f>ROUND(VLOOKUP(D46,Sheet1!U:Z,6,FALSE)*10*VLOOKUP(E46,Sheet1!S:T,2,FALSE),0)</f>
        <v>16</v>
      </c>
      <c r="Q46">
        <v>4</v>
      </c>
      <c r="R46">
        <f>VLOOKUP(C46,Sheet1!AB:AG,2,FALSE)</f>
        <v>1.5</v>
      </c>
      <c r="S46">
        <f>VLOOKUP(C46,Sheet1!AB:AG,3,FALSE)</f>
        <v>1.2</v>
      </c>
      <c r="T46">
        <f>VLOOKUP(C46,Sheet1!AB:AG,4,FALSE)</f>
        <v>1.6</v>
      </c>
      <c r="U46">
        <f>VLOOKUP(C46,Sheet1!AB:AG,5,FALSE)</f>
        <v>0.5</v>
      </c>
      <c r="V46">
        <f>VLOOKUP(C46,Sheet1!AB:AG,6,FALSE)</f>
        <v>0.5</v>
      </c>
    </row>
    <row r="47" spans="1:22">
      <c r="A47" s="4">
        <v>2046</v>
      </c>
      <c r="B47" s="7" t="s">
        <v>315</v>
      </c>
      <c r="C47" s="7" t="s">
        <v>265</v>
      </c>
      <c r="D47" s="4" t="s">
        <v>157</v>
      </c>
      <c r="E47" s="16" t="s">
        <v>51</v>
      </c>
      <c r="F47" s="17">
        <v>100</v>
      </c>
      <c r="G47" s="17">
        <v>70</v>
      </c>
      <c r="H47" s="4">
        <v>55</v>
      </c>
      <c r="I47" s="17">
        <v>35</v>
      </c>
      <c r="J47" s="17">
        <v>35</v>
      </c>
      <c r="K47" s="15">
        <f>ROUND(VLOOKUP(D47,Sheet1!U:Z,2,FALSE)*10*6*VLOOKUP(E47,Sheet1!S:T,2,FALSE),0)</f>
        <v>234</v>
      </c>
      <c r="L47" s="15">
        <f>ROUND(VLOOKUP(D47,Sheet1!U:Z,3,FALSE)*10*7*VLOOKUP(E47,Sheet1!S:T,2,FALSE),0)</f>
        <v>68</v>
      </c>
      <c r="M47" s="15">
        <f>ROUND(VLOOKUP(D47,Sheet1!U:Z,4,FALSE)*10*VLOOKUP(E47,Sheet1!S:T,2,FALSE),0)</f>
        <v>26</v>
      </c>
      <c r="N47" s="15">
        <f>ROUND(VLOOKUP(D47,Sheet1!U:Z,5,FALSE)*10*VLOOKUP(E47,Sheet1!S:T,2,FALSE),0)</f>
        <v>39</v>
      </c>
      <c r="O47" s="15">
        <f>ROUND(VLOOKUP(D47,Sheet1!U:Z,6,FALSE)*10*VLOOKUP(E47,Sheet1!S:T,2,FALSE),0)</f>
        <v>16</v>
      </c>
      <c r="Q47">
        <v>2</v>
      </c>
      <c r="R47">
        <f>VLOOKUP(C47,Sheet1!AB:AG,2,FALSE)</f>
        <v>2</v>
      </c>
      <c r="S47">
        <f>VLOOKUP(C47,Sheet1!AB:AG,3,FALSE)</f>
        <v>0.9</v>
      </c>
      <c r="T47">
        <f>VLOOKUP(C47,Sheet1!AB:AG,4,FALSE)</f>
        <v>1.8</v>
      </c>
      <c r="U47">
        <f>VLOOKUP(C47,Sheet1!AB:AG,5,FALSE)</f>
        <v>0.5</v>
      </c>
      <c r="V47">
        <f>VLOOKUP(C47,Sheet1!AB:AG,6,FALSE)</f>
        <v>0.5</v>
      </c>
    </row>
    <row r="48" spans="1:22">
      <c r="A48" s="4">
        <v>2047</v>
      </c>
      <c r="B48" s="9" t="s">
        <v>316</v>
      </c>
      <c r="C48" s="9" t="s">
        <v>240</v>
      </c>
      <c r="D48" s="4" t="s">
        <v>157</v>
      </c>
      <c r="E48" s="16" t="s">
        <v>57</v>
      </c>
      <c r="F48" s="17">
        <v>100</v>
      </c>
      <c r="G48" s="17">
        <v>70</v>
      </c>
      <c r="H48" s="4">
        <v>55</v>
      </c>
      <c r="I48" s="17">
        <v>35</v>
      </c>
      <c r="J48" s="17">
        <v>35</v>
      </c>
      <c r="K48" s="15">
        <f>ROUND(VLOOKUP(D48,Sheet1!U:Z,2,FALSE)*10*6*VLOOKUP(E48,Sheet1!S:T,2,FALSE),0)</f>
        <v>207</v>
      </c>
      <c r="L48" s="15">
        <f>ROUND(VLOOKUP(D48,Sheet1!U:Z,3,FALSE)*10*7*VLOOKUP(E48,Sheet1!S:T,2,FALSE),0)</f>
        <v>60</v>
      </c>
      <c r="M48" s="15">
        <f>ROUND(VLOOKUP(D48,Sheet1!U:Z,4,FALSE)*10*VLOOKUP(E48,Sheet1!S:T,2,FALSE),0)</f>
        <v>23</v>
      </c>
      <c r="N48" s="15">
        <f>ROUND(VLOOKUP(D48,Sheet1!U:Z,5,FALSE)*10*VLOOKUP(E48,Sheet1!S:T,2,FALSE),0)</f>
        <v>35</v>
      </c>
      <c r="O48" s="15">
        <f>ROUND(VLOOKUP(D48,Sheet1!U:Z,6,FALSE)*10*VLOOKUP(E48,Sheet1!S:T,2,FALSE),0)</f>
        <v>14</v>
      </c>
      <c r="Q48">
        <v>2</v>
      </c>
      <c r="R48">
        <f>VLOOKUP(C48,Sheet1!AB:AG,2,FALSE)</f>
        <v>1.5</v>
      </c>
      <c r="S48">
        <f>VLOOKUP(C48,Sheet1!AB:AG,3,FALSE)</f>
        <v>1.2</v>
      </c>
      <c r="T48">
        <f>VLOOKUP(C48,Sheet1!AB:AG,4,FALSE)</f>
        <v>1.6</v>
      </c>
      <c r="U48">
        <f>VLOOKUP(C48,Sheet1!AB:AG,5,FALSE)</f>
        <v>0.5</v>
      </c>
      <c r="V48">
        <f>VLOOKUP(C48,Sheet1!AB:AG,6,FALSE)</f>
        <v>0.5</v>
      </c>
    </row>
    <row r="49" spans="1:22">
      <c r="A49" s="4">
        <v>2048</v>
      </c>
      <c r="B49" s="4" t="s">
        <v>317</v>
      </c>
      <c r="C49" s="4" t="s">
        <v>265</v>
      </c>
      <c r="D49" s="4" t="s">
        <v>157</v>
      </c>
      <c r="E49" s="16" t="s">
        <v>63</v>
      </c>
      <c r="F49" s="17">
        <v>100</v>
      </c>
      <c r="G49" s="17">
        <v>70</v>
      </c>
      <c r="H49" s="4">
        <v>55</v>
      </c>
      <c r="I49" s="17">
        <v>35</v>
      </c>
      <c r="J49" s="17">
        <v>35</v>
      </c>
      <c r="K49" s="15">
        <f>ROUND(VLOOKUP(D49,Sheet1!U:Z,2,FALSE)*10*6*VLOOKUP(E49,Sheet1!S:T,2,FALSE),0)</f>
        <v>180</v>
      </c>
      <c r="L49" s="15">
        <f>ROUND(VLOOKUP(D49,Sheet1!U:Z,3,FALSE)*10*7*VLOOKUP(E49,Sheet1!S:T,2,FALSE),0)</f>
        <v>53</v>
      </c>
      <c r="M49" s="15">
        <f>ROUND(VLOOKUP(D49,Sheet1!U:Z,4,FALSE)*10*VLOOKUP(E49,Sheet1!S:T,2,FALSE),0)</f>
        <v>20</v>
      </c>
      <c r="N49" s="15">
        <f>ROUND(VLOOKUP(D49,Sheet1!U:Z,5,FALSE)*10*VLOOKUP(E49,Sheet1!S:T,2,FALSE),0)</f>
        <v>30</v>
      </c>
      <c r="O49" s="15">
        <f>ROUND(VLOOKUP(D49,Sheet1!U:Z,6,FALSE)*10*VLOOKUP(E49,Sheet1!S:T,2,FALSE),0)</f>
        <v>13</v>
      </c>
      <c r="Q49">
        <v>4</v>
      </c>
      <c r="R49">
        <f>VLOOKUP(C49,Sheet1!AB:AG,2,FALSE)</f>
        <v>2</v>
      </c>
      <c r="S49">
        <f>VLOOKUP(C49,Sheet1!AB:AG,3,FALSE)</f>
        <v>0.9</v>
      </c>
      <c r="T49">
        <f>VLOOKUP(C49,Sheet1!AB:AG,4,FALSE)</f>
        <v>1.8</v>
      </c>
      <c r="U49">
        <f>VLOOKUP(C49,Sheet1!AB:AG,5,FALSE)</f>
        <v>0.5</v>
      </c>
      <c r="V49">
        <f>VLOOKUP(C49,Sheet1!AB:AG,6,FALSE)</f>
        <v>0.5</v>
      </c>
    </row>
    <row r="50" spans="1:22">
      <c r="A50" s="4">
        <v>2049</v>
      </c>
      <c r="B50" s="5" t="s">
        <v>170</v>
      </c>
      <c r="C50" s="5" t="s">
        <v>244</v>
      </c>
      <c r="D50" s="4" t="s">
        <v>172</v>
      </c>
      <c r="E50" s="16" t="s">
        <v>45</v>
      </c>
      <c r="F50" s="17">
        <v>100</v>
      </c>
      <c r="G50" s="17">
        <v>70</v>
      </c>
      <c r="H50" s="4">
        <v>55</v>
      </c>
      <c r="I50" s="17">
        <v>35</v>
      </c>
      <c r="J50" s="17">
        <v>35</v>
      </c>
      <c r="K50" s="15">
        <f>ROUND(VLOOKUP(D50,Sheet1!U:Z,2,FALSE)*10*6*VLOOKUP(E50,Sheet1!S:T,2,FALSE),0)</f>
        <v>108</v>
      </c>
      <c r="L50" s="15">
        <f>ROUND(VLOOKUP(D50,Sheet1!U:Z,3,FALSE)*10*7*VLOOKUP(E50,Sheet1!S:T,2,FALSE),0)</f>
        <v>84</v>
      </c>
      <c r="M50" s="15">
        <f>ROUND(VLOOKUP(D50,Sheet1!U:Z,4,FALSE)*10*VLOOKUP(E50,Sheet1!S:T,2,FALSE),0)</f>
        <v>57</v>
      </c>
      <c r="N50" s="15">
        <f>ROUND(VLOOKUP(D50,Sheet1!U:Z,5,FALSE)*10*VLOOKUP(E50,Sheet1!S:T,2,FALSE),0)</f>
        <v>15</v>
      </c>
      <c r="O50" s="15">
        <f>ROUND(VLOOKUP(D50,Sheet1!U:Z,6,FALSE)*10*VLOOKUP(E50,Sheet1!S:T,2,FALSE),0)</f>
        <v>48</v>
      </c>
      <c r="Q50">
        <v>2</v>
      </c>
      <c r="R50">
        <f>VLOOKUP(C50,Sheet1!AB:AG,2,FALSE)</f>
        <v>0.6</v>
      </c>
      <c r="S50">
        <f>VLOOKUP(C50,Sheet1!AB:AG,3,FALSE)</f>
        <v>2.1</v>
      </c>
      <c r="T50">
        <f>VLOOKUP(C50,Sheet1!AB:AG,4,FALSE)</f>
        <v>0.5</v>
      </c>
      <c r="U50">
        <f>VLOOKUP(C50,Sheet1!AB:AG,5,FALSE)</f>
        <v>1.6</v>
      </c>
      <c r="V50">
        <f>VLOOKUP(C50,Sheet1!AB:AG,6,FALSE)</f>
        <v>0.5</v>
      </c>
    </row>
    <row r="51" spans="1:22">
      <c r="A51" s="4">
        <v>2050</v>
      </c>
      <c r="B51" s="5" t="s">
        <v>318</v>
      </c>
      <c r="C51" s="5" t="s">
        <v>271</v>
      </c>
      <c r="D51" s="4" t="s">
        <v>172</v>
      </c>
      <c r="E51" s="16" t="s">
        <v>45</v>
      </c>
      <c r="F51" s="17">
        <v>100</v>
      </c>
      <c r="G51" s="17">
        <v>70</v>
      </c>
      <c r="H51" s="4">
        <v>55</v>
      </c>
      <c r="I51" s="17">
        <v>35</v>
      </c>
      <c r="J51" s="17">
        <v>35</v>
      </c>
      <c r="K51" s="15">
        <f>ROUND(VLOOKUP(D51,Sheet1!U:Z,2,FALSE)*10*6*VLOOKUP(E51,Sheet1!S:T,2,FALSE),0)</f>
        <v>108</v>
      </c>
      <c r="L51" s="15">
        <f>ROUND(VLOOKUP(D51,Sheet1!U:Z,3,FALSE)*10*7*VLOOKUP(E51,Sheet1!S:T,2,FALSE),0)</f>
        <v>84</v>
      </c>
      <c r="M51" s="15">
        <f>ROUND(VLOOKUP(D51,Sheet1!U:Z,4,FALSE)*10*VLOOKUP(E51,Sheet1!S:T,2,FALSE),0)</f>
        <v>57</v>
      </c>
      <c r="N51" s="15">
        <f>ROUND(VLOOKUP(D51,Sheet1!U:Z,5,FALSE)*10*VLOOKUP(E51,Sheet1!S:T,2,FALSE),0)</f>
        <v>15</v>
      </c>
      <c r="O51" s="15">
        <f>ROUND(VLOOKUP(D51,Sheet1!U:Z,6,FALSE)*10*VLOOKUP(E51,Sheet1!S:T,2,FALSE),0)</f>
        <v>48</v>
      </c>
      <c r="Q51">
        <v>4</v>
      </c>
      <c r="R51">
        <f>VLOOKUP(C51,Sheet1!AB:AG,2,FALSE)</f>
        <v>0.8</v>
      </c>
      <c r="S51">
        <f>VLOOKUP(C51,Sheet1!AB:AG,3,FALSE)</f>
        <v>1.5</v>
      </c>
      <c r="T51">
        <f>VLOOKUP(C51,Sheet1!AB:AG,4,FALSE)</f>
        <v>0.6</v>
      </c>
      <c r="U51">
        <f>VLOOKUP(C51,Sheet1!AB:AG,5,FALSE)</f>
        <v>2</v>
      </c>
      <c r="V51">
        <f>VLOOKUP(C51,Sheet1!AB:AG,6,FALSE)</f>
        <v>0.5</v>
      </c>
    </row>
    <row r="52" spans="1:22">
      <c r="A52" s="4">
        <v>2051</v>
      </c>
      <c r="B52" s="7" t="s">
        <v>319</v>
      </c>
      <c r="C52" s="7" t="s">
        <v>244</v>
      </c>
      <c r="D52" s="4" t="s">
        <v>172</v>
      </c>
      <c r="E52" s="16" t="s">
        <v>51</v>
      </c>
      <c r="F52" s="17">
        <v>100</v>
      </c>
      <c r="G52" s="17">
        <v>70</v>
      </c>
      <c r="H52" s="4">
        <v>55</v>
      </c>
      <c r="I52" s="17">
        <v>35</v>
      </c>
      <c r="J52" s="17">
        <v>35</v>
      </c>
      <c r="K52" s="15">
        <f>ROUND(VLOOKUP(D52,Sheet1!U:Z,2,FALSE)*10*6*VLOOKUP(E52,Sheet1!S:T,2,FALSE),0)</f>
        <v>94</v>
      </c>
      <c r="L52" s="15">
        <f>ROUND(VLOOKUP(D52,Sheet1!U:Z,3,FALSE)*10*7*VLOOKUP(E52,Sheet1!S:T,2,FALSE),0)</f>
        <v>73</v>
      </c>
      <c r="M52" s="15">
        <f>ROUND(VLOOKUP(D52,Sheet1!U:Z,4,FALSE)*10*VLOOKUP(E52,Sheet1!S:T,2,FALSE),0)</f>
        <v>49</v>
      </c>
      <c r="N52" s="15">
        <f>ROUND(VLOOKUP(D52,Sheet1!U:Z,5,FALSE)*10*VLOOKUP(E52,Sheet1!S:T,2,FALSE),0)</f>
        <v>13</v>
      </c>
      <c r="O52" s="15">
        <f>ROUND(VLOOKUP(D52,Sheet1!U:Z,6,FALSE)*10*VLOOKUP(E52,Sheet1!S:T,2,FALSE),0)</f>
        <v>42</v>
      </c>
      <c r="Q52">
        <v>3</v>
      </c>
      <c r="R52">
        <f>VLOOKUP(C52,Sheet1!AB:AG,2,FALSE)</f>
        <v>0.6</v>
      </c>
      <c r="S52">
        <f>VLOOKUP(C52,Sheet1!AB:AG,3,FALSE)</f>
        <v>2.1</v>
      </c>
      <c r="T52">
        <f>VLOOKUP(C52,Sheet1!AB:AG,4,FALSE)</f>
        <v>0.5</v>
      </c>
      <c r="U52">
        <f>VLOOKUP(C52,Sheet1!AB:AG,5,FALSE)</f>
        <v>1.6</v>
      </c>
      <c r="V52">
        <f>VLOOKUP(C52,Sheet1!AB:AG,6,FALSE)</f>
        <v>0.5</v>
      </c>
    </row>
    <row r="53" spans="1:22">
      <c r="A53" s="4">
        <v>2052</v>
      </c>
      <c r="B53" s="7" t="s">
        <v>320</v>
      </c>
      <c r="C53" s="7" t="s">
        <v>271</v>
      </c>
      <c r="D53" s="4" t="s">
        <v>172</v>
      </c>
      <c r="E53" s="16" t="s">
        <v>51</v>
      </c>
      <c r="F53" s="17">
        <v>100</v>
      </c>
      <c r="G53" s="17">
        <v>70</v>
      </c>
      <c r="H53" s="4">
        <v>55</v>
      </c>
      <c r="I53" s="17">
        <v>35</v>
      </c>
      <c r="J53" s="17">
        <v>35</v>
      </c>
      <c r="K53" s="15">
        <f>ROUND(VLOOKUP(D53,Sheet1!U:Z,2,FALSE)*10*6*VLOOKUP(E53,Sheet1!S:T,2,FALSE),0)</f>
        <v>94</v>
      </c>
      <c r="L53" s="15">
        <f>ROUND(VLOOKUP(D53,Sheet1!U:Z,3,FALSE)*10*7*VLOOKUP(E53,Sheet1!S:T,2,FALSE),0)</f>
        <v>73</v>
      </c>
      <c r="M53" s="15">
        <f>ROUND(VLOOKUP(D53,Sheet1!U:Z,4,FALSE)*10*VLOOKUP(E53,Sheet1!S:T,2,FALSE),0)</f>
        <v>49</v>
      </c>
      <c r="N53" s="15">
        <f>ROUND(VLOOKUP(D53,Sheet1!U:Z,5,FALSE)*10*VLOOKUP(E53,Sheet1!S:T,2,FALSE),0)</f>
        <v>13</v>
      </c>
      <c r="O53" s="15">
        <f>ROUND(VLOOKUP(D53,Sheet1!U:Z,6,FALSE)*10*VLOOKUP(E53,Sheet1!S:T,2,FALSE),0)</f>
        <v>42</v>
      </c>
      <c r="Q53">
        <v>1</v>
      </c>
      <c r="R53">
        <f>VLOOKUP(C53,Sheet1!AB:AG,2,FALSE)</f>
        <v>0.8</v>
      </c>
      <c r="S53">
        <f>VLOOKUP(C53,Sheet1!AB:AG,3,FALSE)</f>
        <v>1.5</v>
      </c>
      <c r="T53">
        <f>VLOOKUP(C53,Sheet1!AB:AG,4,FALSE)</f>
        <v>0.6</v>
      </c>
      <c r="U53">
        <f>VLOOKUP(C53,Sheet1!AB:AG,5,FALSE)</f>
        <v>2</v>
      </c>
      <c r="V53">
        <f>VLOOKUP(C53,Sheet1!AB:AG,6,FALSE)</f>
        <v>0.5</v>
      </c>
    </row>
    <row r="54" spans="1:22">
      <c r="A54" s="4">
        <v>2053</v>
      </c>
      <c r="B54" s="9" t="s">
        <v>321</v>
      </c>
      <c r="C54" s="9" t="s">
        <v>244</v>
      </c>
      <c r="D54" s="4" t="s">
        <v>172</v>
      </c>
      <c r="E54" s="16" t="s">
        <v>57</v>
      </c>
      <c r="F54" s="17">
        <v>100</v>
      </c>
      <c r="G54" s="17">
        <v>70</v>
      </c>
      <c r="H54" s="4">
        <v>55</v>
      </c>
      <c r="I54" s="17">
        <v>35</v>
      </c>
      <c r="J54" s="17">
        <v>35</v>
      </c>
      <c r="K54" s="15">
        <f>ROUND(VLOOKUP(D54,Sheet1!U:Z,2,FALSE)*10*6*VLOOKUP(E54,Sheet1!S:T,2,FALSE),0)</f>
        <v>83</v>
      </c>
      <c r="L54" s="15">
        <f>ROUND(VLOOKUP(D54,Sheet1!U:Z,3,FALSE)*10*7*VLOOKUP(E54,Sheet1!S:T,2,FALSE),0)</f>
        <v>64</v>
      </c>
      <c r="M54" s="15">
        <f>ROUND(VLOOKUP(D54,Sheet1!U:Z,4,FALSE)*10*VLOOKUP(E54,Sheet1!S:T,2,FALSE),0)</f>
        <v>44</v>
      </c>
      <c r="N54" s="15">
        <f>ROUND(VLOOKUP(D54,Sheet1!U:Z,5,FALSE)*10*VLOOKUP(E54,Sheet1!S:T,2,FALSE),0)</f>
        <v>12</v>
      </c>
      <c r="O54" s="15">
        <f>ROUND(VLOOKUP(D54,Sheet1!U:Z,6,FALSE)*10*VLOOKUP(E54,Sheet1!S:T,2,FALSE),0)</f>
        <v>37</v>
      </c>
      <c r="Q54">
        <v>2</v>
      </c>
      <c r="R54">
        <f>VLOOKUP(C54,Sheet1!AB:AG,2,FALSE)</f>
        <v>0.6</v>
      </c>
      <c r="S54">
        <f>VLOOKUP(C54,Sheet1!AB:AG,3,FALSE)</f>
        <v>2.1</v>
      </c>
      <c r="T54">
        <f>VLOOKUP(C54,Sheet1!AB:AG,4,FALSE)</f>
        <v>0.5</v>
      </c>
      <c r="U54">
        <f>VLOOKUP(C54,Sheet1!AB:AG,5,FALSE)</f>
        <v>1.6</v>
      </c>
      <c r="V54">
        <f>VLOOKUP(C54,Sheet1!AB:AG,6,FALSE)</f>
        <v>0.5</v>
      </c>
    </row>
    <row r="55" spans="1:22">
      <c r="A55" s="4">
        <v>2054</v>
      </c>
      <c r="B55" s="4" t="s">
        <v>322</v>
      </c>
      <c r="C55" s="4" t="s">
        <v>271</v>
      </c>
      <c r="D55" s="4" t="s">
        <v>172</v>
      </c>
      <c r="E55" s="16" t="s">
        <v>63</v>
      </c>
      <c r="F55" s="17">
        <v>100</v>
      </c>
      <c r="G55" s="17">
        <v>70</v>
      </c>
      <c r="H55" s="4">
        <v>55</v>
      </c>
      <c r="I55" s="17">
        <v>35</v>
      </c>
      <c r="J55" s="17">
        <v>35</v>
      </c>
      <c r="K55" s="15">
        <f>ROUND(VLOOKUP(D55,Sheet1!U:Z,2,FALSE)*10*6*VLOOKUP(E55,Sheet1!S:T,2,FALSE),0)</f>
        <v>72</v>
      </c>
      <c r="L55" s="15">
        <f>ROUND(VLOOKUP(D55,Sheet1!U:Z,3,FALSE)*10*7*VLOOKUP(E55,Sheet1!S:T,2,FALSE),0)</f>
        <v>56</v>
      </c>
      <c r="M55" s="15">
        <f>ROUND(VLOOKUP(D55,Sheet1!U:Z,4,FALSE)*10*VLOOKUP(E55,Sheet1!S:T,2,FALSE),0)</f>
        <v>38</v>
      </c>
      <c r="N55" s="15">
        <f>ROUND(VLOOKUP(D55,Sheet1!U:Z,5,FALSE)*10*VLOOKUP(E55,Sheet1!S:T,2,FALSE),0)</f>
        <v>10</v>
      </c>
      <c r="O55" s="15">
        <f>ROUND(VLOOKUP(D55,Sheet1!U:Z,6,FALSE)*10*VLOOKUP(E55,Sheet1!S:T,2,FALSE),0)</f>
        <v>32</v>
      </c>
      <c r="Q55">
        <v>1</v>
      </c>
      <c r="R55">
        <f>VLOOKUP(C55,Sheet1!AB:AG,2,FALSE)</f>
        <v>0.8</v>
      </c>
      <c r="S55">
        <f>VLOOKUP(C55,Sheet1!AB:AG,3,FALSE)</f>
        <v>1.5</v>
      </c>
      <c r="T55">
        <f>VLOOKUP(C55,Sheet1!AB:AG,4,FALSE)</f>
        <v>0.6</v>
      </c>
      <c r="U55">
        <f>VLOOKUP(C55,Sheet1!AB:AG,5,FALSE)</f>
        <v>2</v>
      </c>
      <c r="V55">
        <f>VLOOKUP(C55,Sheet1!AB:AG,6,FALSE)</f>
        <v>0.5</v>
      </c>
    </row>
    <row r="56" spans="1:22">
      <c r="A56" s="4">
        <v>2055</v>
      </c>
      <c r="B56" s="5" t="s">
        <v>185</v>
      </c>
      <c r="C56" s="5" t="s">
        <v>250</v>
      </c>
      <c r="D56" s="4" t="s">
        <v>187</v>
      </c>
      <c r="E56" s="16" t="s">
        <v>45</v>
      </c>
      <c r="F56" s="17">
        <v>100</v>
      </c>
      <c r="G56" s="17">
        <v>70</v>
      </c>
      <c r="H56" s="4">
        <v>55</v>
      </c>
      <c r="I56" s="17">
        <v>35</v>
      </c>
      <c r="J56" s="17">
        <v>35</v>
      </c>
      <c r="K56" s="15">
        <f>ROUND(VLOOKUP(D56,Sheet1!U:Z,2,FALSE)*10*6*VLOOKUP(E56,Sheet1!S:T,2,FALSE),0)</f>
        <v>108</v>
      </c>
      <c r="L56" s="15">
        <f>ROUND(VLOOKUP(D56,Sheet1!U:Z,3,FALSE)*10*7*VLOOKUP(E56,Sheet1!S:T,2,FALSE),0)</f>
        <v>315</v>
      </c>
      <c r="M56" s="15">
        <f>ROUND(VLOOKUP(D56,Sheet1!U:Z,4,FALSE)*10*VLOOKUP(E56,Sheet1!S:T,2,FALSE),0)</f>
        <v>45</v>
      </c>
      <c r="N56" s="15">
        <f>ROUND(VLOOKUP(D56,Sheet1!U:Z,5,FALSE)*10*VLOOKUP(E56,Sheet1!S:T,2,FALSE),0)</f>
        <v>15</v>
      </c>
      <c r="O56" s="15">
        <f>ROUND(VLOOKUP(D56,Sheet1!U:Z,6,FALSE)*10*VLOOKUP(E56,Sheet1!S:T,2,FALSE),0)</f>
        <v>27</v>
      </c>
      <c r="Q56">
        <v>2</v>
      </c>
      <c r="R56">
        <f>VLOOKUP(C56,Sheet1!AB:AG,2,FALSE)</f>
        <v>0.6</v>
      </c>
      <c r="S56">
        <f>VLOOKUP(C56,Sheet1!AB:AG,3,FALSE)</f>
        <v>1.5</v>
      </c>
      <c r="T56">
        <f>VLOOKUP(C56,Sheet1!AB:AG,4,FALSE)</f>
        <v>0.5</v>
      </c>
      <c r="U56">
        <f>VLOOKUP(C56,Sheet1!AB:AG,5,FALSE)</f>
        <v>0.9</v>
      </c>
      <c r="V56">
        <f>VLOOKUP(C56,Sheet1!AB:AG,6,FALSE)</f>
        <v>1.8</v>
      </c>
    </row>
    <row r="57" spans="1:22">
      <c r="A57" s="4">
        <v>2056</v>
      </c>
      <c r="B57" s="5" t="s">
        <v>323</v>
      </c>
      <c r="C57" s="5" t="s">
        <v>275</v>
      </c>
      <c r="D57" s="4" t="s">
        <v>187</v>
      </c>
      <c r="E57" s="16" t="s">
        <v>45</v>
      </c>
      <c r="F57" s="17">
        <v>100</v>
      </c>
      <c r="G57" s="17">
        <v>70</v>
      </c>
      <c r="H57" s="4">
        <v>55</v>
      </c>
      <c r="I57" s="17">
        <v>35</v>
      </c>
      <c r="J57" s="17">
        <v>35</v>
      </c>
      <c r="K57" s="15">
        <f>ROUND(VLOOKUP(D57,Sheet1!U:Z,2,FALSE)*10*6*VLOOKUP(E57,Sheet1!S:T,2,FALSE),0)</f>
        <v>108</v>
      </c>
      <c r="L57" s="15">
        <f>ROUND(VLOOKUP(D57,Sheet1!U:Z,3,FALSE)*10*7*VLOOKUP(E57,Sheet1!S:T,2,FALSE),0)</f>
        <v>315</v>
      </c>
      <c r="M57" s="15">
        <f>ROUND(VLOOKUP(D57,Sheet1!U:Z,4,FALSE)*10*VLOOKUP(E57,Sheet1!S:T,2,FALSE),0)</f>
        <v>45</v>
      </c>
      <c r="N57" s="15">
        <f>ROUND(VLOOKUP(D57,Sheet1!U:Z,5,FALSE)*10*VLOOKUP(E57,Sheet1!S:T,2,FALSE),0)</f>
        <v>15</v>
      </c>
      <c r="O57" s="15">
        <f>ROUND(VLOOKUP(D57,Sheet1!U:Z,6,FALSE)*10*VLOOKUP(E57,Sheet1!S:T,2,FALSE),0)</f>
        <v>27</v>
      </c>
      <c r="Q57">
        <v>4</v>
      </c>
      <c r="R57">
        <f>VLOOKUP(C57,Sheet1!AB:AG,2,FALSE)</f>
        <v>0.9</v>
      </c>
      <c r="S57">
        <f>VLOOKUP(C57,Sheet1!AB:AG,3,FALSE)</f>
        <v>0.5</v>
      </c>
      <c r="T57">
        <f>VLOOKUP(C57,Sheet1!AB:AG,4,FALSE)</f>
        <v>0.6</v>
      </c>
      <c r="U57">
        <f>VLOOKUP(C57,Sheet1!AB:AG,5,FALSE)</f>
        <v>1.6</v>
      </c>
      <c r="V57">
        <f>VLOOKUP(C57,Sheet1!AB:AG,6,FALSE)</f>
        <v>1.8</v>
      </c>
    </row>
    <row r="58" spans="1:22">
      <c r="A58" s="4">
        <v>2057</v>
      </c>
      <c r="B58" s="7" t="s">
        <v>324</v>
      </c>
      <c r="C58" s="7" t="s">
        <v>250</v>
      </c>
      <c r="D58" s="4" t="s">
        <v>187</v>
      </c>
      <c r="E58" s="16" t="s">
        <v>51</v>
      </c>
      <c r="F58" s="17">
        <v>100</v>
      </c>
      <c r="G58" s="17">
        <v>70</v>
      </c>
      <c r="H58" s="4">
        <v>55</v>
      </c>
      <c r="I58" s="17">
        <v>35</v>
      </c>
      <c r="J58" s="17">
        <v>35</v>
      </c>
      <c r="K58" s="15">
        <f>ROUND(VLOOKUP(D58,Sheet1!U:Z,2,FALSE)*10*6*VLOOKUP(E58,Sheet1!S:T,2,FALSE),0)</f>
        <v>94</v>
      </c>
      <c r="L58" s="15">
        <f>ROUND(VLOOKUP(D58,Sheet1!U:Z,3,FALSE)*10*7*VLOOKUP(E58,Sheet1!S:T,2,FALSE),0)</f>
        <v>273</v>
      </c>
      <c r="M58" s="15">
        <f>ROUND(VLOOKUP(D58,Sheet1!U:Z,4,FALSE)*10*VLOOKUP(E58,Sheet1!S:T,2,FALSE),0)</f>
        <v>39</v>
      </c>
      <c r="N58" s="15">
        <f>ROUND(VLOOKUP(D58,Sheet1!U:Z,5,FALSE)*10*VLOOKUP(E58,Sheet1!S:T,2,FALSE),0)</f>
        <v>13</v>
      </c>
      <c r="O58" s="15">
        <f>ROUND(VLOOKUP(D58,Sheet1!U:Z,6,FALSE)*10*VLOOKUP(E58,Sheet1!S:T,2,FALSE),0)</f>
        <v>23</v>
      </c>
      <c r="Q58">
        <v>3</v>
      </c>
      <c r="R58">
        <f>VLOOKUP(C58,Sheet1!AB:AG,2,FALSE)</f>
        <v>0.6</v>
      </c>
      <c r="S58">
        <f>VLOOKUP(C58,Sheet1!AB:AG,3,FALSE)</f>
        <v>1.5</v>
      </c>
      <c r="T58">
        <f>VLOOKUP(C58,Sheet1!AB:AG,4,FALSE)</f>
        <v>0.5</v>
      </c>
      <c r="U58">
        <f>VLOOKUP(C58,Sheet1!AB:AG,5,FALSE)</f>
        <v>0.9</v>
      </c>
      <c r="V58">
        <f>VLOOKUP(C58,Sheet1!AB:AG,6,FALSE)</f>
        <v>1.8</v>
      </c>
    </row>
    <row r="59" spans="1:22">
      <c r="A59" s="4">
        <v>2058</v>
      </c>
      <c r="B59" s="7" t="s">
        <v>325</v>
      </c>
      <c r="C59" s="7" t="s">
        <v>275</v>
      </c>
      <c r="D59" s="4" t="s">
        <v>187</v>
      </c>
      <c r="E59" s="16" t="s">
        <v>51</v>
      </c>
      <c r="F59" s="17">
        <v>100</v>
      </c>
      <c r="G59" s="17">
        <v>70</v>
      </c>
      <c r="H59" s="4">
        <v>55</v>
      </c>
      <c r="I59" s="17">
        <v>35</v>
      </c>
      <c r="J59" s="17">
        <v>35</v>
      </c>
      <c r="K59" s="15">
        <f>ROUND(VLOOKUP(D59,Sheet1!U:Z,2,FALSE)*10*6*VLOOKUP(E59,Sheet1!S:T,2,FALSE),0)</f>
        <v>94</v>
      </c>
      <c r="L59" s="15">
        <f>ROUND(VLOOKUP(D59,Sheet1!U:Z,3,FALSE)*10*7*VLOOKUP(E59,Sheet1!S:T,2,FALSE),0)</f>
        <v>273</v>
      </c>
      <c r="M59" s="15">
        <f>ROUND(VLOOKUP(D59,Sheet1!U:Z,4,FALSE)*10*VLOOKUP(E59,Sheet1!S:T,2,FALSE),0)</f>
        <v>39</v>
      </c>
      <c r="N59" s="15">
        <f>ROUND(VLOOKUP(D59,Sheet1!U:Z,5,FALSE)*10*VLOOKUP(E59,Sheet1!S:T,2,FALSE),0)</f>
        <v>13</v>
      </c>
      <c r="O59" s="15">
        <f>ROUND(VLOOKUP(D59,Sheet1!U:Z,6,FALSE)*10*VLOOKUP(E59,Sheet1!S:T,2,FALSE),0)</f>
        <v>23</v>
      </c>
      <c r="Q59">
        <v>1</v>
      </c>
      <c r="R59">
        <f>VLOOKUP(C59,Sheet1!AB:AG,2,FALSE)</f>
        <v>0.9</v>
      </c>
      <c r="S59">
        <f>VLOOKUP(C59,Sheet1!AB:AG,3,FALSE)</f>
        <v>0.5</v>
      </c>
      <c r="T59">
        <f>VLOOKUP(C59,Sheet1!AB:AG,4,FALSE)</f>
        <v>0.6</v>
      </c>
      <c r="U59">
        <f>VLOOKUP(C59,Sheet1!AB:AG,5,FALSE)</f>
        <v>1.6</v>
      </c>
      <c r="V59">
        <f>VLOOKUP(C59,Sheet1!AB:AG,6,FALSE)</f>
        <v>1.8</v>
      </c>
    </row>
    <row r="60" spans="1:22">
      <c r="A60" s="4">
        <v>2059</v>
      </c>
      <c r="B60" s="9" t="s">
        <v>326</v>
      </c>
      <c r="C60" s="9" t="s">
        <v>250</v>
      </c>
      <c r="D60" s="4" t="s">
        <v>187</v>
      </c>
      <c r="E60" s="16" t="s">
        <v>57</v>
      </c>
      <c r="F60" s="17">
        <v>100</v>
      </c>
      <c r="G60" s="17">
        <v>70</v>
      </c>
      <c r="H60" s="4">
        <v>55</v>
      </c>
      <c r="I60" s="17">
        <v>35</v>
      </c>
      <c r="J60" s="17">
        <v>35</v>
      </c>
      <c r="K60" s="15">
        <f>ROUND(VLOOKUP(D60,Sheet1!U:Z,2,FALSE)*10*6*VLOOKUP(E60,Sheet1!S:T,2,FALSE),0)</f>
        <v>83</v>
      </c>
      <c r="L60" s="15">
        <f>ROUND(VLOOKUP(D60,Sheet1!U:Z,3,FALSE)*10*7*VLOOKUP(E60,Sheet1!S:T,2,FALSE),0)</f>
        <v>242</v>
      </c>
      <c r="M60" s="15">
        <f>ROUND(VLOOKUP(D60,Sheet1!U:Z,4,FALSE)*10*VLOOKUP(E60,Sheet1!S:T,2,FALSE),0)</f>
        <v>35</v>
      </c>
      <c r="N60" s="15">
        <f>ROUND(VLOOKUP(D60,Sheet1!U:Z,5,FALSE)*10*VLOOKUP(E60,Sheet1!S:T,2,FALSE),0)</f>
        <v>12</v>
      </c>
      <c r="O60" s="15">
        <f>ROUND(VLOOKUP(D60,Sheet1!U:Z,6,FALSE)*10*VLOOKUP(E60,Sheet1!S:T,2,FALSE),0)</f>
        <v>21</v>
      </c>
      <c r="Q60">
        <v>4</v>
      </c>
      <c r="R60">
        <f>VLOOKUP(C60,Sheet1!AB:AG,2,FALSE)</f>
        <v>0.6</v>
      </c>
      <c r="S60">
        <f>VLOOKUP(C60,Sheet1!AB:AG,3,FALSE)</f>
        <v>1.5</v>
      </c>
      <c r="T60">
        <f>VLOOKUP(C60,Sheet1!AB:AG,4,FALSE)</f>
        <v>0.5</v>
      </c>
      <c r="U60">
        <f>VLOOKUP(C60,Sheet1!AB:AG,5,FALSE)</f>
        <v>0.9</v>
      </c>
      <c r="V60">
        <f>VLOOKUP(C60,Sheet1!AB:AG,6,FALSE)</f>
        <v>1.8</v>
      </c>
    </row>
    <row r="61" spans="1:22">
      <c r="A61" s="4">
        <v>2060</v>
      </c>
      <c r="B61" s="4" t="s">
        <v>327</v>
      </c>
      <c r="C61" s="4" t="s">
        <v>275</v>
      </c>
      <c r="D61" s="4" t="s">
        <v>187</v>
      </c>
      <c r="E61" s="16" t="s">
        <v>63</v>
      </c>
      <c r="F61" s="17">
        <v>100</v>
      </c>
      <c r="G61" s="17">
        <v>70</v>
      </c>
      <c r="H61" s="4">
        <v>55</v>
      </c>
      <c r="I61" s="17">
        <v>35</v>
      </c>
      <c r="J61" s="17">
        <v>35</v>
      </c>
      <c r="K61" s="15">
        <f>ROUND(VLOOKUP(D61,Sheet1!U:Z,2,FALSE)*10*6*VLOOKUP(E61,Sheet1!S:T,2,FALSE),0)</f>
        <v>72</v>
      </c>
      <c r="L61" s="15">
        <f>ROUND(VLOOKUP(D61,Sheet1!U:Z,3,FALSE)*10*7*VLOOKUP(E61,Sheet1!S:T,2,FALSE),0)</f>
        <v>210</v>
      </c>
      <c r="M61" s="15">
        <f>ROUND(VLOOKUP(D61,Sheet1!U:Z,4,FALSE)*10*VLOOKUP(E61,Sheet1!S:T,2,FALSE),0)</f>
        <v>30</v>
      </c>
      <c r="N61" s="15">
        <f>ROUND(VLOOKUP(D61,Sheet1!U:Z,5,FALSE)*10*VLOOKUP(E61,Sheet1!S:T,2,FALSE),0)</f>
        <v>10</v>
      </c>
      <c r="O61" s="15">
        <f>ROUND(VLOOKUP(D61,Sheet1!U:Z,6,FALSE)*10*VLOOKUP(E61,Sheet1!S:T,2,FALSE),0)</f>
        <v>18</v>
      </c>
      <c r="Q61">
        <v>4</v>
      </c>
      <c r="R61">
        <f>VLOOKUP(C61,Sheet1!AB:AG,2,FALSE)</f>
        <v>0.9</v>
      </c>
      <c r="S61">
        <f>VLOOKUP(C61,Sheet1!AB:AG,3,FALSE)</f>
        <v>0.5</v>
      </c>
      <c r="T61">
        <f>VLOOKUP(C61,Sheet1!AB:AG,4,FALSE)</f>
        <v>0.6</v>
      </c>
      <c r="U61">
        <f>VLOOKUP(C61,Sheet1!AB:AG,5,FALSE)</f>
        <v>1.6</v>
      </c>
      <c r="V61">
        <f>VLOOKUP(C61,Sheet1!AB:AG,6,FALSE)</f>
        <v>1.8</v>
      </c>
    </row>
  </sheetData>
  <sortState ref="A2:N61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workbookViewId="0">
      <selection activeCell="N2" sqref="N2"/>
    </sheetView>
  </sheetViews>
  <sheetFormatPr defaultColWidth="9" defaultRowHeight="13.5"/>
  <cols>
    <col min="1" max="1" width="13.875" style="1" customWidth="1"/>
    <col min="2" max="2" width="21.875" style="1" customWidth="1"/>
    <col min="3" max="7" width="13.875" style="1" customWidth="1"/>
    <col min="13" max="13" width="14.875" customWidth="1"/>
  </cols>
  <sheetData>
    <row r="1" ht="49.5" spans="1:20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 t="s">
        <v>328</v>
      </c>
      <c r="I1" s="11" t="s">
        <v>329</v>
      </c>
      <c r="J1" s="11" t="s">
        <v>330</v>
      </c>
      <c r="K1" s="11" t="s">
        <v>331</v>
      </c>
      <c r="L1" s="11" t="s">
        <v>332</v>
      </c>
      <c r="M1" s="11" t="s">
        <v>333</v>
      </c>
      <c r="N1" s="12" t="s">
        <v>334</v>
      </c>
      <c r="O1" s="12" t="s">
        <v>335</v>
      </c>
      <c r="P1" s="12" t="s">
        <v>336</v>
      </c>
      <c r="Q1" s="12" t="s">
        <v>337</v>
      </c>
      <c r="R1" s="12" t="s">
        <v>338</v>
      </c>
      <c r="S1" s="12" t="s">
        <v>339</v>
      </c>
      <c r="T1" s="12" t="s">
        <v>340</v>
      </c>
    </row>
    <row r="2" ht="16.5" spans="1:20">
      <c r="A2" s="4">
        <v>2001</v>
      </c>
      <c r="B2" s="5" t="s">
        <v>277</v>
      </c>
      <c r="C2" s="4">
        <v>2</v>
      </c>
      <c r="D2" s="4"/>
      <c r="E2" s="4" t="s">
        <v>341</v>
      </c>
      <c r="F2" s="4">
        <v>1</v>
      </c>
      <c r="G2" s="4">
        <v>1</v>
      </c>
      <c r="H2" s="6">
        <v>60</v>
      </c>
      <c r="I2" s="13">
        <f>C2*H2</f>
        <v>120</v>
      </c>
      <c r="J2" s="13">
        <v>8</v>
      </c>
      <c r="K2" s="13">
        <v>6</v>
      </c>
      <c r="L2" s="13">
        <v>8</v>
      </c>
      <c r="M2" s="13">
        <v>6</v>
      </c>
      <c r="N2" s="14">
        <f>I2*8+J2*2+K2*3+L2*3+M2*1</f>
        <v>1024</v>
      </c>
      <c r="O2" s="14">
        <f>I2*1+J2*2+K2*2+L2*2+M2*10</f>
        <v>224</v>
      </c>
      <c r="P2" s="14">
        <f>I2*0.1+J2*2+K2*0.2+L2*0.26+M2*0.1</f>
        <v>31.88</v>
      </c>
      <c r="Q2" s="14">
        <f>I2*0.1+J2*0.2+K2*2+L2*0.2+M2*0.1</f>
        <v>27.8</v>
      </c>
      <c r="R2" s="14">
        <f>I2*0.1+J2*0.2+K2*0.2+L2*2+M2*0.1</f>
        <v>31.4</v>
      </c>
      <c r="S2" s="14">
        <f>I2*-0.3+J2*-0.1+K2*0.2+L2*-0.1+M2*0.8</f>
        <v>-31.6</v>
      </c>
      <c r="T2" s="14">
        <f>I2*0.8+J2*-0.1+K2*-0.1+L2*0.2+M2*-0.1</f>
        <v>95.6</v>
      </c>
    </row>
    <row r="3" ht="16.5" spans="1:20">
      <c r="A3" s="4">
        <v>2002</v>
      </c>
      <c r="B3" s="5" t="s">
        <v>278</v>
      </c>
      <c r="C3" s="4">
        <v>2</v>
      </c>
      <c r="D3" s="4"/>
      <c r="E3" s="4" t="s">
        <v>341</v>
      </c>
      <c r="F3" s="4">
        <v>1</v>
      </c>
      <c r="G3" s="4">
        <v>1</v>
      </c>
      <c r="H3" s="6">
        <v>60</v>
      </c>
      <c r="I3" s="13">
        <v>6</v>
      </c>
      <c r="J3" s="13">
        <v>10</v>
      </c>
      <c r="K3" s="13">
        <v>6</v>
      </c>
      <c r="L3" s="13">
        <v>10</v>
      </c>
      <c r="M3" s="13">
        <v>6</v>
      </c>
      <c r="N3" s="14">
        <f t="shared" ref="N3:N11" si="0">I3*8+J3*2+K3*3+L3*3+M3*1</f>
        <v>122</v>
      </c>
      <c r="O3" s="14">
        <f t="shared" ref="O3:O11" si="1">I3*1+J3*2+K3*2+L3*2+M3*10</f>
        <v>118</v>
      </c>
      <c r="P3" s="14">
        <f t="shared" ref="P3:P11" si="2">I3*0.1+J3*2+K3*0.2+L3*0.26+M3*0.1</f>
        <v>25</v>
      </c>
      <c r="Q3" s="14">
        <f t="shared" ref="Q3:Q11" si="3">I3*0.1+J3*0.2+K3*2+L3*0.2+M3*0.1</f>
        <v>17.2</v>
      </c>
      <c r="R3" s="14">
        <f t="shared" ref="R3:R11" si="4">I3*0.1+J3*0.2+K3*0.2+L3*2+M3*0.1</f>
        <v>24.4</v>
      </c>
      <c r="S3" s="14">
        <f t="shared" ref="S3:S11" si="5">I3*-0.3+J3*-0.1+K3*0.2+L3*-0.1+M3*0.8</f>
        <v>2.2</v>
      </c>
      <c r="T3" s="14">
        <f t="shared" ref="T3:T11" si="6">I3*0.8+J3*-0.1+K3*-0.1+L3*0.2+M3*-0.1</f>
        <v>4.6</v>
      </c>
    </row>
    <row r="4" ht="16.5" spans="1:20">
      <c r="A4" s="4">
        <v>2003</v>
      </c>
      <c r="B4" s="7" t="s">
        <v>279</v>
      </c>
      <c r="C4" s="4">
        <v>2</v>
      </c>
      <c r="D4" s="4"/>
      <c r="E4" s="4" t="s">
        <v>341</v>
      </c>
      <c r="F4" s="4">
        <v>1</v>
      </c>
      <c r="G4" s="4">
        <v>1</v>
      </c>
      <c r="H4" s="6">
        <v>60</v>
      </c>
      <c r="I4" s="13">
        <v>6</v>
      </c>
      <c r="J4" s="13">
        <v>12</v>
      </c>
      <c r="K4" s="13">
        <v>6</v>
      </c>
      <c r="L4" s="13">
        <v>12</v>
      </c>
      <c r="M4" s="13">
        <v>6</v>
      </c>
      <c r="N4" s="14">
        <f t="shared" si="0"/>
        <v>132</v>
      </c>
      <c r="O4" s="14">
        <f t="shared" si="1"/>
        <v>126</v>
      </c>
      <c r="P4" s="14">
        <f t="shared" si="2"/>
        <v>29.52</v>
      </c>
      <c r="Q4" s="14">
        <f t="shared" si="3"/>
        <v>18</v>
      </c>
      <c r="R4" s="14">
        <f t="shared" si="4"/>
        <v>28.8</v>
      </c>
      <c r="S4" s="14">
        <f t="shared" si="5"/>
        <v>1.8</v>
      </c>
      <c r="T4" s="14">
        <f t="shared" si="6"/>
        <v>4.8</v>
      </c>
    </row>
    <row r="5" ht="16.5" spans="1:20">
      <c r="A5" s="4">
        <v>2004</v>
      </c>
      <c r="B5" s="8" t="s">
        <v>280</v>
      </c>
      <c r="C5" s="4">
        <v>2</v>
      </c>
      <c r="D5" s="4"/>
      <c r="E5" s="4" t="s">
        <v>341</v>
      </c>
      <c r="F5" s="4">
        <v>1</v>
      </c>
      <c r="G5" s="4">
        <v>1</v>
      </c>
      <c r="H5" s="6">
        <v>60</v>
      </c>
      <c r="I5" s="13">
        <v>6</v>
      </c>
      <c r="J5" s="13">
        <v>14</v>
      </c>
      <c r="K5" s="13">
        <v>6</v>
      </c>
      <c r="L5" s="13">
        <v>14</v>
      </c>
      <c r="M5" s="13">
        <v>6</v>
      </c>
      <c r="N5" s="14">
        <f t="shared" si="0"/>
        <v>142</v>
      </c>
      <c r="O5" s="14">
        <f t="shared" si="1"/>
        <v>134</v>
      </c>
      <c r="P5" s="14">
        <f t="shared" si="2"/>
        <v>34.04</v>
      </c>
      <c r="Q5" s="14">
        <f t="shared" si="3"/>
        <v>18.8</v>
      </c>
      <c r="R5" s="14">
        <f t="shared" si="4"/>
        <v>33.2</v>
      </c>
      <c r="S5" s="14">
        <f t="shared" si="5"/>
        <v>1.4</v>
      </c>
      <c r="T5" s="14">
        <f t="shared" si="6"/>
        <v>5</v>
      </c>
    </row>
    <row r="6" ht="16.5" spans="1:20">
      <c r="A6" s="4">
        <v>2005</v>
      </c>
      <c r="B6" s="9" t="s">
        <v>281</v>
      </c>
      <c r="C6" s="4">
        <v>2</v>
      </c>
      <c r="D6" s="10"/>
      <c r="E6" s="4" t="s">
        <v>341</v>
      </c>
      <c r="F6" s="4">
        <v>1</v>
      </c>
      <c r="G6" s="4">
        <v>1</v>
      </c>
      <c r="H6" s="6">
        <v>60</v>
      </c>
      <c r="I6" s="13">
        <v>6</v>
      </c>
      <c r="J6" s="13">
        <v>16</v>
      </c>
      <c r="K6" s="13">
        <v>6</v>
      </c>
      <c r="L6" s="13">
        <v>16</v>
      </c>
      <c r="M6" s="13">
        <v>6</v>
      </c>
      <c r="N6" s="14">
        <f t="shared" si="0"/>
        <v>152</v>
      </c>
      <c r="O6" s="14">
        <f t="shared" si="1"/>
        <v>142</v>
      </c>
      <c r="P6" s="14">
        <f t="shared" si="2"/>
        <v>38.56</v>
      </c>
      <c r="Q6" s="14">
        <f t="shared" si="3"/>
        <v>19.6</v>
      </c>
      <c r="R6" s="14">
        <f t="shared" si="4"/>
        <v>37.6</v>
      </c>
      <c r="S6" s="14">
        <f t="shared" si="5"/>
        <v>1</v>
      </c>
      <c r="T6" s="14">
        <f t="shared" si="6"/>
        <v>5.2</v>
      </c>
    </row>
    <row r="7" ht="16.5" spans="1:20">
      <c r="A7" s="4">
        <v>2006</v>
      </c>
      <c r="B7" s="4" t="s">
        <v>282</v>
      </c>
      <c r="C7" s="4">
        <v>2</v>
      </c>
      <c r="D7" s="4"/>
      <c r="E7" s="4" t="s">
        <v>341</v>
      </c>
      <c r="F7" s="4">
        <v>1</v>
      </c>
      <c r="G7" s="4">
        <v>1</v>
      </c>
      <c r="H7" s="6">
        <v>60</v>
      </c>
      <c r="I7" s="13">
        <v>6</v>
      </c>
      <c r="J7" s="13">
        <v>18</v>
      </c>
      <c r="K7" s="13">
        <v>6</v>
      </c>
      <c r="L7" s="13">
        <v>18</v>
      </c>
      <c r="M7" s="13">
        <v>6</v>
      </c>
      <c r="N7" s="14">
        <f t="shared" si="0"/>
        <v>162</v>
      </c>
      <c r="O7" s="14">
        <f t="shared" si="1"/>
        <v>150</v>
      </c>
      <c r="P7" s="14">
        <f t="shared" si="2"/>
        <v>43.08</v>
      </c>
      <c r="Q7" s="14">
        <f t="shared" si="3"/>
        <v>20.4</v>
      </c>
      <c r="R7" s="14">
        <f t="shared" si="4"/>
        <v>42</v>
      </c>
      <c r="S7" s="14">
        <f t="shared" si="5"/>
        <v>0.600000000000001</v>
      </c>
      <c r="T7" s="14">
        <f t="shared" si="6"/>
        <v>5.4</v>
      </c>
    </row>
    <row r="8" ht="16.5" spans="1:20">
      <c r="A8" s="4">
        <v>2007</v>
      </c>
      <c r="B8" s="5" t="s">
        <v>65</v>
      </c>
      <c r="C8" s="4">
        <v>1</v>
      </c>
      <c r="D8" s="4"/>
      <c r="E8" s="4" t="s">
        <v>341</v>
      </c>
      <c r="F8" s="4">
        <v>2</v>
      </c>
      <c r="G8" s="4">
        <v>1</v>
      </c>
      <c r="H8" s="6">
        <v>60</v>
      </c>
      <c r="I8" s="13">
        <v>6</v>
      </c>
      <c r="J8" s="13">
        <v>20</v>
      </c>
      <c r="K8" s="13">
        <v>6</v>
      </c>
      <c r="L8" s="13">
        <v>20</v>
      </c>
      <c r="M8" s="13">
        <v>6</v>
      </c>
      <c r="N8" s="14">
        <f t="shared" si="0"/>
        <v>172</v>
      </c>
      <c r="O8" s="14">
        <f t="shared" si="1"/>
        <v>158</v>
      </c>
      <c r="P8" s="14">
        <f t="shared" si="2"/>
        <v>47.6</v>
      </c>
      <c r="Q8" s="14">
        <f t="shared" si="3"/>
        <v>21.2</v>
      </c>
      <c r="R8" s="14">
        <f t="shared" si="4"/>
        <v>46.4</v>
      </c>
      <c r="S8" s="14">
        <f t="shared" si="5"/>
        <v>0.200000000000001</v>
      </c>
      <c r="T8" s="14">
        <f t="shared" si="6"/>
        <v>5.6</v>
      </c>
    </row>
    <row r="9" ht="16.5" spans="1:20">
      <c r="A9" s="4">
        <v>2008</v>
      </c>
      <c r="B9" s="5" t="s">
        <v>283</v>
      </c>
      <c r="C9" s="4">
        <v>2</v>
      </c>
      <c r="D9" s="4"/>
      <c r="E9" s="4" t="s">
        <v>341</v>
      </c>
      <c r="F9" s="4">
        <v>1</v>
      </c>
      <c r="G9" s="4">
        <v>1</v>
      </c>
      <c r="H9" s="6">
        <v>60</v>
      </c>
      <c r="I9" s="13">
        <v>6</v>
      </c>
      <c r="J9" s="13">
        <v>22</v>
      </c>
      <c r="K9" s="13">
        <v>6</v>
      </c>
      <c r="L9" s="13">
        <v>22</v>
      </c>
      <c r="M9" s="13">
        <v>6</v>
      </c>
      <c r="N9" s="14">
        <f t="shared" si="0"/>
        <v>182</v>
      </c>
      <c r="O9" s="14">
        <f t="shared" si="1"/>
        <v>166</v>
      </c>
      <c r="P9" s="14">
        <f t="shared" si="2"/>
        <v>52.12</v>
      </c>
      <c r="Q9" s="14">
        <f t="shared" si="3"/>
        <v>22</v>
      </c>
      <c r="R9" s="14">
        <f t="shared" si="4"/>
        <v>50.8</v>
      </c>
      <c r="S9" s="14">
        <f t="shared" si="5"/>
        <v>-0.199999999999999</v>
      </c>
      <c r="T9" s="14">
        <f t="shared" si="6"/>
        <v>5.8</v>
      </c>
    </row>
    <row r="10" ht="16.5" spans="1:20">
      <c r="A10" s="4">
        <v>2009</v>
      </c>
      <c r="B10" s="7" t="s">
        <v>284</v>
      </c>
      <c r="C10" s="4">
        <v>1</v>
      </c>
      <c r="D10" s="4"/>
      <c r="E10" s="4" t="s">
        <v>341</v>
      </c>
      <c r="F10" s="4">
        <v>2</v>
      </c>
      <c r="G10" s="4">
        <v>1</v>
      </c>
      <c r="H10" s="6">
        <v>60</v>
      </c>
      <c r="I10" s="13">
        <v>6</v>
      </c>
      <c r="J10" s="13">
        <v>24</v>
      </c>
      <c r="K10" s="13">
        <v>6</v>
      </c>
      <c r="L10" s="13">
        <v>24</v>
      </c>
      <c r="M10" s="13">
        <v>6</v>
      </c>
      <c r="N10" s="14">
        <f t="shared" si="0"/>
        <v>192</v>
      </c>
      <c r="O10" s="14">
        <f t="shared" si="1"/>
        <v>174</v>
      </c>
      <c r="P10" s="14">
        <f t="shared" si="2"/>
        <v>56.64</v>
      </c>
      <c r="Q10" s="14">
        <f t="shared" si="3"/>
        <v>22.8</v>
      </c>
      <c r="R10" s="14">
        <f t="shared" si="4"/>
        <v>55.2</v>
      </c>
      <c r="S10" s="14">
        <f t="shared" si="5"/>
        <v>-0.6</v>
      </c>
      <c r="T10" s="14">
        <f t="shared" si="6"/>
        <v>6</v>
      </c>
    </row>
    <row r="11" ht="16.5" spans="1:20">
      <c r="A11" s="4">
        <v>2010</v>
      </c>
      <c r="B11" s="7" t="s">
        <v>285</v>
      </c>
      <c r="C11" s="4">
        <v>2</v>
      </c>
      <c r="D11" s="4"/>
      <c r="E11" s="4" t="s">
        <v>341</v>
      </c>
      <c r="F11" s="4">
        <v>1</v>
      </c>
      <c r="G11" s="4">
        <v>1</v>
      </c>
      <c r="H11" s="6">
        <v>60</v>
      </c>
      <c r="I11" s="13">
        <v>6</v>
      </c>
      <c r="J11" s="13">
        <v>26</v>
      </c>
      <c r="K11" s="13">
        <v>6</v>
      </c>
      <c r="L11" s="13">
        <v>26</v>
      </c>
      <c r="M11" s="13">
        <v>6</v>
      </c>
      <c r="N11" s="14">
        <f t="shared" si="0"/>
        <v>202</v>
      </c>
      <c r="O11" s="14">
        <f t="shared" si="1"/>
        <v>182</v>
      </c>
      <c r="P11" s="14">
        <f t="shared" si="2"/>
        <v>61.16</v>
      </c>
      <c r="Q11" s="14">
        <f t="shared" si="3"/>
        <v>23.6</v>
      </c>
      <c r="R11" s="14">
        <f t="shared" si="4"/>
        <v>59.6</v>
      </c>
      <c r="S11" s="14">
        <f t="shared" si="5"/>
        <v>-1</v>
      </c>
      <c r="T11" s="14">
        <f t="shared" si="6"/>
        <v>6.2</v>
      </c>
    </row>
    <row r="12" ht="16.5" spans="1:20">
      <c r="A12" s="4">
        <v>2011</v>
      </c>
      <c r="B12" s="9" t="s">
        <v>286</v>
      </c>
      <c r="C12" s="4">
        <v>1</v>
      </c>
      <c r="D12" s="4"/>
      <c r="E12" s="4" t="s">
        <v>341</v>
      </c>
      <c r="F12" s="4">
        <v>2</v>
      </c>
      <c r="G12" s="4">
        <v>1</v>
      </c>
      <c r="H12" s="6">
        <v>60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ht="16.5" spans="1:20">
      <c r="A13" s="4">
        <v>2012</v>
      </c>
      <c r="B13" s="4" t="s">
        <v>287</v>
      </c>
      <c r="C13" s="4">
        <v>1</v>
      </c>
      <c r="D13" s="4"/>
      <c r="E13" s="4" t="s">
        <v>341</v>
      </c>
      <c r="F13" s="4">
        <v>2</v>
      </c>
      <c r="G13" s="4">
        <v>1</v>
      </c>
      <c r="H13" s="6">
        <v>60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ht="16.5" spans="1:20">
      <c r="A14" s="4">
        <v>2013</v>
      </c>
      <c r="B14" s="5" t="s">
        <v>80</v>
      </c>
      <c r="C14" s="4"/>
      <c r="D14" s="4"/>
      <c r="E14" s="4" t="s">
        <v>341</v>
      </c>
      <c r="F14" s="4">
        <v>2</v>
      </c>
      <c r="G14" s="4">
        <v>2</v>
      </c>
      <c r="H14" s="6">
        <v>60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ht="16.5" spans="1:20">
      <c r="A15" s="4">
        <v>2014</v>
      </c>
      <c r="B15" s="5" t="s">
        <v>288</v>
      </c>
      <c r="C15" s="4"/>
      <c r="D15" s="4"/>
      <c r="E15" s="4" t="s">
        <v>341</v>
      </c>
      <c r="F15" s="4">
        <v>2</v>
      </c>
      <c r="G15" s="4">
        <v>2</v>
      </c>
      <c r="H15" s="6">
        <v>60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ht="16.5" spans="1:20">
      <c r="A16" s="4">
        <v>2015</v>
      </c>
      <c r="B16" s="7" t="s">
        <v>289</v>
      </c>
      <c r="C16" s="4"/>
      <c r="D16" s="4"/>
      <c r="E16" s="4" t="s">
        <v>341</v>
      </c>
      <c r="F16" s="4">
        <v>2</v>
      </c>
      <c r="G16" s="4">
        <v>2</v>
      </c>
      <c r="H16" s="6">
        <v>60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6.5" spans="1:20">
      <c r="A17" s="4">
        <v>2016</v>
      </c>
      <c r="B17" s="7" t="s">
        <v>89</v>
      </c>
      <c r="C17" s="4"/>
      <c r="D17" s="4"/>
      <c r="E17" s="4" t="s">
        <v>341</v>
      </c>
      <c r="F17" s="4">
        <v>2</v>
      </c>
      <c r="G17" s="4">
        <v>2</v>
      </c>
      <c r="H17" s="6">
        <v>60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6.5" spans="1:20">
      <c r="A18" s="4">
        <v>2017</v>
      </c>
      <c r="B18" s="9" t="s">
        <v>290</v>
      </c>
      <c r="C18" s="4"/>
      <c r="D18" s="4"/>
      <c r="E18" s="4" t="s">
        <v>341</v>
      </c>
      <c r="F18" s="4">
        <v>2</v>
      </c>
      <c r="G18" s="4">
        <v>2</v>
      </c>
      <c r="H18" s="6">
        <v>60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6.5" spans="1:20">
      <c r="A19" s="4">
        <v>2018</v>
      </c>
      <c r="B19" s="4" t="s">
        <v>291</v>
      </c>
      <c r="C19" s="4"/>
      <c r="D19" s="4"/>
      <c r="E19" s="4" t="s">
        <v>341</v>
      </c>
      <c r="F19" s="4">
        <v>2</v>
      </c>
      <c r="G19" s="4">
        <v>2</v>
      </c>
      <c r="H19" s="6">
        <v>60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ht="16.5" spans="1:20">
      <c r="A20" s="4">
        <v>2019</v>
      </c>
      <c r="B20" s="5" t="s">
        <v>95</v>
      </c>
      <c r="C20" s="4"/>
      <c r="D20" s="4">
        <v>2</v>
      </c>
      <c r="E20" s="4" t="s">
        <v>341</v>
      </c>
      <c r="F20" s="4">
        <v>2</v>
      </c>
      <c r="G20" s="4" t="s">
        <v>341</v>
      </c>
      <c r="H20" s="6">
        <v>60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6.5" spans="1:20">
      <c r="A21" s="4">
        <v>2020</v>
      </c>
      <c r="B21" s="5" t="s">
        <v>292</v>
      </c>
      <c r="C21" s="4"/>
      <c r="D21" s="4">
        <v>2</v>
      </c>
      <c r="E21" s="4" t="s">
        <v>341</v>
      </c>
      <c r="F21" s="4">
        <v>2</v>
      </c>
      <c r="G21" s="4" t="s">
        <v>341</v>
      </c>
      <c r="H21" s="6">
        <v>60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ht="16.5" spans="1:20">
      <c r="A22" s="4">
        <v>2021</v>
      </c>
      <c r="B22" s="7" t="s">
        <v>293</v>
      </c>
      <c r="C22" s="4"/>
      <c r="D22" s="4">
        <v>2</v>
      </c>
      <c r="E22" s="4" t="s">
        <v>341</v>
      </c>
      <c r="F22" s="4">
        <v>2</v>
      </c>
      <c r="G22" s="4" t="s">
        <v>341</v>
      </c>
      <c r="H22" s="6">
        <v>60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ht="16.5" spans="1:20">
      <c r="A23" s="4">
        <v>2022</v>
      </c>
      <c r="B23" s="7" t="s">
        <v>294</v>
      </c>
      <c r="C23" s="4"/>
      <c r="D23" s="4">
        <v>2</v>
      </c>
      <c r="E23" s="4" t="s">
        <v>341</v>
      </c>
      <c r="F23" s="4">
        <v>2</v>
      </c>
      <c r="G23" s="4" t="s">
        <v>341</v>
      </c>
      <c r="H23" s="6">
        <v>60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6.5" spans="1:20">
      <c r="A24" s="4">
        <v>2023</v>
      </c>
      <c r="B24" s="9" t="s">
        <v>295</v>
      </c>
      <c r="C24" s="4"/>
      <c r="D24" s="4">
        <v>2</v>
      </c>
      <c r="E24" s="4" t="s">
        <v>341</v>
      </c>
      <c r="F24" s="4">
        <v>2</v>
      </c>
      <c r="G24" s="4" t="s">
        <v>341</v>
      </c>
      <c r="H24" s="6">
        <v>60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ht="16.5" spans="1:20">
      <c r="A25" s="4">
        <v>2024</v>
      </c>
      <c r="B25" s="4" t="s">
        <v>296</v>
      </c>
      <c r="C25" s="4"/>
      <c r="D25" s="4">
        <v>2</v>
      </c>
      <c r="E25" s="4" t="s">
        <v>341</v>
      </c>
      <c r="F25" s="4">
        <v>2</v>
      </c>
      <c r="G25" s="4" t="s">
        <v>341</v>
      </c>
      <c r="H25" s="6">
        <v>60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ht="16.5" spans="1:20">
      <c r="A26" s="4">
        <v>2025</v>
      </c>
      <c r="B26" s="5" t="s">
        <v>110</v>
      </c>
      <c r="C26" s="4"/>
      <c r="D26" s="4">
        <v>2</v>
      </c>
      <c r="E26" s="4" t="s">
        <v>341</v>
      </c>
      <c r="F26" s="4">
        <v>2</v>
      </c>
      <c r="G26" s="4" t="s">
        <v>341</v>
      </c>
      <c r="H26" s="6">
        <v>60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ht="16.5" spans="1:20">
      <c r="A27" s="4">
        <v>2026</v>
      </c>
      <c r="B27" s="5" t="s">
        <v>297</v>
      </c>
      <c r="C27" s="4"/>
      <c r="D27" s="4">
        <v>2</v>
      </c>
      <c r="E27" s="4" t="s">
        <v>341</v>
      </c>
      <c r="F27" s="4">
        <v>2</v>
      </c>
      <c r="G27" s="4" t="s">
        <v>341</v>
      </c>
      <c r="H27" s="6">
        <v>60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ht="16.5" spans="1:20">
      <c r="A28" s="4">
        <v>2027</v>
      </c>
      <c r="B28" s="7" t="s">
        <v>298</v>
      </c>
      <c r="C28" s="4"/>
      <c r="D28" s="4">
        <v>2</v>
      </c>
      <c r="E28" s="4" t="s">
        <v>341</v>
      </c>
      <c r="F28" s="4">
        <v>2</v>
      </c>
      <c r="G28" s="4" t="s">
        <v>341</v>
      </c>
      <c r="H28" s="6">
        <v>60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ht="16.5" spans="1:20">
      <c r="A29" s="4">
        <v>2028</v>
      </c>
      <c r="B29" s="7" t="s">
        <v>299</v>
      </c>
      <c r="C29" s="4"/>
      <c r="D29" s="4">
        <v>2</v>
      </c>
      <c r="E29" s="4" t="s">
        <v>341</v>
      </c>
      <c r="F29" s="4">
        <v>2</v>
      </c>
      <c r="G29" s="4" t="s">
        <v>341</v>
      </c>
      <c r="H29" s="6">
        <v>60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6.5" spans="1:20">
      <c r="A30" s="4">
        <v>2029</v>
      </c>
      <c r="B30" s="9" t="s">
        <v>300</v>
      </c>
      <c r="C30" s="4"/>
      <c r="D30" s="4">
        <v>2</v>
      </c>
      <c r="E30" s="4" t="s">
        <v>341</v>
      </c>
      <c r="F30" s="4">
        <v>2</v>
      </c>
      <c r="G30" s="4" t="s">
        <v>341</v>
      </c>
      <c r="H30" s="6">
        <v>60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6.5" spans="1:20">
      <c r="A31" s="4">
        <v>2030</v>
      </c>
      <c r="B31" s="4" t="s">
        <v>301</v>
      </c>
      <c r="C31" s="4"/>
      <c r="D31" s="4">
        <v>2</v>
      </c>
      <c r="E31" s="4" t="s">
        <v>341</v>
      </c>
      <c r="F31" s="4">
        <v>2</v>
      </c>
      <c r="G31" s="4" t="s">
        <v>341</v>
      </c>
      <c r="H31" s="6">
        <v>60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6.5" spans="1:20">
      <c r="A32" s="4">
        <v>2031</v>
      </c>
      <c r="B32" s="5" t="s">
        <v>125</v>
      </c>
      <c r="C32" s="4">
        <v>1</v>
      </c>
      <c r="D32" s="4">
        <v>2</v>
      </c>
      <c r="E32" s="4" t="s">
        <v>341</v>
      </c>
      <c r="F32" s="4">
        <v>1</v>
      </c>
      <c r="G32" s="4" t="s">
        <v>341</v>
      </c>
      <c r="H32" s="6">
        <v>60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ht="16.5" spans="1:20">
      <c r="A33" s="4">
        <v>2032</v>
      </c>
      <c r="B33" s="5" t="s">
        <v>302</v>
      </c>
      <c r="C33" s="4">
        <v>1</v>
      </c>
      <c r="D33" s="4">
        <v>2</v>
      </c>
      <c r="E33" s="4" t="s">
        <v>341</v>
      </c>
      <c r="F33" s="4">
        <v>1</v>
      </c>
      <c r="G33" s="4" t="s">
        <v>341</v>
      </c>
      <c r="H33" s="6">
        <v>60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ht="16.5" spans="1:20">
      <c r="A34" s="4">
        <v>2033</v>
      </c>
      <c r="B34" s="7" t="s">
        <v>303</v>
      </c>
      <c r="C34" s="4">
        <v>1</v>
      </c>
      <c r="D34" s="4">
        <v>2</v>
      </c>
      <c r="E34" s="4" t="s">
        <v>341</v>
      </c>
      <c r="F34" s="4">
        <v>1</v>
      </c>
      <c r="G34" s="4" t="s">
        <v>341</v>
      </c>
      <c r="H34" s="6">
        <v>60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ht="16.5" spans="1:20">
      <c r="A35" s="4">
        <v>2034</v>
      </c>
      <c r="B35" s="7" t="s">
        <v>304</v>
      </c>
      <c r="C35" s="4">
        <v>1</v>
      </c>
      <c r="D35" s="4">
        <v>2</v>
      </c>
      <c r="E35" s="4" t="s">
        <v>341</v>
      </c>
      <c r="F35" s="4">
        <v>1</v>
      </c>
      <c r="G35" s="4" t="s">
        <v>341</v>
      </c>
      <c r="H35" s="6">
        <v>60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6.5" spans="1:20">
      <c r="A36" s="4">
        <v>2035</v>
      </c>
      <c r="B36" s="9" t="s">
        <v>305</v>
      </c>
      <c r="C36" s="4">
        <v>1</v>
      </c>
      <c r="D36" s="4">
        <v>2</v>
      </c>
      <c r="E36" s="4" t="s">
        <v>341</v>
      </c>
      <c r="F36" s="4">
        <v>1</v>
      </c>
      <c r="G36" s="4" t="s">
        <v>341</v>
      </c>
      <c r="H36" s="6">
        <v>60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ht="16.5" spans="1:20">
      <c r="A37" s="4">
        <v>2036</v>
      </c>
      <c r="B37" s="4" t="s">
        <v>306</v>
      </c>
      <c r="C37" s="4">
        <v>1</v>
      </c>
      <c r="D37" s="4">
        <v>2</v>
      </c>
      <c r="E37" s="4" t="s">
        <v>341</v>
      </c>
      <c r="F37" s="4">
        <v>1</v>
      </c>
      <c r="G37" s="4" t="s">
        <v>341</v>
      </c>
      <c r="H37" s="6">
        <v>60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ht="16.5" spans="1:20">
      <c r="A38" s="4">
        <v>2037</v>
      </c>
      <c r="B38" s="5" t="s">
        <v>307</v>
      </c>
      <c r="C38" s="4"/>
      <c r="D38" s="4">
        <v>2</v>
      </c>
      <c r="E38" s="4" t="s">
        <v>341</v>
      </c>
      <c r="F38" s="4">
        <v>2</v>
      </c>
      <c r="G38" s="4" t="s">
        <v>341</v>
      </c>
      <c r="H38" s="6">
        <v>60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ht="16.5" spans="1:20">
      <c r="A39" s="4">
        <v>2038</v>
      </c>
      <c r="B39" s="5" t="s">
        <v>308</v>
      </c>
      <c r="C39" s="4"/>
      <c r="D39" s="4">
        <v>2</v>
      </c>
      <c r="E39" s="4" t="s">
        <v>341</v>
      </c>
      <c r="F39" s="4">
        <v>2</v>
      </c>
      <c r="G39" s="4" t="s">
        <v>341</v>
      </c>
      <c r="H39" s="6">
        <v>60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ht="16.5" spans="1:20">
      <c r="A40" s="4">
        <v>2039</v>
      </c>
      <c r="B40" s="7" t="s">
        <v>309</v>
      </c>
      <c r="C40" s="4"/>
      <c r="D40" s="4">
        <v>2</v>
      </c>
      <c r="E40" s="4" t="s">
        <v>341</v>
      </c>
      <c r="F40" s="4">
        <v>2</v>
      </c>
      <c r="G40" s="4" t="s">
        <v>341</v>
      </c>
      <c r="H40" s="6">
        <v>60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ht="16.5" spans="1:20">
      <c r="A41" s="4">
        <v>2040</v>
      </c>
      <c r="B41" s="7" t="s">
        <v>310</v>
      </c>
      <c r="C41" s="4"/>
      <c r="D41" s="4">
        <v>2</v>
      </c>
      <c r="E41" s="4" t="s">
        <v>341</v>
      </c>
      <c r="F41" s="4">
        <v>2</v>
      </c>
      <c r="G41" s="4" t="s">
        <v>341</v>
      </c>
      <c r="H41" s="6">
        <v>60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ht="16.5" spans="1:20">
      <c r="A42" s="4">
        <v>2041</v>
      </c>
      <c r="B42" s="9" t="s">
        <v>311</v>
      </c>
      <c r="C42" s="4"/>
      <c r="D42" s="4">
        <v>2</v>
      </c>
      <c r="E42" s="4" t="s">
        <v>341</v>
      </c>
      <c r="F42" s="4">
        <v>2</v>
      </c>
      <c r="G42" s="4" t="s">
        <v>341</v>
      </c>
      <c r="H42" s="6">
        <v>60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6.5" spans="1:20">
      <c r="A43" s="4">
        <v>2042</v>
      </c>
      <c r="B43" s="4" t="s">
        <v>312</v>
      </c>
      <c r="C43" s="4"/>
      <c r="D43" s="4">
        <v>2</v>
      </c>
      <c r="E43" s="4" t="s">
        <v>341</v>
      </c>
      <c r="F43" s="4">
        <v>2</v>
      </c>
      <c r="G43" s="4" t="s">
        <v>341</v>
      </c>
      <c r="H43" s="6">
        <v>60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ht="16.5" spans="1:20">
      <c r="A44" s="4">
        <v>2043</v>
      </c>
      <c r="B44" s="5" t="s">
        <v>155</v>
      </c>
      <c r="C44" s="4">
        <v>2</v>
      </c>
      <c r="D44" s="4">
        <v>2</v>
      </c>
      <c r="E44" s="4" t="s">
        <v>341</v>
      </c>
      <c r="F44" s="4"/>
      <c r="G44" s="4" t="s">
        <v>341</v>
      </c>
      <c r="H44" s="6">
        <v>60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ht="16.5" spans="1:20">
      <c r="A45" s="4">
        <v>2044</v>
      </c>
      <c r="B45" s="5" t="s">
        <v>313</v>
      </c>
      <c r="C45" s="4">
        <v>2</v>
      </c>
      <c r="D45" s="4">
        <v>2</v>
      </c>
      <c r="E45" s="4" t="s">
        <v>341</v>
      </c>
      <c r="F45" s="4"/>
      <c r="G45" s="4" t="s">
        <v>341</v>
      </c>
      <c r="H45" s="6">
        <v>60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ht="16.5" spans="1:20">
      <c r="A46" s="4">
        <v>2045</v>
      </c>
      <c r="B46" s="7" t="s">
        <v>314</v>
      </c>
      <c r="C46" s="4">
        <v>2</v>
      </c>
      <c r="D46" s="4">
        <v>2</v>
      </c>
      <c r="E46" s="4" t="s">
        <v>341</v>
      </c>
      <c r="F46" s="4"/>
      <c r="G46" s="4" t="s">
        <v>341</v>
      </c>
      <c r="H46" s="6">
        <v>60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6.5" spans="1:20">
      <c r="A47" s="4">
        <v>2046</v>
      </c>
      <c r="B47" s="7" t="s">
        <v>315</v>
      </c>
      <c r="C47" s="4">
        <v>2</v>
      </c>
      <c r="D47" s="4">
        <v>2</v>
      </c>
      <c r="E47" s="4" t="s">
        <v>341</v>
      </c>
      <c r="F47" s="4"/>
      <c r="G47" s="4" t="s">
        <v>341</v>
      </c>
      <c r="H47" s="6">
        <v>60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6.5" spans="1:20">
      <c r="A48" s="4">
        <v>2047</v>
      </c>
      <c r="B48" s="9" t="s">
        <v>316</v>
      </c>
      <c r="C48" s="4">
        <v>2</v>
      </c>
      <c r="D48" s="4">
        <v>2</v>
      </c>
      <c r="E48" s="4" t="s">
        <v>341</v>
      </c>
      <c r="F48" s="4"/>
      <c r="G48" s="4" t="s">
        <v>341</v>
      </c>
      <c r="H48" s="6">
        <v>60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6.5" spans="1:20">
      <c r="A49" s="4">
        <v>2048</v>
      </c>
      <c r="B49" s="4" t="s">
        <v>317</v>
      </c>
      <c r="C49" s="4">
        <v>2</v>
      </c>
      <c r="D49" s="4">
        <v>2</v>
      </c>
      <c r="E49" s="4" t="s">
        <v>341</v>
      </c>
      <c r="F49" s="4"/>
      <c r="G49" s="4" t="s">
        <v>341</v>
      </c>
      <c r="H49" s="6">
        <v>60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6.5" spans="1:20">
      <c r="A50" s="4">
        <v>2049</v>
      </c>
      <c r="B50" s="5" t="s">
        <v>170</v>
      </c>
      <c r="C50" s="4">
        <v>1</v>
      </c>
      <c r="D50" s="4">
        <v>1</v>
      </c>
      <c r="E50" s="4" t="s">
        <v>341</v>
      </c>
      <c r="F50" s="4">
        <v>2</v>
      </c>
      <c r="G50" s="4" t="s">
        <v>341</v>
      </c>
      <c r="H50" s="6">
        <v>60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6.5" spans="1:20">
      <c r="A51" s="4">
        <v>2050</v>
      </c>
      <c r="B51" s="5" t="s">
        <v>318</v>
      </c>
      <c r="C51" s="4">
        <v>1</v>
      </c>
      <c r="D51" s="4">
        <v>1</v>
      </c>
      <c r="E51" s="4" t="s">
        <v>341</v>
      </c>
      <c r="F51" s="4">
        <v>2</v>
      </c>
      <c r="G51" s="4" t="s">
        <v>341</v>
      </c>
      <c r="H51" s="6">
        <v>60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ht="16.5" spans="1:20">
      <c r="A52" s="4">
        <v>2051</v>
      </c>
      <c r="B52" s="7" t="s">
        <v>319</v>
      </c>
      <c r="C52" s="4">
        <v>1</v>
      </c>
      <c r="D52" s="4">
        <v>1</v>
      </c>
      <c r="E52" s="4" t="s">
        <v>341</v>
      </c>
      <c r="F52" s="4">
        <v>2</v>
      </c>
      <c r="G52" s="4" t="s">
        <v>341</v>
      </c>
      <c r="H52" s="6">
        <v>60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ht="16.5" spans="1:20">
      <c r="A53" s="4">
        <v>2052</v>
      </c>
      <c r="B53" s="7" t="s">
        <v>320</v>
      </c>
      <c r="C53" s="4">
        <v>1</v>
      </c>
      <c r="D53" s="4">
        <v>1</v>
      </c>
      <c r="E53" s="4" t="s">
        <v>341</v>
      </c>
      <c r="F53" s="4">
        <v>2</v>
      </c>
      <c r="G53" s="4" t="s">
        <v>341</v>
      </c>
      <c r="H53" s="6">
        <v>60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ht="16.5" spans="1:20">
      <c r="A54" s="4">
        <v>2053</v>
      </c>
      <c r="B54" s="9" t="s">
        <v>321</v>
      </c>
      <c r="C54" s="4">
        <v>1</v>
      </c>
      <c r="D54" s="4">
        <v>1</v>
      </c>
      <c r="E54" s="4" t="s">
        <v>341</v>
      </c>
      <c r="F54" s="4">
        <v>2</v>
      </c>
      <c r="G54" s="4" t="s">
        <v>341</v>
      </c>
      <c r="H54" s="6">
        <v>60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ht="16.5" spans="1:20">
      <c r="A55" s="4">
        <v>2054</v>
      </c>
      <c r="B55" s="4" t="s">
        <v>322</v>
      </c>
      <c r="C55" s="4">
        <v>1</v>
      </c>
      <c r="D55" s="4">
        <v>1</v>
      </c>
      <c r="E55" s="4" t="s">
        <v>341</v>
      </c>
      <c r="F55" s="4">
        <v>2</v>
      </c>
      <c r="G55" s="4" t="s">
        <v>341</v>
      </c>
      <c r="H55" s="6">
        <v>60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6.5" spans="1:20">
      <c r="A56" s="4">
        <v>2055</v>
      </c>
      <c r="B56" s="5" t="s">
        <v>185</v>
      </c>
      <c r="C56" s="4">
        <v>1</v>
      </c>
      <c r="D56" s="4">
        <v>1</v>
      </c>
      <c r="E56" s="4" t="s">
        <v>341</v>
      </c>
      <c r="F56" s="4">
        <v>2</v>
      </c>
      <c r="G56" s="4" t="s">
        <v>341</v>
      </c>
      <c r="H56" s="6">
        <v>60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ht="16.5" spans="1:20">
      <c r="A57" s="4">
        <v>2056</v>
      </c>
      <c r="B57" s="5" t="s">
        <v>323</v>
      </c>
      <c r="C57" s="4">
        <v>1</v>
      </c>
      <c r="D57" s="4">
        <v>1</v>
      </c>
      <c r="E57" s="4" t="s">
        <v>341</v>
      </c>
      <c r="F57" s="4">
        <v>2</v>
      </c>
      <c r="G57" s="4" t="s">
        <v>341</v>
      </c>
      <c r="H57" s="6">
        <v>60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6.5" spans="1:20">
      <c r="A58" s="4">
        <v>2057</v>
      </c>
      <c r="B58" s="7" t="s">
        <v>324</v>
      </c>
      <c r="C58" s="4">
        <v>1</v>
      </c>
      <c r="D58" s="4">
        <v>1</v>
      </c>
      <c r="E58" s="4" t="s">
        <v>341</v>
      </c>
      <c r="F58" s="4">
        <v>2</v>
      </c>
      <c r="G58" s="4" t="s">
        <v>341</v>
      </c>
      <c r="H58" s="6">
        <v>60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ht="16.5" spans="1:20">
      <c r="A59" s="4">
        <v>2058</v>
      </c>
      <c r="B59" s="7" t="s">
        <v>325</v>
      </c>
      <c r="C59" s="4">
        <v>1</v>
      </c>
      <c r="D59" s="4">
        <v>1</v>
      </c>
      <c r="E59" s="4" t="s">
        <v>341</v>
      </c>
      <c r="F59" s="4">
        <v>2</v>
      </c>
      <c r="G59" s="4" t="s">
        <v>341</v>
      </c>
      <c r="H59" s="6">
        <v>60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ht="16.5" spans="1:20">
      <c r="A60" s="4">
        <v>2059</v>
      </c>
      <c r="B60" s="9" t="s">
        <v>326</v>
      </c>
      <c r="C60" s="4">
        <v>1</v>
      </c>
      <c r="D60" s="4">
        <v>1</v>
      </c>
      <c r="E60" s="4" t="s">
        <v>341</v>
      </c>
      <c r="F60" s="4">
        <v>2</v>
      </c>
      <c r="G60" s="4" t="s">
        <v>341</v>
      </c>
      <c r="H60" s="6">
        <v>60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ht="16.5" spans="1:20">
      <c r="A61" s="4">
        <v>2060</v>
      </c>
      <c r="B61" s="4" t="s">
        <v>327</v>
      </c>
      <c r="C61" s="4">
        <v>1</v>
      </c>
      <c r="D61" s="4">
        <v>1</v>
      </c>
      <c r="E61" s="4" t="s">
        <v>341</v>
      </c>
      <c r="F61" s="4">
        <v>2</v>
      </c>
      <c r="G61" s="4" t="s">
        <v>341</v>
      </c>
      <c r="H61" s="6">
        <v>60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EmployeeData</vt:lpstr>
      <vt:lpstr>Sheet1</vt:lpstr>
      <vt:lpstr>编辑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2015-09-17T07:57:00Z</dcterms:created>
  <dcterms:modified xsi:type="dcterms:W3CDTF">2017-08-04T03:56:48Z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