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make" sheetId="1" r:id="rId1"/>
    <sheet name="导出" sheetId="2" r:id="rId2"/>
    <sheet name="编辑" sheetId="3" r:id="rId3"/>
    <sheet name="映射" sheetId="4" r:id="rId4"/>
    <sheet name="Sheet2" sheetId="5" r:id="rId5"/>
    <sheet name="编辑2" sheetId="6" r:id="rId6"/>
    <sheet name="新装备公式" sheetId="7" r:id="rId7"/>
    <sheet name="Sheet3" sheetId="8" r:id="rId8"/>
  </sheets>
  <definedNames>
    <definedName name="_xlnm._FilterDatabase" localSheetId="1" hidden="1">导出!$I$1:$I$526</definedName>
    <definedName name="_xlnm._FilterDatabase" localSheetId="6" hidden="1">新装备公式!$K$1:$K$393</definedName>
    <definedName name="_xlnm._FilterDatabase" localSheetId="3" hidden="1">映射!$A$1:$A$525</definedName>
  </definedNames>
  <calcPr calcId="144525" concurrentCalc="0"/>
</workbook>
</file>

<file path=xl/sharedStrings.xml><?xml version="1.0" encoding="utf-8"?>
<sst xmlns="http://schemas.openxmlformats.org/spreadsheetml/2006/main" count="1061">
  <si>
    <t>item_id</t>
  </si>
  <si>
    <t>type</t>
  </si>
  <si>
    <t>skill_kind</t>
  </si>
  <si>
    <t>skill_lv</t>
  </si>
  <si>
    <t>gain_skillexp</t>
  </si>
  <si>
    <t>cost_res</t>
  </si>
  <si>
    <t>cost_num</t>
  </si>
  <si>
    <t>need_item</t>
  </si>
  <si>
    <t>need_itemnum</t>
  </si>
  <si>
    <t>profession</t>
  </si>
  <si>
    <t>need_money</t>
  </si>
  <si>
    <t>need_book</t>
  </si>
  <si>
    <t>Chance</t>
  </si>
  <si>
    <t>SpecialID</t>
  </si>
  <si>
    <t>Player</t>
  </si>
  <si>
    <t>3001;3101;3401</t>
  </si>
  <si>
    <t>5;3;3</t>
  </si>
  <si>
    <t>3001;3101;3401;5086</t>
  </si>
  <si>
    <t>8;4;4;1</t>
  </si>
  <si>
    <t>3002;3102;3402;5086</t>
  </si>
  <si>
    <t>12;7;7;2</t>
  </si>
  <si>
    <t>18;10;10;4</t>
  </si>
  <si>
    <t>3003;3103;3403;5086</t>
  </si>
  <si>
    <t>16;9;9;3</t>
  </si>
  <si>
    <t>24;14;14;6</t>
  </si>
  <si>
    <t>3004;3104;3404;5086</t>
  </si>
  <si>
    <t>20;12;12;4</t>
  </si>
  <si>
    <t>30;18;18;8</t>
  </si>
  <si>
    <t>48;28;28;12</t>
  </si>
  <si>
    <t>3005;3105;3405;5086</t>
  </si>
  <si>
    <t>24;14;14;5</t>
  </si>
  <si>
    <t>36;21;21;10</t>
  </si>
  <si>
    <t>3006;3106;3406;5086</t>
  </si>
  <si>
    <t>27;16;16;6</t>
  </si>
  <si>
    <t>42;25;25;12</t>
  </si>
  <si>
    <t>68;40;40;18</t>
  </si>
  <si>
    <t>3007;3107;3407;5086</t>
  </si>
  <si>
    <t>43;31;31;7</t>
  </si>
  <si>
    <t>59;40;40;14</t>
  </si>
  <si>
    <t>85;55;55;21</t>
  </si>
  <si>
    <t>3;5;3</t>
  </si>
  <si>
    <t>4;8;4;1</t>
  </si>
  <si>
    <t>7;12;7;2</t>
  </si>
  <si>
    <t>10;18;10;4</t>
  </si>
  <si>
    <t>9;16;9;3</t>
  </si>
  <si>
    <t>14;24;14;6</t>
  </si>
  <si>
    <t>12;20;12;4</t>
  </si>
  <si>
    <t>18;30;18;8</t>
  </si>
  <si>
    <t>28;48;28;12</t>
  </si>
  <si>
    <t>14;24;14;5</t>
  </si>
  <si>
    <t>21;36;21;10</t>
  </si>
  <si>
    <t>16;27;16;6</t>
  </si>
  <si>
    <t>25;42;25;12</t>
  </si>
  <si>
    <t>40;68;40;18</t>
  </si>
  <si>
    <t>3;3;5</t>
  </si>
  <si>
    <t>4;4;8;1</t>
  </si>
  <si>
    <t>7;7;12;2</t>
  </si>
  <si>
    <t>10;10;18;4</t>
  </si>
  <si>
    <t>9;9;16;3</t>
  </si>
  <si>
    <t>14;14;24;6</t>
  </si>
  <si>
    <t>12;12;20;4</t>
  </si>
  <si>
    <t>18;18;30;8</t>
  </si>
  <si>
    <t>28;28;48;12</t>
  </si>
  <si>
    <t>14;14;24;5</t>
  </si>
  <si>
    <t>21;21;36;10</t>
  </si>
  <si>
    <t>16;16;27;6</t>
  </si>
  <si>
    <t>25;25;42;12</t>
  </si>
  <si>
    <t>40;40;68;18</t>
  </si>
  <si>
    <t>100;75;75;28</t>
  </si>
  <si>
    <t>Employee</t>
  </si>
  <si>
    <t>PT_Money</t>
  </si>
  <si>
    <t>ID</t>
  </si>
  <si>
    <t>Name</t>
  </si>
  <si>
    <t>对象</t>
  </si>
  <si>
    <t>类型</t>
  </si>
  <si>
    <t>级别</t>
  </si>
  <si>
    <t>WeaponType</t>
  </si>
  <si>
    <t>Level</t>
  </si>
  <si>
    <t>材料</t>
  </si>
  <si>
    <t>数量</t>
  </si>
  <si>
    <t>长剑</t>
  </si>
  <si>
    <t>伙伴</t>
  </si>
  <si>
    <t>A</t>
  </si>
  <si>
    <t>IST_Sword</t>
  </si>
  <si>
    <t>阔剑</t>
  </si>
  <si>
    <t>B</t>
  </si>
  <si>
    <t>1</t>
  </si>
  <si>
    <t>突刺剑</t>
  </si>
  <si>
    <t>2</t>
  </si>
  <si>
    <t>火舌剑</t>
  </si>
  <si>
    <t>面包剑</t>
  </si>
  <si>
    <t>3</t>
  </si>
  <si>
    <t>双手剑</t>
  </si>
  <si>
    <t>双刃长剑</t>
  </si>
  <si>
    <t>4</t>
  </si>
  <si>
    <t>锁刃剑</t>
  </si>
  <si>
    <t>格斗剑</t>
  </si>
  <si>
    <t>5</t>
  </si>
  <si>
    <t>长锷剑</t>
  </si>
  <si>
    <t>黑作太刀</t>
  </si>
  <si>
    <t>猪牙剑</t>
  </si>
  <si>
    <t>6</t>
  </si>
  <si>
    <t>双刃阔剑</t>
  </si>
  <si>
    <t>手斧</t>
  </si>
  <si>
    <t>IST_Axe</t>
  </si>
  <si>
    <t>勇气之斧</t>
  </si>
  <si>
    <t>寛手斧</t>
  </si>
  <si>
    <t>战斗手斧</t>
  </si>
  <si>
    <t>格斗手斧</t>
  </si>
  <si>
    <t>钢斧</t>
  </si>
  <si>
    <t>长战斧</t>
  </si>
  <si>
    <t>双刃斧</t>
  </si>
  <si>
    <t>钩爪斧</t>
  </si>
  <si>
    <t>阔刃斧</t>
  </si>
  <si>
    <t>钻保雷格之斧</t>
  </si>
  <si>
    <t>弯月大战斧</t>
  </si>
  <si>
    <t>大型阔刃斧</t>
  </si>
  <si>
    <t>短矛</t>
  </si>
  <si>
    <t>IST_Spear</t>
  </si>
  <si>
    <t>攻城枪</t>
  </si>
  <si>
    <t>刺枪</t>
  </si>
  <si>
    <t>金属枪</t>
  </si>
  <si>
    <t>长柄弯枪</t>
  </si>
  <si>
    <t>长柄尖枪</t>
  </si>
  <si>
    <t>穗枪</t>
  </si>
  <si>
    <t>双叉戟</t>
  </si>
  <si>
    <t>护卫枪</t>
  </si>
  <si>
    <t>骑士枪</t>
  </si>
  <si>
    <t>偃月枪</t>
  </si>
  <si>
    <t>大砍枪</t>
  </si>
  <si>
    <t>长尖枪</t>
  </si>
  <si>
    <t>轻型弓</t>
  </si>
  <si>
    <t>IST_Bow</t>
  </si>
  <si>
    <t>威力短弓</t>
  </si>
  <si>
    <t>短战弓</t>
  </si>
  <si>
    <t>猎弓</t>
  </si>
  <si>
    <t>强弓</t>
  </si>
  <si>
    <t>格斗弓</t>
  </si>
  <si>
    <t>狙击弓</t>
  </si>
  <si>
    <t>强力狙击弓</t>
  </si>
  <si>
    <t>杀手长弓</t>
  </si>
  <si>
    <t>冲击弓</t>
  </si>
  <si>
    <t>米斯特丁之弓</t>
  </si>
  <si>
    <t>巨弓</t>
  </si>
  <si>
    <t>长格斗弓</t>
  </si>
  <si>
    <t>短杖</t>
  </si>
  <si>
    <t>IST_Stick</t>
  </si>
  <si>
    <t>权杖</t>
  </si>
  <si>
    <t>大地之杖</t>
  </si>
  <si>
    <t>激流权杖</t>
  </si>
  <si>
    <t>魔之手杖</t>
  </si>
  <si>
    <t>魔之权杖</t>
  </si>
  <si>
    <t>贤者手杖</t>
  </si>
  <si>
    <t>贤者权杖</t>
  </si>
  <si>
    <t>琥珀杖</t>
  </si>
  <si>
    <t>琥珀权杖</t>
  </si>
  <si>
    <t>魔晶之杖</t>
  </si>
  <si>
    <t>元素之杖</t>
  </si>
  <si>
    <t>神圣之杖</t>
  </si>
  <si>
    <t>小刀</t>
  </si>
  <si>
    <t>IST_Knife</t>
  </si>
  <si>
    <t>锐刃小刀</t>
  </si>
  <si>
    <t>圆盘小刀</t>
  </si>
  <si>
    <t>细刃掷刀</t>
  </si>
  <si>
    <t>滑翔小刀</t>
  </si>
  <si>
    <t>细直刃小刀</t>
  </si>
  <si>
    <t>耳柄小刀</t>
  </si>
  <si>
    <t>骑士小刀</t>
  </si>
  <si>
    <t>球锷小刀</t>
  </si>
  <si>
    <t>双刃小刀</t>
  </si>
  <si>
    <t>忍者飞镖</t>
  </si>
  <si>
    <t>阔刃小刀</t>
  </si>
  <si>
    <t>触角小刀</t>
  </si>
  <si>
    <t>硬皮头盔</t>
  </si>
  <si>
    <t>IST_Helmet</t>
  </si>
  <si>
    <t>铜制头盔</t>
  </si>
  <si>
    <t>铁板布盔</t>
  </si>
  <si>
    <t>铜铁皮盔</t>
  </si>
  <si>
    <t>金属护额</t>
  </si>
  <si>
    <t>铁制头盔</t>
  </si>
  <si>
    <t>霸葛头盔</t>
  </si>
  <si>
    <t>角饰头盔</t>
  </si>
  <si>
    <t>开放式头盔</t>
  </si>
  <si>
    <t>葛理克头盔</t>
  </si>
  <si>
    <t>格奥尔古之盔</t>
  </si>
  <si>
    <t>巴比克头盔</t>
  </si>
  <si>
    <t>利刃头盔</t>
  </si>
  <si>
    <t>麻布帽</t>
  </si>
  <si>
    <t>IST_Hat</t>
  </si>
  <si>
    <t>硬帽</t>
  </si>
  <si>
    <t>轻帽</t>
  </si>
  <si>
    <t>皮帽</t>
  </si>
  <si>
    <t>硬皮帽</t>
  </si>
  <si>
    <t>可爱的帽子</t>
  </si>
  <si>
    <t>时髦帽子</t>
  </si>
  <si>
    <t>鸭舌帽</t>
  </si>
  <si>
    <t>蓝徽章之帽</t>
  </si>
  <si>
    <t>高级帽子</t>
  </si>
  <si>
    <t>奥殊之帽</t>
  </si>
  <si>
    <t>装饰著花的帽子</t>
  </si>
  <si>
    <t>青铜帽子</t>
  </si>
  <si>
    <t>软皮甲</t>
  </si>
  <si>
    <t>IST_Armor</t>
  </si>
  <si>
    <t>护心甲</t>
  </si>
  <si>
    <t>青铜铠甲</t>
  </si>
  <si>
    <t>轻型铠甲</t>
  </si>
  <si>
    <t>轻型锁炼甲</t>
  </si>
  <si>
    <t>环甲</t>
  </si>
  <si>
    <t>钢铁铠甲</t>
  </si>
  <si>
    <t>金属皮甲</t>
  </si>
  <si>
    <t>长型金属铠甲</t>
  </si>
  <si>
    <t>索状铠甲</t>
  </si>
  <si>
    <t>剑齿铠甲</t>
  </si>
  <si>
    <t>重铁板甲</t>
  </si>
  <si>
    <t>铁板半身甲</t>
  </si>
  <si>
    <t>旅人之服</t>
  </si>
  <si>
    <t>IST_Clothes</t>
  </si>
  <si>
    <t>保护衣</t>
  </si>
  <si>
    <t>羽毛装</t>
  </si>
  <si>
    <t>皮装</t>
  </si>
  <si>
    <t>硬皮服</t>
  </si>
  <si>
    <t>锁链装</t>
  </si>
  <si>
    <t>布甲</t>
  </si>
  <si>
    <t>衬甲</t>
  </si>
  <si>
    <t>环服</t>
  </si>
  <si>
    <t>士兵护衣</t>
  </si>
  <si>
    <t>苏典之服</t>
  </si>
  <si>
    <t>长索锥衣</t>
  </si>
  <si>
    <t>索锥上衣</t>
  </si>
  <si>
    <t>羽毛袍</t>
  </si>
  <si>
    <t>IST_Robe</t>
  </si>
  <si>
    <t>轻皮袍</t>
  </si>
  <si>
    <t>网袍</t>
  </si>
  <si>
    <t>风袍</t>
  </si>
  <si>
    <t>硬皮袍</t>
  </si>
  <si>
    <t>环袍</t>
  </si>
  <si>
    <t>乌鸦之袍</t>
  </si>
  <si>
    <t>月亮之袍</t>
  </si>
  <si>
    <t>狐皮披风</t>
  </si>
  <si>
    <t>东方法衣</t>
  </si>
  <si>
    <t>圣堂之袍</t>
  </si>
  <si>
    <t>爱杰利亚之袍</t>
  </si>
  <si>
    <t>圣者之袍</t>
  </si>
  <si>
    <t>战斗长袍</t>
  </si>
  <si>
    <t>软皮靴</t>
  </si>
  <si>
    <t>IST_Boot</t>
  </si>
  <si>
    <t>皮靴</t>
  </si>
  <si>
    <t>硬皮靴</t>
  </si>
  <si>
    <t>长靴</t>
  </si>
  <si>
    <t>厚底靴</t>
  </si>
  <si>
    <t>编织的靴子</t>
  </si>
  <si>
    <t>锁炼长靴</t>
  </si>
  <si>
    <t>锁炼靴</t>
  </si>
  <si>
    <t>蜥蝪靴</t>
  </si>
  <si>
    <t>蜥蝪长靴</t>
  </si>
  <si>
    <t>哥茨长靴</t>
  </si>
  <si>
    <t>钢靴</t>
  </si>
  <si>
    <t>钢制长靴</t>
  </si>
  <si>
    <t>运动鞋</t>
  </si>
  <si>
    <t>IST_Shoes</t>
  </si>
  <si>
    <t>马车鞋</t>
  </si>
  <si>
    <t>皮鞋</t>
  </si>
  <si>
    <t>安全鞋</t>
  </si>
  <si>
    <t>光之鞋</t>
  </si>
  <si>
    <t>战鞋</t>
  </si>
  <si>
    <t>薄板鞋</t>
  </si>
  <si>
    <t>锁链鞋</t>
  </si>
  <si>
    <t>蜥蝪鞋</t>
  </si>
  <si>
    <t>维京鞋</t>
  </si>
  <si>
    <t>特制舞鞋</t>
  </si>
  <si>
    <t>战斗鞋</t>
  </si>
  <si>
    <t>骑士鞋</t>
  </si>
  <si>
    <t>星语胸针</t>
  </si>
  <si>
    <t>IST_Charm</t>
  </si>
  <si>
    <t>莱德的祝福</t>
  </si>
  <si>
    <t>艾利娜的祝福</t>
  </si>
  <si>
    <t>戴斯的腕轮</t>
  </si>
  <si>
    <t>水王的手环</t>
  </si>
  <si>
    <t>黑暗之戒</t>
  </si>
  <si>
    <t>海洋之心</t>
  </si>
  <si>
    <t>火焰之魂</t>
  </si>
  <si>
    <t>雪之戒指</t>
  </si>
  <si>
    <t>智慧之戒</t>
  </si>
  <si>
    <t>勇气结晶之戒</t>
  </si>
  <si>
    <t>智慧结晶之戒</t>
  </si>
  <si>
    <t>勇气之链</t>
  </si>
  <si>
    <t>智慧之链</t>
  </si>
  <si>
    <t>圣诞徽章</t>
  </si>
  <si>
    <t>流星耳环</t>
  </si>
  <si>
    <t>祈祷的耳环</t>
  </si>
  <si>
    <t>岚的护手</t>
  </si>
  <si>
    <t>阳光耳饰</t>
  </si>
  <si>
    <t>永恒之链</t>
  </si>
  <si>
    <t>神圣手环</t>
  </si>
  <si>
    <t>黑暗医师项链</t>
  </si>
  <si>
    <t>精灵石的耳环</t>
  </si>
  <si>
    <t>真红的手镯</t>
  </si>
  <si>
    <t>繆拉耳环</t>
  </si>
  <si>
    <t>殊勋手镯</t>
  </si>
  <si>
    <t>失魂的耳饰</t>
  </si>
  <si>
    <t>感谢之链</t>
  </si>
  <si>
    <t>雪灵之笛</t>
  </si>
  <si>
    <t>心意之饰</t>
  </si>
  <si>
    <t>女骑士勋章</t>
  </si>
  <si>
    <t>角色</t>
  </si>
  <si>
    <t>巨剑</t>
  </si>
  <si>
    <t>7</t>
  </si>
  <si>
    <t>长军刀</t>
  </si>
  <si>
    <t>水龙之剑</t>
  </si>
  <si>
    <t>护身短剑</t>
  </si>
  <si>
    <t>8</t>
  </si>
  <si>
    <t>细柄短剑</t>
  </si>
  <si>
    <t>长军刀+</t>
  </si>
  <si>
    <t>细刃重剑</t>
  </si>
  <si>
    <t>9</t>
  </si>
  <si>
    <t>刚硬巨剑</t>
  </si>
  <si>
    <t>青龙刀</t>
  </si>
  <si>
    <t>10</t>
  </si>
  <si>
    <t>曲刀</t>
  </si>
  <si>
    <t>大型双刃斧</t>
  </si>
  <si>
    <t>超大皇帝斧</t>
  </si>
  <si>
    <t>水龙之斧</t>
  </si>
  <si>
    <t>新月斧</t>
  </si>
  <si>
    <t>米诺陶斯战斧</t>
  </si>
  <si>
    <t>大型双刃斧+</t>
  </si>
  <si>
    <t>薄刃钩爪斧</t>
  </si>
  <si>
    <t>弯月长柄斧</t>
  </si>
  <si>
    <t>金属重斧</t>
  </si>
  <si>
    <t>处刑斧</t>
  </si>
  <si>
    <t>蝎枪</t>
  </si>
  <si>
    <t>双刃枪</t>
  </si>
  <si>
    <t>水龙之枪</t>
  </si>
  <si>
    <t>阔刃枪</t>
  </si>
  <si>
    <t>东方长刺枪</t>
  </si>
  <si>
    <t>蝎抢+</t>
  </si>
  <si>
    <t>钩爪枪</t>
  </si>
  <si>
    <t>原始枪</t>
  </si>
  <si>
    <t>三叉战戟</t>
  </si>
  <si>
    <t>异形枪</t>
  </si>
  <si>
    <t>破邪长弓</t>
  </si>
  <si>
    <t>月光长弓</t>
  </si>
  <si>
    <t>水龙之弓</t>
  </si>
  <si>
    <t>原始石弓</t>
  </si>
  <si>
    <t>重弦弓</t>
  </si>
  <si>
    <t>月光之弓+</t>
  </si>
  <si>
    <t>平行弓</t>
  </si>
  <si>
    <t>灵魂之弓</t>
  </si>
  <si>
    <t>摘星之弓</t>
  </si>
  <si>
    <t>魔弹</t>
  </si>
  <si>
    <t>怒音之杖</t>
  </si>
  <si>
    <t>隐者之杖</t>
  </si>
  <si>
    <t>水龙之杖</t>
  </si>
  <si>
    <t>光明短杖</t>
  </si>
  <si>
    <t>恶魔之杖</t>
  </si>
  <si>
    <t>落雷权杖+</t>
  </si>
  <si>
    <t>太阳短杖</t>
  </si>
  <si>
    <t>天使之杖</t>
  </si>
  <si>
    <t>圣者之杖</t>
  </si>
  <si>
    <t>星屑短杖</t>
  </si>
  <si>
    <t>汉拉提小刀</t>
  </si>
  <si>
    <t>凶杀刀</t>
  </si>
  <si>
    <t>水龙小刀</t>
  </si>
  <si>
    <t>切肉小刀</t>
  </si>
  <si>
    <t>古传小刀</t>
  </si>
  <si>
    <t>疾速短刀+</t>
  </si>
  <si>
    <t>华丽小刀</t>
  </si>
  <si>
    <t>手里剑</t>
  </si>
  <si>
    <t>勾爪掷刀</t>
  </si>
  <si>
    <t>幻之匕首</t>
  </si>
  <si>
    <t>骑士头盔</t>
  </si>
  <si>
    <t>钢制头盔</t>
  </si>
  <si>
    <t>水龙之盔</t>
  </si>
  <si>
    <t>博流盖尔头盔</t>
  </si>
  <si>
    <t>铆钉头盔</t>
  </si>
  <si>
    <t>钢制头盔+</t>
  </si>
  <si>
    <t>羽毛头盔</t>
  </si>
  <si>
    <t>龙盔</t>
  </si>
  <si>
    <t>白金头盔</t>
  </si>
  <si>
    <t>圣龙头盔</t>
  </si>
  <si>
    <t>淑女帽</t>
  </si>
  <si>
    <t>可爱的扁帽子</t>
  </si>
  <si>
    <t>水龙之帽</t>
  </si>
  <si>
    <t>军帽</t>
  </si>
  <si>
    <t>时髦避暑帽</t>
  </si>
  <si>
    <t>可爱的扁帽子+</t>
  </si>
  <si>
    <t>头目的帽子</t>
  </si>
  <si>
    <t>羽毛帽</t>
  </si>
  <si>
    <t>魔术师之帽</t>
  </si>
  <si>
    <t>黄昏之帽</t>
  </si>
  <si>
    <t>妖精之帽</t>
  </si>
  <si>
    <t>实战铠甲</t>
  </si>
  <si>
    <t>黄金铠甲</t>
  </si>
  <si>
    <t>水龙铠甲</t>
  </si>
  <si>
    <t>重金属铠甲</t>
  </si>
  <si>
    <t>野兽之铠</t>
  </si>
  <si>
    <t>轻短铠甲+</t>
  </si>
  <si>
    <t>帝王之铠</t>
  </si>
  <si>
    <t>亡灵铠甲</t>
  </si>
  <si>
    <t>漆黑之铠</t>
  </si>
  <si>
    <t>超黄金铠甲</t>
  </si>
  <si>
    <t>骨衣</t>
  </si>
  <si>
    <t>超级衣服</t>
  </si>
  <si>
    <t>水龙之衣</t>
  </si>
  <si>
    <t>疾风之衣</t>
  </si>
  <si>
    <t>步兵战衣</t>
  </si>
  <si>
    <t>兽骨之衣+</t>
  </si>
  <si>
    <t>勇者之衣</t>
  </si>
  <si>
    <t>女神之衣</t>
  </si>
  <si>
    <t>不死鸟之服</t>
  </si>
  <si>
    <t>灵魂之服</t>
  </si>
  <si>
    <t>冠军之袍</t>
  </si>
  <si>
    <t>时之袍</t>
  </si>
  <si>
    <t>水龙法袍</t>
  </si>
  <si>
    <t>死神之袍</t>
  </si>
  <si>
    <t>身体防具</t>
  </si>
  <si>
    <t>洁净之袍+</t>
  </si>
  <si>
    <t>黑暗之袍</t>
  </si>
  <si>
    <t>圣袍</t>
  </si>
  <si>
    <t>灵魂之袍</t>
  </si>
  <si>
    <t>奇迹之袍</t>
  </si>
  <si>
    <t>水晶靴</t>
  </si>
  <si>
    <t>银靴</t>
  </si>
  <si>
    <t>水龙之靴</t>
  </si>
  <si>
    <t>流水之靴</t>
  </si>
  <si>
    <t>芙蕾雅之靴</t>
  </si>
  <si>
    <t>标准长靴+</t>
  </si>
  <si>
    <t>钻石靴</t>
  </si>
  <si>
    <t>钻石长靴</t>
  </si>
  <si>
    <t>秘密之靴</t>
  </si>
  <si>
    <t>龙之靴</t>
  </si>
  <si>
    <t>妖精鞋</t>
  </si>
  <si>
    <t>紫水晶鞋</t>
  </si>
  <si>
    <t>水龙之鞋</t>
  </si>
  <si>
    <t>白金鞋</t>
  </si>
  <si>
    <t>精致高根鞋</t>
  </si>
  <si>
    <t>妖精鞋+</t>
  </si>
  <si>
    <t>神秘之鞋</t>
  </si>
  <si>
    <t>力量之鞋</t>
  </si>
  <si>
    <t>黄金鞋</t>
  </si>
  <si>
    <t>龙之鞋</t>
  </si>
  <si>
    <t>小圆盾</t>
  </si>
  <si>
    <t>IST_Shield</t>
  </si>
  <si>
    <t>小型盾</t>
  </si>
  <si>
    <t>板盾</t>
  </si>
  <si>
    <t>鸢盾</t>
  </si>
  <si>
    <t>漩涡重盾</t>
  </si>
  <si>
    <t>哥特盾</t>
  </si>
  <si>
    <t>士兵盾</t>
  </si>
  <si>
    <t>重盾</t>
  </si>
  <si>
    <t>蜥蝪盾</t>
  </si>
  <si>
    <t>反光之盾</t>
  </si>
  <si>
    <t>圣者之盾</t>
  </si>
  <si>
    <t>风之盾</t>
  </si>
  <si>
    <t>狮子盾</t>
  </si>
  <si>
    <t>防守之盾</t>
  </si>
  <si>
    <t>黄金之盾</t>
  </si>
  <si>
    <t>水龙之盾</t>
  </si>
  <si>
    <t>镜之盾</t>
  </si>
  <si>
    <t>力量之盾</t>
  </si>
  <si>
    <t>防御之盾+</t>
  </si>
  <si>
    <t>漆黑之盾</t>
  </si>
  <si>
    <t>火龙之盾</t>
  </si>
  <si>
    <t>黑暗之盾</t>
  </si>
  <si>
    <t>勇者之盾</t>
  </si>
  <si>
    <t>Show</t>
  </si>
  <si>
    <t>Title</t>
  </si>
  <si>
    <t>加C改类型名</t>
  </si>
  <si>
    <t xml:space="preserve">材料1 </t>
  </si>
  <si>
    <t>材料2</t>
  </si>
  <si>
    <t>材料3</t>
  </si>
  <si>
    <t>材料4</t>
  </si>
  <si>
    <t>铜</t>
  </si>
  <si>
    <t>3001;3002</t>
  </si>
  <si>
    <t>伙伴剑A1</t>
  </si>
  <si>
    <t>印度轻木</t>
  </si>
  <si>
    <t>麻布</t>
  </si>
  <si>
    <t>铁</t>
  </si>
  <si>
    <t>3002;3003</t>
  </si>
  <si>
    <t>伙伴剑B1</t>
  </si>
  <si>
    <t>神秘火种</t>
  </si>
  <si>
    <t>银</t>
  </si>
  <si>
    <t>3003;3004</t>
  </si>
  <si>
    <t>伙伴剑A2</t>
  </si>
  <si>
    <t>枞</t>
  </si>
  <si>
    <t>木绵布</t>
  </si>
  <si>
    <t>铝</t>
  </si>
  <si>
    <t>3004;3005</t>
  </si>
  <si>
    <t>伙伴剑B2</t>
  </si>
  <si>
    <t>纯银</t>
  </si>
  <si>
    <t>3005;3006</t>
  </si>
  <si>
    <t>伙伴剑A3</t>
  </si>
  <si>
    <t>黄月木</t>
  </si>
  <si>
    <t>毛毡</t>
  </si>
  <si>
    <t>3101;3101</t>
  </si>
  <si>
    <t>伙伴剑B3</t>
  </si>
  <si>
    <t>3102;3102</t>
  </si>
  <si>
    <t>伙伴剑A4</t>
  </si>
  <si>
    <t>茱萸木</t>
  </si>
  <si>
    <t>棉</t>
  </si>
  <si>
    <t>3103;3103</t>
  </si>
  <si>
    <t>伙伴剑B4</t>
  </si>
  <si>
    <t>3104;3104</t>
  </si>
  <si>
    <t>伙伴剑A5</t>
  </si>
  <si>
    <t>铁杉</t>
  </si>
  <si>
    <t>细线</t>
  </si>
  <si>
    <t>3105;3105</t>
  </si>
  <si>
    <t>伙伴剑B5</t>
  </si>
  <si>
    <t>伙伴剑C5</t>
  </si>
  <si>
    <t>钢骑之矿</t>
  </si>
  <si>
    <t>3401;3401</t>
  </si>
  <si>
    <t>伙伴剑A6</t>
  </si>
  <si>
    <t>金</t>
  </si>
  <si>
    <t>琵琶木</t>
  </si>
  <si>
    <t>绢布</t>
  </si>
  <si>
    <t>3402;3402</t>
  </si>
  <si>
    <t>伙伴剑B6</t>
  </si>
  <si>
    <t>3403;3403</t>
  </si>
  <si>
    <t>毛毡生</t>
  </si>
  <si>
    <t>伙伴斧A1</t>
  </si>
  <si>
    <t>3404;3404</t>
  </si>
  <si>
    <t>棉生</t>
  </si>
  <si>
    <t>伙伴斧B1</t>
  </si>
  <si>
    <t>3405;3405</t>
  </si>
  <si>
    <t>伙伴斧A2</t>
  </si>
  <si>
    <t>伙伴斧B2</t>
  </si>
  <si>
    <t>伙伴斧A3</t>
  </si>
  <si>
    <t>伙伴斧B3</t>
  </si>
  <si>
    <t>伙伴斧A4</t>
  </si>
  <si>
    <t>伙伴斧B4</t>
  </si>
  <si>
    <t>伙伴斧A5</t>
  </si>
  <si>
    <t>伙伴斧B5</t>
  </si>
  <si>
    <t>伙伴斧C5</t>
  </si>
  <si>
    <t>伙伴斧A6</t>
  </si>
  <si>
    <t>伙伴斧B6</t>
  </si>
  <si>
    <t>伙伴枪A1</t>
  </si>
  <si>
    <t>伙伴枪B1</t>
  </si>
  <si>
    <t>伙伴枪A2</t>
  </si>
  <si>
    <t>伙伴枪B2</t>
  </si>
  <si>
    <t>伙伴枪A3</t>
  </si>
  <si>
    <t>伙伴枪B3</t>
  </si>
  <si>
    <t>伙伴枪A4</t>
  </si>
  <si>
    <t>伙伴枪B4</t>
  </si>
  <si>
    <t>伙伴枪A5</t>
  </si>
  <si>
    <t>伙伴枪B5</t>
  </si>
  <si>
    <t>伙伴枪C5</t>
  </si>
  <si>
    <t>伙伴枪A6</t>
  </si>
  <si>
    <t>伙伴枪B6</t>
  </si>
  <si>
    <t>伙伴弓A1</t>
  </si>
  <si>
    <t>伙伴弓B1</t>
  </si>
  <si>
    <t>伙伴弓A2</t>
  </si>
  <si>
    <t>伙伴弓B2</t>
  </si>
  <si>
    <t>伙伴弓A3</t>
  </si>
  <si>
    <t>伙伴弓B3</t>
  </si>
  <si>
    <t>伙伴弓A4</t>
  </si>
  <si>
    <t>伙伴弓B4</t>
  </si>
  <si>
    <t>伙伴弓A5</t>
  </si>
  <si>
    <t>伙伴弓B5</t>
  </si>
  <si>
    <t>伙伴弓C5</t>
  </si>
  <si>
    <t>伙伴弓A6</t>
  </si>
  <si>
    <t>伙伴弓B6</t>
  </si>
  <si>
    <t>伙伴手杖A1</t>
  </si>
  <si>
    <t>伙伴手杖B1</t>
  </si>
  <si>
    <t>伙伴手杖A2</t>
  </si>
  <si>
    <t>伙伴手杖B2</t>
  </si>
  <si>
    <t>伙伴手杖A3</t>
  </si>
  <si>
    <t>伙伴手杖B3</t>
  </si>
  <si>
    <t>伙伴手杖A4</t>
  </si>
  <si>
    <t>伙伴手杖B4</t>
  </si>
  <si>
    <t>伙伴手杖A5</t>
  </si>
  <si>
    <t>伙伴手杖B5</t>
  </si>
  <si>
    <t>伙伴手杖C5</t>
  </si>
  <si>
    <t>伙伴手杖A6</t>
  </si>
  <si>
    <t>伙伴手杖B6</t>
  </si>
  <si>
    <t>伙伴拳套A1</t>
  </si>
  <si>
    <t>伙伴拳套B1</t>
  </si>
  <si>
    <t>伙伴拳套A2</t>
  </si>
  <si>
    <t>伙伴拳套B2</t>
  </si>
  <si>
    <t>伙伴拳套A3</t>
  </si>
  <si>
    <t>伙伴拳套B3</t>
  </si>
  <si>
    <t>伙伴拳套A4</t>
  </si>
  <si>
    <t>伙伴拳套B4</t>
  </si>
  <si>
    <t>伙伴拳套A5</t>
  </si>
  <si>
    <t>伙伴拳套B5</t>
  </si>
  <si>
    <t>伙伴拳套C5</t>
  </si>
  <si>
    <t>伙伴拳套A6</t>
  </si>
  <si>
    <t>伙伴拳套B6</t>
  </si>
  <si>
    <t>伙伴头盔A1</t>
  </si>
  <si>
    <t>伙伴头盔B1</t>
  </si>
  <si>
    <t>伙伴头盔A2</t>
  </si>
  <si>
    <t>伙伴头盔B2</t>
  </si>
  <si>
    <t>伙伴头盔A3</t>
  </si>
  <si>
    <t>伙伴头盔B3</t>
  </si>
  <si>
    <t>伙伴头盔A4</t>
  </si>
  <si>
    <t>伙伴头盔B4</t>
  </si>
  <si>
    <t>伙伴头盔A5</t>
  </si>
  <si>
    <t>伙伴头盔B5</t>
  </si>
  <si>
    <t>伙伴头盔C5</t>
  </si>
  <si>
    <t>伙伴头盔A6</t>
  </si>
  <si>
    <t>伙伴头盔B6</t>
  </si>
  <si>
    <t>伙伴帽子A1</t>
  </si>
  <si>
    <t>伙伴帽子B1</t>
  </si>
  <si>
    <t>伙伴帽子A2</t>
  </si>
  <si>
    <t>伙伴帽子B2</t>
  </si>
  <si>
    <t>伙伴帽子A3</t>
  </si>
  <si>
    <t>伙伴帽子B3</t>
  </si>
  <si>
    <t>伙伴帽子A4</t>
  </si>
  <si>
    <t>伙伴帽子B4</t>
  </si>
  <si>
    <t>伙伴帽子A5</t>
  </si>
  <si>
    <t>伙伴帽子B5</t>
  </si>
  <si>
    <t>伙伴帽子C5</t>
  </si>
  <si>
    <t>伙伴帽子A6</t>
  </si>
  <si>
    <t>伙伴帽子B6</t>
  </si>
  <si>
    <t>伙伴铠甲A1</t>
  </si>
  <si>
    <t>伙伴铠甲B1</t>
  </si>
  <si>
    <t>伙伴铠甲A2</t>
  </si>
  <si>
    <t>伙伴铠甲B2</t>
  </si>
  <si>
    <t>伙伴铠甲A3</t>
  </si>
  <si>
    <t>伙伴铠甲B3</t>
  </si>
  <si>
    <t>伙伴铠甲A4</t>
  </si>
  <si>
    <t>伙伴铠甲B4</t>
  </si>
  <si>
    <t>伙伴铠甲A5</t>
  </si>
  <si>
    <t>伙伴铠甲B5</t>
  </si>
  <si>
    <t>伙伴铠甲C5</t>
  </si>
  <si>
    <t>伙伴铠甲A6</t>
  </si>
  <si>
    <t>伙伴铠甲B6</t>
  </si>
  <si>
    <t>伙伴布甲A1</t>
  </si>
  <si>
    <t>伙伴布甲B1</t>
  </si>
  <si>
    <t>伙伴布甲A2</t>
  </si>
  <si>
    <t>伙伴布甲B2</t>
  </si>
  <si>
    <t>伙伴布甲A3</t>
  </si>
  <si>
    <t>伙伴布甲B3</t>
  </si>
  <si>
    <t>伙伴布甲A4</t>
  </si>
  <si>
    <t>伙伴布甲B4</t>
  </si>
  <si>
    <t>伙伴布甲A5</t>
  </si>
  <si>
    <t>伙伴布甲B5</t>
  </si>
  <si>
    <t>伙伴布甲C5</t>
  </si>
  <si>
    <t>伙伴布甲A6</t>
  </si>
  <si>
    <t>伙伴布甲B6</t>
  </si>
  <si>
    <t>伙伴袍子A1</t>
  </si>
  <si>
    <t>伙伴袍子B1</t>
  </si>
  <si>
    <t>伙伴袍子A2</t>
  </si>
  <si>
    <t>伙伴袍子B2</t>
  </si>
  <si>
    <t>伙伴袍子A3</t>
  </si>
  <si>
    <t>伙伴袍子B3</t>
  </si>
  <si>
    <t>伙伴袍子A4</t>
  </si>
  <si>
    <t>伙伴袍子B4</t>
  </si>
  <si>
    <t>伙伴袍子A5</t>
  </si>
  <si>
    <t>伙伴袍子B5</t>
  </si>
  <si>
    <t>伙伴袍子C5</t>
  </si>
  <si>
    <t>伙伴袍子A6</t>
  </si>
  <si>
    <t>伙伴袍子B6</t>
  </si>
  <si>
    <t>伙伴鞋子A1</t>
  </si>
  <si>
    <t>伙伴鞋子B1</t>
  </si>
  <si>
    <t>伙伴鞋子A2</t>
  </si>
  <si>
    <t>伙伴鞋子B2</t>
  </si>
  <si>
    <t>伙伴鞋子A3</t>
  </si>
  <si>
    <t>伙伴鞋子B3</t>
  </si>
  <si>
    <t>伙伴鞋子A4</t>
  </si>
  <si>
    <t>伙伴鞋子B4</t>
  </si>
  <si>
    <t>伙伴鞋子A5</t>
  </si>
  <si>
    <t>伙伴鞋子B5</t>
  </si>
  <si>
    <t>伙伴鞋子C5</t>
  </si>
  <si>
    <t>伙伴鞋子A6</t>
  </si>
  <si>
    <t>伙伴鞋子B6</t>
  </si>
  <si>
    <t>伙伴长靴A1</t>
  </si>
  <si>
    <t>伙伴长靴B1</t>
  </si>
  <si>
    <t>伙伴长靴A2</t>
  </si>
  <si>
    <t>伙伴长靴B2</t>
  </si>
  <si>
    <t>伙伴长靴A3</t>
  </si>
  <si>
    <t>伙伴长靴B3</t>
  </si>
  <si>
    <t>伙伴长靴A4</t>
  </si>
  <si>
    <t>伙伴长靴B4</t>
  </si>
  <si>
    <t>伙伴长靴A5</t>
  </si>
  <si>
    <t>伙伴长靴B5</t>
  </si>
  <si>
    <t>伙伴长靴C5</t>
  </si>
  <si>
    <t>伙伴长靴A6</t>
  </si>
  <si>
    <t>伙伴长靴B6</t>
  </si>
  <si>
    <t>饰品都A</t>
  </si>
  <si>
    <t>伙伴饰品A1</t>
  </si>
  <si>
    <t>伙伴饰品A2</t>
  </si>
  <si>
    <t>伙伴饰品A3</t>
  </si>
  <si>
    <t>伙伴饰品A4</t>
  </si>
  <si>
    <t>伙伴饰品A5</t>
  </si>
  <si>
    <t>伙伴饰品A6</t>
  </si>
  <si>
    <t>角色剑A1</t>
  </si>
  <si>
    <t>角色剑B1</t>
  </si>
  <si>
    <t>角色剑A2</t>
  </si>
  <si>
    <t>角色剑B2</t>
  </si>
  <si>
    <t>角色剑A3</t>
  </si>
  <si>
    <t>角色剑B3</t>
  </si>
  <si>
    <t>角色剑A4</t>
  </si>
  <si>
    <t>角色剑B4</t>
  </si>
  <si>
    <t>角色剑A5</t>
  </si>
  <si>
    <t>角色剑B5</t>
  </si>
  <si>
    <t>角色剑C5</t>
  </si>
  <si>
    <t>角色剑A6</t>
  </si>
  <si>
    <t>角色剑B6</t>
  </si>
  <si>
    <t>角色斧A1</t>
  </si>
  <si>
    <t>角色斧B1</t>
  </si>
  <si>
    <t>角色斧A2</t>
  </si>
  <si>
    <t>角色斧B2</t>
  </si>
  <si>
    <t>角色斧A3</t>
  </si>
  <si>
    <t>角色斧B3</t>
  </si>
  <si>
    <t>角色斧A4</t>
  </si>
  <si>
    <t>角色斧B4</t>
  </si>
  <si>
    <t>角色斧A5</t>
  </si>
  <si>
    <t>角色斧B5</t>
  </si>
  <si>
    <t>角色斧C5</t>
  </si>
  <si>
    <t>角色枪A1</t>
  </si>
  <si>
    <t>角色枪B1</t>
  </si>
  <si>
    <t>角色枪A2</t>
  </si>
  <si>
    <t>角色枪B2</t>
  </si>
  <si>
    <t>角色枪A3</t>
  </si>
  <si>
    <t>角色枪B3</t>
  </si>
  <si>
    <t>角色枪A4</t>
  </si>
  <si>
    <t>角色枪B4</t>
  </si>
  <si>
    <t>角色枪A5</t>
  </si>
  <si>
    <t>角色枪B5</t>
  </si>
  <si>
    <t>角色枪C5</t>
  </si>
  <si>
    <t>角色枪A6</t>
  </si>
  <si>
    <t>角色枪B6</t>
  </si>
  <si>
    <t>角色弓A1</t>
  </si>
  <si>
    <t>角色弓B1</t>
  </si>
  <si>
    <t>角色弓A2</t>
  </si>
  <si>
    <t>角色弓B2</t>
  </si>
  <si>
    <t>角色弓A3</t>
  </si>
  <si>
    <t>角色弓B3</t>
  </si>
  <si>
    <t>角色弓A4</t>
  </si>
  <si>
    <t>角色弓B4</t>
  </si>
  <si>
    <t>角色弓A5</t>
  </si>
  <si>
    <t>角色弓B5</t>
  </si>
  <si>
    <t>角色弓C5</t>
  </si>
  <si>
    <t>角色弓A6</t>
  </si>
  <si>
    <t>角色弓B6</t>
  </si>
  <si>
    <t>角色手杖A1</t>
  </si>
  <si>
    <t>角色手杖B1</t>
  </si>
  <si>
    <t>角色手杖A2</t>
  </si>
  <si>
    <t>角色手杖B2</t>
  </si>
  <si>
    <t>角色手杖A3</t>
  </si>
  <si>
    <t>角色手杖B3</t>
  </si>
  <si>
    <t>角色手杖A4</t>
  </si>
  <si>
    <t>角色手杖B4</t>
  </si>
  <si>
    <t>角色手杖A5</t>
  </si>
  <si>
    <t>角色手杖B5</t>
  </si>
  <si>
    <t>角色手杖C5</t>
  </si>
  <si>
    <t>角色手杖A6</t>
  </si>
  <si>
    <t>角色手杖B6</t>
  </si>
  <si>
    <t>角色拳套A1</t>
  </si>
  <si>
    <t>角色拳套B1</t>
  </si>
  <si>
    <t>角色拳套A2</t>
  </si>
  <si>
    <t>角色拳套B2</t>
  </si>
  <si>
    <t>角色拳套A3</t>
  </si>
  <si>
    <t>角色拳套B3</t>
  </si>
  <si>
    <t>角色拳套A4</t>
  </si>
  <si>
    <t>角色拳套B4</t>
  </si>
  <si>
    <t>角色拳套A5</t>
  </si>
  <si>
    <t>角色拳套B5</t>
  </si>
  <si>
    <t>角色拳套C5</t>
  </si>
  <si>
    <t>角色拳套A6</t>
  </si>
  <si>
    <t>角色拳套B6</t>
  </si>
  <si>
    <t>角色头盔A1</t>
  </si>
  <si>
    <t>角色头盔B1</t>
  </si>
  <si>
    <t>角色头盔A2</t>
  </si>
  <si>
    <t>角色头盔B2</t>
  </si>
  <si>
    <t>角色头盔A3</t>
  </si>
  <si>
    <t>角色头盔B3</t>
  </si>
  <si>
    <t>角色头盔A4</t>
  </si>
  <si>
    <t>角色头盔B4</t>
  </si>
  <si>
    <t>角色头盔A5</t>
  </si>
  <si>
    <t>角色头盔B5</t>
  </si>
  <si>
    <t>角色头盔C5</t>
  </si>
  <si>
    <t>角色头盔A6</t>
  </si>
  <si>
    <t>角色头盔B6</t>
  </si>
  <si>
    <t>角色帽子A1</t>
  </si>
  <si>
    <t>角色帽子B1</t>
  </si>
  <si>
    <t>角色帽子A2</t>
  </si>
  <si>
    <t>角色帽子B2</t>
  </si>
  <si>
    <t>角色帽子A3</t>
  </si>
  <si>
    <t>角色帽子B3</t>
  </si>
  <si>
    <t>角色帽子A4</t>
  </si>
  <si>
    <t>角色帽子B4</t>
  </si>
  <si>
    <t>角色帽子A5</t>
  </si>
  <si>
    <t>角色帽子B5</t>
  </si>
  <si>
    <t>角色帽子C5</t>
  </si>
  <si>
    <t>角色帽子A6</t>
  </si>
  <si>
    <t>角色帽子B6</t>
  </si>
  <si>
    <t>角色铠甲A1</t>
  </si>
  <si>
    <t>角色铠甲B1</t>
  </si>
  <si>
    <t>角色铠甲A2</t>
  </si>
  <si>
    <t>角色铠甲B2</t>
  </si>
  <si>
    <t>角色铠甲A3</t>
  </si>
  <si>
    <t>角色铠甲B3</t>
  </si>
  <si>
    <t>角色铠甲A4</t>
  </si>
  <si>
    <t>角色铠甲B4</t>
  </si>
  <si>
    <t>角色铠甲A5</t>
  </si>
  <si>
    <t>角色铠甲B5</t>
  </si>
  <si>
    <t>角色铠甲C5</t>
  </si>
  <si>
    <t>角色铠甲A6</t>
  </si>
  <si>
    <t>角色铠甲B6</t>
  </si>
  <si>
    <t>角色布甲A1</t>
  </si>
  <si>
    <t>角色布甲B1</t>
  </si>
  <si>
    <t>角色布甲A2</t>
  </si>
  <si>
    <t>角色布甲B2</t>
  </si>
  <si>
    <t>角色布甲A3</t>
  </si>
  <si>
    <t>角色布甲B3</t>
  </si>
  <si>
    <t>角色布甲A4</t>
  </si>
  <si>
    <t>角色布甲B4</t>
  </si>
  <si>
    <t>角色布甲A5</t>
  </si>
  <si>
    <t>角色布甲B5</t>
  </si>
  <si>
    <t>角色布甲C5</t>
  </si>
  <si>
    <t>角色布甲A6</t>
  </si>
  <si>
    <t>角色布甲B6</t>
  </si>
  <si>
    <t>角色袍子A1</t>
  </si>
  <si>
    <t>角色袍子B1</t>
  </si>
  <si>
    <t>角色袍子A2</t>
  </si>
  <si>
    <t>角色袍子B2</t>
  </si>
  <si>
    <t>角色袍子A3</t>
  </si>
  <si>
    <t>角色袍子B3</t>
  </si>
  <si>
    <t>角色袍子A4</t>
  </si>
  <si>
    <t>角色袍子B4</t>
  </si>
  <si>
    <t>角色袍子A5</t>
  </si>
  <si>
    <t>角色袍子B5</t>
  </si>
  <si>
    <t>角色袍子C5</t>
  </si>
  <si>
    <t>角色袍子A6</t>
  </si>
  <si>
    <t>角色袍子B6</t>
  </si>
  <si>
    <t>角色鞋子A1</t>
  </si>
  <si>
    <t>角色鞋子B1</t>
  </si>
  <si>
    <t>角色鞋子A2</t>
  </si>
  <si>
    <t>角色鞋子B2</t>
  </si>
  <si>
    <t>角色鞋子A3</t>
  </si>
  <si>
    <t>角色鞋子B3</t>
  </si>
  <si>
    <t>角色鞋子A4</t>
  </si>
  <si>
    <t>角色鞋子B4</t>
  </si>
  <si>
    <t>角色鞋子A5</t>
  </si>
  <si>
    <t>角色鞋子B5</t>
  </si>
  <si>
    <t>角色鞋子C5</t>
  </si>
  <si>
    <t>角色鞋子A6</t>
  </si>
  <si>
    <t>角色鞋子B6</t>
  </si>
  <si>
    <t>角色长靴A1</t>
  </si>
  <si>
    <t>角色长靴B1</t>
  </si>
  <si>
    <t>角色长靴A2</t>
  </si>
  <si>
    <t>角色长靴B2</t>
  </si>
  <si>
    <t>角色长靴A3</t>
  </si>
  <si>
    <t>角色长靴B3</t>
  </si>
  <si>
    <t>角色长靴A4</t>
  </si>
  <si>
    <t>角色长靴B4</t>
  </si>
  <si>
    <t>角色长靴A5</t>
  </si>
  <si>
    <t>角色长靴B5</t>
  </si>
  <si>
    <t>角色长靴C5</t>
  </si>
  <si>
    <t>角色长靴A6</t>
  </si>
  <si>
    <t>角色长靴B6</t>
  </si>
  <si>
    <t>角色饰品A1</t>
  </si>
  <si>
    <t>角色饰品B1</t>
  </si>
  <si>
    <t>角色饰品A2</t>
  </si>
  <si>
    <t>角色饰品B2</t>
  </si>
  <si>
    <t>角色饰品A3</t>
  </si>
  <si>
    <t>角色饰品B3</t>
  </si>
  <si>
    <t>角色饰品A4</t>
  </si>
  <si>
    <t>角色饰品B4</t>
  </si>
  <si>
    <t>角色饰品A5</t>
  </si>
  <si>
    <t>角色饰品B5</t>
  </si>
  <si>
    <t>角色饰品A6</t>
  </si>
  <si>
    <t>角色饰品B6</t>
  </si>
  <si>
    <t>角色剑A7</t>
  </si>
  <si>
    <t>角色剑B7</t>
  </si>
  <si>
    <t>角色剑B8</t>
  </si>
  <si>
    <t>角色剑A8</t>
  </si>
  <si>
    <t>角色剑A9</t>
  </si>
  <si>
    <t>角色剑B9</t>
  </si>
  <si>
    <t>角色剑A10</t>
  </si>
  <si>
    <t>角色剑B10</t>
  </si>
  <si>
    <t>角色斧A6</t>
  </si>
  <si>
    <t>角色斧B6</t>
  </si>
  <si>
    <t>角色斧B7</t>
  </si>
  <si>
    <t>角色斧A7</t>
  </si>
  <si>
    <t>角色斧A8</t>
  </si>
  <si>
    <t>角色斧B8</t>
  </si>
  <si>
    <t>角色斧B9</t>
  </si>
  <si>
    <t>角色斧A9</t>
  </si>
  <si>
    <t>角色斧B10</t>
  </si>
  <si>
    <t>角色斧A10</t>
  </si>
  <si>
    <t>角色枪B7</t>
  </si>
  <si>
    <t>角色枪A7</t>
  </si>
  <si>
    <t>角色枪B8</t>
  </si>
  <si>
    <t>角色枪A8</t>
  </si>
  <si>
    <t>角色枪A9</t>
  </si>
  <si>
    <t>角色枪B9</t>
  </si>
  <si>
    <t>角色枪A10</t>
  </si>
  <si>
    <t>角色枪B10</t>
  </si>
  <si>
    <t>角色弓A7</t>
  </si>
  <si>
    <t>角色弓B7</t>
  </si>
  <si>
    <t>角色弓B8</t>
  </si>
  <si>
    <t>角色弓A8</t>
  </si>
  <si>
    <t>角色弓B9</t>
  </si>
  <si>
    <t>角色弓A9</t>
  </si>
  <si>
    <t>角色弓B10</t>
  </si>
  <si>
    <t>角色弓A10</t>
  </si>
  <si>
    <t>角色手杖B7</t>
  </si>
  <si>
    <t>角色手杖A7</t>
  </si>
  <si>
    <t>角色手杖A8</t>
  </si>
  <si>
    <t>角色手杖B8</t>
  </si>
  <si>
    <t>角色手杖B9</t>
  </si>
  <si>
    <t>角色手杖A9</t>
  </si>
  <si>
    <t>角色手杖B10</t>
  </si>
  <si>
    <t>角色拳套A7</t>
  </si>
  <si>
    <t>角色拳套B7</t>
  </si>
  <si>
    <t>角色拳套B8</t>
  </si>
  <si>
    <t>角色拳套A8</t>
  </si>
  <si>
    <t>角色拳套A9</t>
  </si>
  <si>
    <t>角色拳套B9</t>
  </si>
  <si>
    <t>角色拳套A10</t>
  </si>
  <si>
    <t>角色拳套B10</t>
  </si>
  <si>
    <t>角色头盔A7</t>
  </si>
  <si>
    <t>角色头盔B7</t>
  </si>
  <si>
    <t>角色头盔A8</t>
  </si>
  <si>
    <t>角色头盔B8</t>
  </si>
  <si>
    <t>角色头盔B9</t>
  </si>
  <si>
    <t>角色头盔A9</t>
  </si>
  <si>
    <t>角色头盔B10</t>
  </si>
  <si>
    <t>角色头盔A10</t>
  </si>
  <si>
    <t>角色帽子B7</t>
  </si>
  <si>
    <t>角色帽子A7</t>
  </si>
  <si>
    <t>角色帽子A8</t>
  </si>
  <si>
    <t>角色帽子B8</t>
  </si>
  <si>
    <t>角色帽子B9</t>
  </si>
  <si>
    <t>角色帽子A9</t>
  </si>
  <si>
    <t>角色帽子B10</t>
  </si>
  <si>
    <t>角色帽子A10</t>
  </si>
  <si>
    <t>角色铠甲B7</t>
  </si>
  <si>
    <t>角色铠甲A7</t>
  </si>
  <si>
    <t>角色铠甲A8</t>
  </si>
  <si>
    <t>角色铠甲B8</t>
  </si>
  <si>
    <t>角色铠甲B9</t>
  </si>
  <si>
    <t>角色铠甲A10</t>
  </si>
  <si>
    <t>角色铠甲B10</t>
  </si>
  <si>
    <t>角色布甲A7</t>
  </si>
  <si>
    <t>角色布甲B7</t>
  </si>
  <si>
    <t>角色布甲B8</t>
  </si>
  <si>
    <t>角色布甲A8</t>
  </si>
  <si>
    <t>角色布甲A9</t>
  </si>
  <si>
    <t>角色布甲B9</t>
  </si>
  <si>
    <t>角色布甲A10</t>
  </si>
  <si>
    <t>角色布甲B10</t>
  </si>
  <si>
    <t>角色袍子A7</t>
  </si>
  <si>
    <t>角色袍子B7</t>
  </si>
  <si>
    <t>角色袍子B8</t>
  </si>
  <si>
    <t>角色袍子A8</t>
  </si>
  <si>
    <t>角色袍子A9</t>
  </si>
  <si>
    <t>角色袍子B9</t>
  </si>
  <si>
    <t>角色袍子A10</t>
  </si>
  <si>
    <t>角色袍子B10</t>
  </si>
  <si>
    <t>角色长靴A7</t>
  </si>
  <si>
    <t>角色长靴B7</t>
  </si>
  <si>
    <t>角色长靴A8</t>
  </si>
  <si>
    <t>角色长靴B8</t>
  </si>
  <si>
    <t>角色长靴B9</t>
  </si>
  <si>
    <t>角色长靴A9</t>
  </si>
  <si>
    <t>角色长靴B10</t>
  </si>
  <si>
    <t>角色长靴A10</t>
  </si>
  <si>
    <t>角色鞋子B7</t>
  </si>
  <si>
    <t>角色鞋子A7</t>
  </si>
  <si>
    <t>角色鞋子A8</t>
  </si>
  <si>
    <t>角色鞋子B8</t>
  </si>
  <si>
    <t>角色鞋子A9</t>
  </si>
  <si>
    <t>角色鞋子B9</t>
  </si>
  <si>
    <t>角色鞋子A10</t>
  </si>
  <si>
    <t>角色鞋子B10</t>
  </si>
  <si>
    <t>角色盾A1</t>
  </si>
  <si>
    <t>角色盾B1</t>
  </si>
  <si>
    <t>角色盾A2</t>
  </si>
  <si>
    <t>角色盾B2</t>
  </si>
  <si>
    <t>角色盾A3</t>
  </si>
  <si>
    <t>角色盾B3</t>
  </si>
  <si>
    <t>角色盾A4</t>
  </si>
  <si>
    <t>角色盾B4</t>
  </si>
  <si>
    <t>角色盾B5</t>
  </si>
  <si>
    <t>角色盾A5</t>
  </si>
  <si>
    <t>角色盾A6</t>
  </si>
  <si>
    <t>角色盾B6</t>
  </si>
  <si>
    <t>角色盾A7</t>
  </si>
  <si>
    <t>角色盾B7</t>
  </si>
  <si>
    <t>角色盾B8</t>
  </si>
  <si>
    <t>角色盾A8</t>
  </si>
  <si>
    <t>角色盾A9</t>
  </si>
  <si>
    <t>角色盾B9</t>
  </si>
  <si>
    <t>角色盾B10</t>
  </si>
  <si>
    <t>角色盾A10</t>
  </si>
  <si>
    <t>角色手杖A10</t>
  </si>
  <si>
    <t>角色铠甲A9</t>
  </si>
  <si>
    <t>剑</t>
  </si>
  <si>
    <t>数值规则</t>
  </si>
  <si>
    <t>每个阶段都需要一个稀有资源，稀有资源通过采集低概率掉落和活动内容活动</t>
  </si>
  <si>
    <t>斧</t>
  </si>
  <si>
    <t>A B级的装备资源消耗比例=1:2，适量增减</t>
  </si>
  <si>
    <t>枪</t>
  </si>
  <si>
    <t>等级越高需要消耗材料，装备等级*1级材料数量</t>
  </si>
  <si>
    <t>c</t>
  </si>
  <si>
    <t>弓</t>
  </si>
  <si>
    <t>根据武器或装备的性质，每种资源的需求量不同，尽量做到价值相等</t>
  </si>
  <si>
    <t>手杖</t>
  </si>
  <si>
    <t>拳套</t>
  </si>
  <si>
    <t>头盔</t>
  </si>
  <si>
    <t>帽子</t>
  </si>
  <si>
    <t>铠甲</t>
  </si>
  <si>
    <t>袍子</t>
  </si>
  <si>
    <t>鞋子</t>
  </si>
  <si>
    <t>饰品</t>
  </si>
  <si>
    <t>盾</t>
  </si>
  <si>
    <t>武器等级</t>
  </si>
  <si>
    <t>品质</t>
  </si>
  <si>
    <t>2级</t>
  </si>
  <si>
    <t>绿色</t>
  </si>
  <si>
    <t>物理武器</t>
  </si>
  <si>
    <t>蓝色</t>
  </si>
  <si>
    <t>3级</t>
  </si>
  <si>
    <t>紫色</t>
  </si>
  <si>
    <t>4级</t>
  </si>
  <si>
    <t>5级</t>
  </si>
  <si>
    <t>金色</t>
  </si>
  <si>
    <t>6级</t>
  </si>
  <si>
    <t>7级</t>
  </si>
  <si>
    <t>法系武器</t>
  </si>
  <si>
    <t>物理头盔</t>
  </si>
  <si>
    <t>法系头盔</t>
  </si>
  <si>
    <t>物理铠甲</t>
  </si>
  <si>
    <t>法系铠甲</t>
  </si>
  <si>
    <t>物理鞋子</t>
  </si>
  <si>
    <t>法系鞋子</t>
  </si>
  <si>
    <t>物理饰品</t>
  </si>
  <si>
    <t>法系饰品</t>
  </si>
  <si>
    <t>1级装备刻印</t>
  </si>
  <si>
    <t>2级装备刻印</t>
  </si>
  <si>
    <t>3级装备刻印</t>
  </si>
  <si>
    <t>4级装备刻印</t>
  </si>
  <si>
    <t>5级装备刻印</t>
  </si>
  <si>
    <t>ItemSubType</t>
  </si>
  <si>
    <t>Quality</t>
  </si>
  <si>
    <t>l类型编号</t>
  </si>
  <si>
    <t>QC_White</t>
  </si>
  <si>
    <t>QC_Green</t>
  </si>
  <si>
    <t>QC_Blue</t>
  </si>
  <si>
    <t>QC_Purple</t>
  </si>
  <si>
    <t>QC_Golden</t>
  </si>
  <si>
    <t>神秘曲刀</t>
  </si>
  <si>
    <t>死神镰斧</t>
  </si>
  <si>
    <t>霸王枪</t>
  </si>
  <si>
    <t>三叉神戟</t>
  </si>
  <si>
    <t>异形灭神枪</t>
  </si>
  <si>
    <t>魔眼之星</t>
  </si>
  <si>
    <t>星空幻象</t>
  </si>
  <si>
    <t>谜纹之鞋</t>
  </si>
  <si>
    <t>等级</t>
  </si>
  <si>
    <t>颜色</t>
  </si>
  <si>
    <t>参数：3</t>
  </si>
  <si>
    <t>计算</t>
  </si>
  <si>
    <t>火种参数</t>
  </si>
  <si>
    <t>白色</t>
  </si>
  <si>
    <t>QC_Orange</t>
  </si>
  <si>
    <t>橙色</t>
  </si>
  <si>
    <t>QC_Pink</t>
  </si>
  <si>
    <t>粉色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</si>
</sst>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8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/>
      <right style="thin">
        <color indexed="44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6" fillId="36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7" applyNumberFormat="0" applyFont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4" fillId="34" borderId="8" applyNumberFormat="0" applyAlignment="0" applyProtection="0">
      <alignment vertical="center"/>
    </xf>
    <xf numFmtId="0" fontId="25" fillId="34" borderId="9" applyNumberFormat="0" applyAlignment="0" applyProtection="0">
      <alignment vertical="center"/>
    </xf>
    <xf numFmtId="0" fontId="21" fillId="43" borderId="11" applyNumberFormat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0" fillId="0" borderId="0"/>
  </cellStyleXfs>
  <cellXfs count="96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7" borderId="0" xfId="0" applyFont="1" applyFill="1" applyAlignment="1"/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9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 wrapText="1"/>
    </xf>
    <xf numFmtId="0" fontId="0" fillId="19" borderId="0" xfId="0" applyFill="1" applyAlignment="1"/>
    <xf numFmtId="0" fontId="3" fillId="1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0" fillId="14" borderId="0" xfId="0" applyFill="1" applyAlignment="1"/>
    <xf numFmtId="0" fontId="1" fillId="14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1" borderId="3" xfId="0" applyFont="1" applyFill="1" applyBorder="1" applyAlignment="1" applyProtection="1">
      <alignment horizontal="right" vertical="center" wrapText="1"/>
    </xf>
    <xf numFmtId="0" fontId="0" fillId="21" borderId="4" xfId="0" applyFont="1" applyFill="1" applyBorder="1" applyAlignment="1" applyProtection="1">
      <alignment horizontal="right" vertical="center" wrapText="1"/>
    </xf>
    <xf numFmtId="0" fontId="0" fillId="21" borderId="5" xfId="0" applyFont="1" applyFill="1" applyBorder="1" applyAlignment="1" applyProtection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5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6" fillId="22" borderId="1" xfId="49" applyFont="1" applyFill="1" applyBorder="1" applyAlignment="1" applyProtection="1">
      <alignment horizontal="center" vertical="center" wrapText="1"/>
    </xf>
    <xf numFmtId="0" fontId="0" fillId="23" borderId="0" xfId="0" applyFill="1" applyAlignment="1"/>
    <xf numFmtId="0" fontId="1" fillId="8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 wrapText="1"/>
    </xf>
    <xf numFmtId="0" fontId="0" fillId="26" borderId="0" xfId="0" applyFill="1" applyAlignment="1"/>
    <xf numFmtId="0" fontId="3" fillId="20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1" borderId="1" xfId="0" applyFont="1" applyFill="1" applyBorder="1" applyAlignment="1" applyProtection="1">
      <alignment horizontal="center" vertical="center"/>
    </xf>
    <xf numFmtId="0" fontId="1" fillId="21" borderId="3" xfId="0" applyFont="1" applyFill="1" applyBorder="1" applyAlignment="1" applyProtection="1">
      <alignment horizontal="right" vertical="center" wrapText="1"/>
    </xf>
    <xf numFmtId="0" fontId="1" fillId="21" borderId="3" xfId="0" applyFont="1" applyFill="1" applyBorder="1" applyAlignment="1" applyProtection="1">
      <alignment vertical="center" wrapText="1"/>
    </xf>
    <xf numFmtId="0" fontId="4" fillId="31" borderId="2" xfId="0" applyFont="1" applyFill="1" applyBorder="1" applyAlignment="1" applyProtection="1">
      <alignment horizontal="center" vertical="center"/>
    </xf>
    <xf numFmtId="0" fontId="0" fillId="0" borderId="0" xfId="0" applyNumberForma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41"/>
  <sheetViews>
    <sheetView tabSelected="1" workbookViewId="0">
      <pane ySplit="1" topLeftCell="A221" activePane="bottomLeft" state="frozen"/>
      <selection/>
      <selection pane="bottomLeft" activeCell="B238" sqref="B238:C240"/>
    </sheetView>
  </sheetViews>
  <sheetFormatPr defaultColWidth="9" defaultRowHeight="13.5"/>
  <cols>
    <col min="1" max="2" width="10.125" customWidth="1"/>
    <col min="3" max="3" width="18.25" customWidth="1"/>
    <col min="4" max="4" width="13.875" customWidth="1"/>
    <col min="5" max="7" width="18.625" customWidth="1"/>
    <col min="8" max="8" width="32.25" customWidth="1"/>
    <col min="9" max="9" width="26.875" customWidth="1"/>
    <col min="10" max="11" width="13.875" customWidth="1"/>
    <col min="12" max="12" width="12.25" customWidth="1"/>
  </cols>
  <sheetData>
    <row r="1" ht="16.5" spans="1:14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4" t="s">
        <v>12</v>
      </c>
      <c r="N1" s="94" t="s">
        <v>13</v>
      </c>
    </row>
    <row r="2" ht="16.5" spans="1:14">
      <c r="A2" s="16">
        <v>1002</v>
      </c>
      <c r="B2" s="92" t="s">
        <v>14</v>
      </c>
      <c r="C2" s="92">
        <v>120</v>
      </c>
      <c r="D2" s="92">
        <v>10</v>
      </c>
      <c r="E2" s="92"/>
      <c r="F2" s="92"/>
      <c r="G2" s="92"/>
      <c r="H2" s="93" t="s">
        <v>15</v>
      </c>
      <c r="I2" s="93" t="s">
        <v>16</v>
      </c>
      <c r="J2" s="93"/>
      <c r="K2" s="93">
        <v>240</v>
      </c>
      <c r="M2">
        <v>100</v>
      </c>
      <c r="N2" s="95">
        <v>21002</v>
      </c>
    </row>
    <row r="3" ht="16.5" spans="1:14">
      <c r="A3" s="16">
        <v>1003</v>
      </c>
      <c r="B3" s="92" t="s">
        <v>14</v>
      </c>
      <c r="C3" s="92">
        <v>120</v>
      </c>
      <c r="D3" s="92">
        <v>10</v>
      </c>
      <c r="E3" s="92"/>
      <c r="F3" s="92"/>
      <c r="G3" s="92"/>
      <c r="H3" s="93" t="s">
        <v>17</v>
      </c>
      <c r="I3" s="93" t="s">
        <v>18</v>
      </c>
      <c r="J3" s="93"/>
      <c r="K3" s="93">
        <v>320</v>
      </c>
      <c r="M3">
        <v>100</v>
      </c>
      <c r="N3" s="95">
        <v>21003</v>
      </c>
    </row>
    <row r="4" ht="16.5" spans="1:14">
      <c r="A4" s="16">
        <v>1004</v>
      </c>
      <c r="B4" s="92" t="s">
        <v>14</v>
      </c>
      <c r="C4" s="92">
        <v>120</v>
      </c>
      <c r="D4" s="92">
        <v>20</v>
      </c>
      <c r="E4" s="92"/>
      <c r="F4" s="92"/>
      <c r="G4" s="92"/>
      <c r="H4" s="93" t="s">
        <v>19</v>
      </c>
      <c r="I4" s="93" t="s">
        <v>20</v>
      </c>
      <c r="J4" s="93"/>
      <c r="K4" s="93">
        <v>480</v>
      </c>
      <c r="M4">
        <v>100</v>
      </c>
      <c r="N4" s="95">
        <v>21004</v>
      </c>
    </row>
    <row r="5" ht="16.5" spans="1:14">
      <c r="A5" s="16">
        <v>1005</v>
      </c>
      <c r="B5" s="92" t="s">
        <v>14</v>
      </c>
      <c r="C5" s="92">
        <v>120</v>
      </c>
      <c r="D5" s="92">
        <v>20</v>
      </c>
      <c r="E5" s="92"/>
      <c r="F5" s="92"/>
      <c r="G5" s="92"/>
      <c r="H5" s="93" t="s">
        <v>19</v>
      </c>
      <c r="I5" s="93" t="s">
        <v>21</v>
      </c>
      <c r="J5" s="93"/>
      <c r="K5" s="93">
        <v>720</v>
      </c>
      <c r="M5">
        <v>100</v>
      </c>
      <c r="N5" s="95">
        <v>21005</v>
      </c>
    </row>
    <row r="6" ht="16.5" spans="1:14">
      <c r="A6" s="16">
        <v>1006</v>
      </c>
      <c r="B6" s="92" t="s">
        <v>14</v>
      </c>
      <c r="C6" s="92">
        <v>120</v>
      </c>
      <c r="D6" s="92">
        <v>30</v>
      </c>
      <c r="E6" s="92"/>
      <c r="F6" s="92"/>
      <c r="G6" s="92"/>
      <c r="H6" s="93" t="s">
        <v>22</v>
      </c>
      <c r="I6" s="93" t="s">
        <v>23</v>
      </c>
      <c r="J6" s="93"/>
      <c r="K6" s="93">
        <v>640</v>
      </c>
      <c r="M6">
        <v>100</v>
      </c>
      <c r="N6" s="95">
        <v>21006</v>
      </c>
    </row>
    <row r="7" ht="16.5" spans="1:14">
      <c r="A7" s="16">
        <v>1007</v>
      </c>
      <c r="B7" s="92" t="s">
        <v>14</v>
      </c>
      <c r="C7" s="92">
        <v>120</v>
      </c>
      <c r="D7" s="92">
        <v>30</v>
      </c>
      <c r="E7" s="92"/>
      <c r="F7" s="92"/>
      <c r="G7" s="92"/>
      <c r="H7" s="93" t="s">
        <v>22</v>
      </c>
      <c r="I7" s="93" t="s">
        <v>24</v>
      </c>
      <c r="J7" s="93"/>
      <c r="K7" s="93">
        <v>960</v>
      </c>
      <c r="M7">
        <v>100</v>
      </c>
      <c r="N7" s="95">
        <v>21007</v>
      </c>
    </row>
    <row r="8" ht="16.5" spans="1:14">
      <c r="A8" s="16">
        <v>1008</v>
      </c>
      <c r="B8" s="92" t="s">
        <v>14</v>
      </c>
      <c r="C8" s="92">
        <v>120</v>
      </c>
      <c r="D8" s="92">
        <v>40</v>
      </c>
      <c r="E8" s="92"/>
      <c r="F8" s="92"/>
      <c r="G8" s="92"/>
      <c r="H8" s="93" t="s">
        <v>25</v>
      </c>
      <c r="I8" s="93" t="s">
        <v>26</v>
      </c>
      <c r="J8" s="93"/>
      <c r="K8" s="93">
        <v>800</v>
      </c>
      <c r="L8">
        <v>5175</v>
      </c>
      <c r="M8">
        <v>100</v>
      </c>
      <c r="N8" s="95">
        <v>21008</v>
      </c>
    </row>
    <row r="9" ht="16.5" spans="1:14">
      <c r="A9" s="16">
        <v>1009</v>
      </c>
      <c r="B9" s="92" t="s">
        <v>14</v>
      </c>
      <c r="C9" s="92">
        <v>120</v>
      </c>
      <c r="D9" s="92">
        <v>40</v>
      </c>
      <c r="E9" s="92"/>
      <c r="F9" s="92"/>
      <c r="G9" s="92"/>
      <c r="H9" s="93" t="s">
        <v>25</v>
      </c>
      <c r="I9" s="93" t="s">
        <v>27</v>
      </c>
      <c r="J9" s="93"/>
      <c r="K9" s="93">
        <v>1200</v>
      </c>
      <c r="L9">
        <v>5176</v>
      </c>
      <c r="M9">
        <v>100</v>
      </c>
      <c r="N9" s="95">
        <v>21009</v>
      </c>
    </row>
    <row r="10" ht="16.5" spans="1:14">
      <c r="A10" s="16">
        <v>1010</v>
      </c>
      <c r="B10" s="92" t="s">
        <v>14</v>
      </c>
      <c r="C10" s="92">
        <v>120</v>
      </c>
      <c r="D10" s="92">
        <v>40</v>
      </c>
      <c r="E10" s="92"/>
      <c r="F10" s="92"/>
      <c r="G10" s="92"/>
      <c r="H10" s="93" t="s">
        <v>25</v>
      </c>
      <c r="I10" s="93" t="s">
        <v>28</v>
      </c>
      <c r="J10" s="93"/>
      <c r="K10" s="93">
        <v>2000</v>
      </c>
      <c r="L10">
        <v>5177</v>
      </c>
      <c r="M10">
        <v>100</v>
      </c>
      <c r="N10" s="95">
        <v>21010</v>
      </c>
    </row>
    <row r="11" ht="16.5" spans="1:14">
      <c r="A11" s="16">
        <v>1011</v>
      </c>
      <c r="B11" s="92" t="s">
        <v>14</v>
      </c>
      <c r="C11" s="92">
        <v>120</v>
      </c>
      <c r="D11" s="92">
        <v>50</v>
      </c>
      <c r="E11" s="92"/>
      <c r="F11" s="92"/>
      <c r="G11" s="92"/>
      <c r="H11" s="93" t="s">
        <v>29</v>
      </c>
      <c r="I11" s="93" t="s">
        <v>30</v>
      </c>
      <c r="J11" s="93"/>
      <c r="K11" s="93">
        <v>960</v>
      </c>
      <c r="L11">
        <v>5178</v>
      </c>
      <c r="M11">
        <v>100</v>
      </c>
      <c r="N11" s="95">
        <v>21011</v>
      </c>
    </row>
    <row r="12" ht="16.5" spans="1:14">
      <c r="A12" s="16">
        <v>1012</v>
      </c>
      <c r="B12" s="92" t="s">
        <v>14</v>
      </c>
      <c r="C12" s="92">
        <v>120</v>
      </c>
      <c r="D12" s="92">
        <v>50</v>
      </c>
      <c r="E12" s="92"/>
      <c r="F12" s="92"/>
      <c r="G12" s="92"/>
      <c r="H12" s="93" t="s">
        <v>29</v>
      </c>
      <c r="I12" s="93" t="s">
        <v>31</v>
      </c>
      <c r="J12" s="93"/>
      <c r="K12" s="93">
        <v>1440</v>
      </c>
      <c r="L12">
        <v>5179</v>
      </c>
      <c r="M12">
        <v>100</v>
      </c>
      <c r="N12" s="95">
        <v>21012</v>
      </c>
    </row>
    <row r="13" ht="16.5" spans="1:14">
      <c r="A13" s="16">
        <v>1013</v>
      </c>
      <c r="B13" s="92" t="s">
        <v>14</v>
      </c>
      <c r="C13" s="92">
        <v>120</v>
      </c>
      <c r="D13" s="92">
        <v>60</v>
      </c>
      <c r="E13" s="92"/>
      <c r="F13" s="92"/>
      <c r="G13" s="92"/>
      <c r="H13" s="93" t="s">
        <v>32</v>
      </c>
      <c r="I13" s="93" t="s">
        <v>33</v>
      </c>
      <c r="J13" s="93"/>
      <c r="K13" s="93">
        <v>1120</v>
      </c>
      <c r="L13">
        <v>5180</v>
      </c>
      <c r="M13">
        <v>100</v>
      </c>
      <c r="N13" s="95">
        <v>21013</v>
      </c>
    </row>
    <row r="14" ht="16.5" spans="1:14">
      <c r="A14" s="16">
        <v>1014</v>
      </c>
      <c r="B14" s="92" t="s">
        <v>14</v>
      </c>
      <c r="C14" s="92">
        <v>120</v>
      </c>
      <c r="D14" s="92">
        <v>60</v>
      </c>
      <c r="E14" s="92"/>
      <c r="F14" s="92"/>
      <c r="G14" s="92"/>
      <c r="H14" s="93" t="s">
        <v>32</v>
      </c>
      <c r="I14" s="93" t="s">
        <v>34</v>
      </c>
      <c r="J14" s="93"/>
      <c r="K14" s="93">
        <v>1680</v>
      </c>
      <c r="L14">
        <v>5181</v>
      </c>
      <c r="M14">
        <v>100</v>
      </c>
      <c r="N14" s="95">
        <v>21014</v>
      </c>
    </row>
    <row r="15" ht="16.5" spans="1:14">
      <c r="A15" s="16">
        <v>1015</v>
      </c>
      <c r="B15" s="92" t="s">
        <v>14</v>
      </c>
      <c r="C15" s="92">
        <v>120</v>
      </c>
      <c r="D15" s="92">
        <v>60</v>
      </c>
      <c r="E15" s="92"/>
      <c r="F15" s="92"/>
      <c r="G15" s="92"/>
      <c r="H15" s="93" t="s">
        <v>32</v>
      </c>
      <c r="I15" s="93" t="s">
        <v>35</v>
      </c>
      <c r="J15" s="93"/>
      <c r="K15" s="93">
        <v>2800</v>
      </c>
      <c r="L15">
        <v>5182</v>
      </c>
      <c r="M15">
        <v>100</v>
      </c>
      <c r="N15" s="95">
        <v>21015</v>
      </c>
    </row>
    <row r="16" ht="16.5" spans="1:14">
      <c r="A16" s="16">
        <v>1016</v>
      </c>
      <c r="B16" s="92" t="s">
        <v>14</v>
      </c>
      <c r="C16" s="92">
        <v>120</v>
      </c>
      <c r="D16" s="92">
        <v>70</v>
      </c>
      <c r="E16" s="92"/>
      <c r="F16" s="92"/>
      <c r="G16" s="92"/>
      <c r="H16" s="93" t="s">
        <v>36</v>
      </c>
      <c r="I16" s="93" t="s">
        <v>37</v>
      </c>
      <c r="J16" s="93"/>
      <c r="K16" s="93">
        <v>2600</v>
      </c>
      <c r="L16">
        <v>5183</v>
      </c>
      <c r="M16">
        <v>100</v>
      </c>
      <c r="N16" s="95">
        <v>21016</v>
      </c>
    </row>
    <row r="17" ht="16.5" spans="1:14">
      <c r="A17" s="16">
        <v>1017</v>
      </c>
      <c r="B17" s="92" t="s">
        <v>14</v>
      </c>
      <c r="C17" s="92">
        <v>120</v>
      </c>
      <c r="D17" s="92">
        <v>70</v>
      </c>
      <c r="E17" s="92"/>
      <c r="F17" s="92"/>
      <c r="G17" s="92"/>
      <c r="H17" s="93" t="s">
        <v>36</v>
      </c>
      <c r="I17" s="93" t="s">
        <v>38</v>
      </c>
      <c r="J17" s="93"/>
      <c r="K17" s="93">
        <v>3200</v>
      </c>
      <c r="L17">
        <v>5184</v>
      </c>
      <c r="M17">
        <v>100</v>
      </c>
      <c r="N17" s="95">
        <v>21017</v>
      </c>
    </row>
    <row r="18" ht="16.5" spans="1:14">
      <c r="A18" s="16">
        <v>1018</v>
      </c>
      <c r="B18" s="92" t="s">
        <v>14</v>
      </c>
      <c r="C18" s="92">
        <v>120</v>
      </c>
      <c r="D18" s="92">
        <v>70</v>
      </c>
      <c r="E18" s="92"/>
      <c r="F18" s="92"/>
      <c r="G18" s="92"/>
      <c r="H18" s="93" t="s">
        <v>36</v>
      </c>
      <c r="I18" s="93" t="s">
        <v>39</v>
      </c>
      <c r="J18" s="93"/>
      <c r="K18" s="93">
        <v>3400</v>
      </c>
      <c r="L18">
        <v>5185</v>
      </c>
      <c r="M18">
        <v>100</v>
      </c>
      <c r="N18" s="95">
        <v>21018</v>
      </c>
    </row>
    <row r="19" ht="16.5" spans="1:14">
      <c r="A19" s="16">
        <v>1025</v>
      </c>
      <c r="B19" s="92" t="s">
        <v>14</v>
      </c>
      <c r="C19" s="92">
        <v>121</v>
      </c>
      <c r="D19" s="92">
        <v>10</v>
      </c>
      <c r="E19" s="92"/>
      <c r="F19" s="92"/>
      <c r="G19" s="92"/>
      <c r="H19" s="93" t="s">
        <v>15</v>
      </c>
      <c r="I19" s="93" t="s">
        <v>16</v>
      </c>
      <c r="J19" s="93"/>
      <c r="K19" s="93">
        <v>240</v>
      </c>
      <c r="M19">
        <v>100</v>
      </c>
      <c r="N19" s="95">
        <v>21025</v>
      </c>
    </row>
    <row r="20" ht="16.5" spans="1:14">
      <c r="A20" s="16">
        <v>1026</v>
      </c>
      <c r="B20" s="92" t="s">
        <v>14</v>
      </c>
      <c r="C20" s="92">
        <v>121</v>
      </c>
      <c r="D20" s="92">
        <v>10</v>
      </c>
      <c r="E20" s="92"/>
      <c r="F20" s="92"/>
      <c r="G20" s="92"/>
      <c r="H20" s="93" t="s">
        <v>17</v>
      </c>
      <c r="I20" s="93" t="s">
        <v>18</v>
      </c>
      <c r="J20" s="93"/>
      <c r="K20" s="93">
        <v>320</v>
      </c>
      <c r="M20">
        <v>100</v>
      </c>
      <c r="N20" s="95">
        <v>21026</v>
      </c>
    </row>
    <row r="21" ht="16.5" spans="1:14">
      <c r="A21" s="16">
        <v>1027</v>
      </c>
      <c r="B21" s="92" t="s">
        <v>14</v>
      </c>
      <c r="C21" s="92">
        <v>121</v>
      </c>
      <c r="D21" s="92">
        <v>20</v>
      </c>
      <c r="E21" s="92"/>
      <c r="F21" s="92"/>
      <c r="G21" s="92"/>
      <c r="H21" s="93" t="s">
        <v>19</v>
      </c>
      <c r="I21" s="93" t="s">
        <v>20</v>
      </c>
      <c r="J21" s="93"/>
      <c r="K21" s="93">
        <v>480</v>
      </c>
      <c r="M21">
        <v>100</v>
      </c>
      <c r="N21" s="95">
        <v>21027</v>
      </c>
    </row>
    <row r="22" ht="16.5" spans="1:14">
      <c r="A22" s="16">
        <v>1028</v>
      </c>
      <c r="B22" s="92" t="s">
        <v>14</v>
      </c>
      <c r="C22" s="92">
        <v>121</v>
      </c>
      <c r="D22" s="92">
        <v>20</v>
      </c>
      <c r="E22" s="92"/>
      <c r="F22" s="92"/>
      <c r="G22" s="92"/>
      <c r="H22" s="93" t="s">
        <v>19</v>
      </c>
      <c r="I22" s="93" t="s">
        <v>21</v>
      </c>
      <c r="J22" s="93"/>
      <c r="K22" s="93">
        <v>720</v>
      </c>
      <c r="M22">
        <v>100</v>
      </c>
      <c r="N22" s="95">
        <v>21028</v>
      </c>
    </row>
    <row r="23" ht="16.5" spans="1:14">
      <c r="A23" s="16">
        <v>1029</v>
      </c>
      <c r="B23" s="92" t="s">
        <v>14</v>
      </c>
      <c r="C23" s="92">
        <v>121</v>
      </c>
      <c r="D23" s="92">
        <v>30</v>
      </c>
      <c r="E23" s="92"/>
      <c r="F23" s="92"/>
      <c r="G23" s="92"/>
      <c r="H23" s="93" t="s">
        <v>22</v>
      </c>
      <c r="I23" s="93" t="s">
        <v>23</v>
      </c>
      <c r="J23" s="93"/>
      <c r="K23" s="93">
        <v>640</v>
      </c>
      <c r="M23">
        <v>100</v>
      </c>
      <c r="N23" s="95">
        <v>21029</v>
      </c>
    </row>
    <row r="24" ht="16.5" spans="1:14">
      <c r="A24" s="16">
        <v>1030</v>
      </c>
      <c r="B24" s="92" t="s">
        <v>14</v>
      </c>
      <c r="C24" s="92">
        <v>121</v>
      </c>
      <c r="D24" s="92">
        <v>30</v>
      </c>
      <c r="E24" s="92"/>
      <c r="F24" s="92"/>
      <c r="G24" s="92"/>
      <c r="H24" s="93" t="s">
        <v>22</v>
      </c>
      <c r="I24" s="93" t="s">
        <v>24</v>
      </c>
      <c r="J24" s="93"/>
      <c r="K24" s="93">
        <v>960</v>
      </c>
      <c r="M24">
        <v>100</v>
      </c>
      <c r="N24" s="95">
        <v>21030</v>
      </c>
    </row>
    <row r="25" ht="16.5" spans="1:14">
      <c r="A25" s="16">
        <v>1031</v>
      </c>
      <c r="B25" s="92" t="s">
        <v>14</v>
      </c>
      <c r="C25" s="92">
        <v>121</v>
      </c>
      <c r="D25" s="92">
        <v>40</v>
      </c>
      <c r="E25" s="92"/>
      <c r="F25" s="92"/>
      <c r="G25" s="92"/>
      <c r="H25" s="93" t="s">
        <v>25</v>
      </c>
      <c r="I25" s="93" t="s">
        <v>26</v>
      </c>
      <c r="J25" s="93"/>
      <c r="K25" s="93">
        <v>800</v>
      </c>
      <c r="L25">
        <v>5198</v>
      </c>
      <c r="M25">
        <v>100</v>
      </c>
      <c r="N25" s="95">
        <v>21031</v>
      </c>
    </row>
    <row r="26" ht="16.5" spans="1:14">
      <c r="A26" s="16">
        <v>1032</v>
      </c>
      <c r="B26" s="92" t="s">
        <v>14</v>
      </c>
      <c r="C26" s="92">
        <v>121</v>
      </c>
      <c r="D26" s="92">
        <v>40</v>
      </c>
      <c r="E26" s="92"/>
      <c r="F26" s="92"/>
      <c r="G26" s="92"/>
      <c r="H26" s="93" t="s">
        <v>25</v>
      </c>
      <c r="I26" s="93" t="s">
        <v>27</v>
      </c>
      <c r="J26" s="93"/>
      <c r="K26" s="93">
        <v>1200</v>
      </c>
      <c r="L26">
        <v>5199</v>
      </c>
      <c r="M26">
        <v>100</v>
      </c>
      <c r="N26" s="95">
        <v>21032</v>
      </c>
    </row>
    <row r="27" ht="16.5" spans="1:14">
      <c r="A27" s="16">
        <v>1033</v>
      </c>
      <c r="B27" s="92" t="s">
        <v>14</v>
      </c>
      <c r="C27" s="92">
        <v>121</v>
      </c>
      <c r="D27" s="92">
        <v>40</v>
      </c>
      <c r="E27" s="92"/>
      <c r="F27" s="92"/>
      <c r="G27" s="92"/>
      <c r="H27" s="93" t="s">
        <v>25</v>
      </c>
      <c r="I27" s="93" t="s">
        <v>28</v>
      </c>
      <c r="J27" s="93"/>
      <c r="K27" s="93">
        <v>2000</v>
      </c>
      <c r="L27">
        <v>5200</v>
      </c>
      <c r="M27">
        <v>100</v>
      </c>
      <c r="N27" s="95">
        <v>21033</v>
      </c>
    </row>
    <row r="28" ht="16.5" spans="1:14">
      <c r="A28" s="16">
        <v>1034</v>
      </c>
      <c r="B28" s="92" t="s">
        <v>14</v>
      </c>
      <c r="C28" s="92">
        <v>121</v>
      </c>
      <c r="D28" s="92">
        <v>50</v>
      </c>
      <c r="E28" s="92"/>
      <c r="F28" s="92"/>
      <c r="G28" s="92"/>
      <c r="H28" s="93" t="s">
        <v>29</v>
      </c>
      <c r="I28" s="93" t="s">
        <v>30</v>
      </c>
      <c r="J28" s="93"/>
      <c r="K28" s="93">
        <v>960</v>
      </c>
      <c r="L28">
        <v>5201</v>
      </c>
      <c r="M28">
        <v>100</v>
      </c>
      <c r="N28" s="95">
        <v>21034</v>
      </c>
    </row>
    <row r="29" ht="16.5" spans="1:14">
      <c r="A29" s="16">
        <v>1035</v>
      </c>
      <c r="B29" s="92" t="s">
        <v>14</v>
      </c>
      <c r="C29" s="92">
        <v>121</v>
      </c>
      <c r="D29" s="92">
        <v>50</v>
      </c>
      <c r="E29" s="92"/>
      <c r="F29" s="92"/>
      <c r="G29" s="92"/>
      <c r="H29" s="93" t="s">
        <v>29</v>
      </c>
      <c r="I29" s="93" t="s">
        <v>31</v>
      </c>
      <c r="J29" s="93"/>
      <c r="K29" s="93">
        <v>1440</v>
      </c>
      <c r="L29">
        <v>5202</v>
      </c>
      <c r="M29">
        <v>100</v>
      </c>
      <c r="N29" s="95">
        <v>21035</v>
      </c>
    </row>
    <row r="30" ht="16.5" spans="1:14">
      <c r="A30" s="16">
        <v>1036</v>
      </c>
      <c r="B30" s="92" t="s">
        <v>14</v>
      </c>
      <c r="C30" s="92">
        <v>121</v>
      </c>
      <c r="D30" s="92">
        <v>60</v>
      </c>
      <c r="E30" s="92"/>
      <c r="F30" s="92"/>
      <c r="G30" s="92"/>
      <c r="H30" s="93" t="s">
        <v>32</v>
      </c>
      <c r="I30" s="93" t="s">
        <v>33</v>
      </c>
      <c r="J30" s="93"/>
      <c r="K30" s="93">
        <v>1120</v>
      </c>
      <c r="L30">
        <v>5203</v>
      </c>
      <c r="M30">
        <v>100</v>
      </c>
      <c r="N30" s="95">
        <v>21036</v>
      </c>
    </row>
    <row r="31" ht="16.5" spans="1:14">
      <c r="A31" s="16">
        <v>1037</v>
      </c>
      <c r="B31" s="92" t="s">
        <v>14</v>
      </c>
      <c r="C31" s="92">
        <v>121</v>
      </c>
      <c r="D31" s="92">
        <v>60</v>
      </c>
      <c r="E31" s="92"/>
      <c r="F31" s="92"/>
      <c r="G31" s="92"/>
      <c r="H31" s="93" t="s">
        <v>32</v>
      </c>
      <c r="I31" s="93" t="s">
        <v>34</v>
      </c>
      <c r="J31" s="93"/>
      <c r="K31" s="93">
        <v>1680</v>
      </c>
      <c r="L31">
        <v>5204</v>
      </c>
      <c r="M31">
        <v>100</v>
      </c>
      <c r="N31" s="95">
        <v>21037</v>
      </c>
    </row>
    <row r="32" ht="16.5" spans="1:14">
      <c r="A32" s="16">
        <v>1038</v>
      </c>
      <c r="B32" s="92" t="s">
        <v>14</v>
      </c>
      <c r="C32" s="92">
        <v>121</v>
      </c>
      <c r="D32" s="92">
        <v>60</v>
      </c>
      <c r="E32" s="92"/>
      <c r="F32" s="92"/>
      <c r="G32" s="92"/>
      <c r="H32" s="93" t="s">
        <v>32</v>
      </c>
      <c r="I32" s="93" t="s">
        <v>35</v>
      </c>
      <c r="J32" s="93"/>
      <c r="K32" s="93">
        <v>2800</v>
      </c>
      <c r="L32">
        <v>5205</v>
      </c>
      <c r="M32">
        <v>100</v>
      </c>
      <c r="N32" s="95">
        <v>21038</v>
      </c>
    </row>
    <row r="33" ht="16.5" spans="1:14">
      <c r="A33" s="16">
        <v>1039</v>
      </c>
      <c r="B33" s="92" t="s">
        <v>14</v>
      </c>
      <c r="C33" s="92">
        <v>121</v>
      </c>
      <c r="D33" s="92">
        <v>70</v>
      </c>
      <c r="E33" s="92"/>
      <c r="F33" s="92"/>
      <c r="G33" s="92"/>
      <c r="H33" s="93" t="s">
        <v>36</v>
      </c>
      <c r="I33" s="93" t="s">
        <v>37</v>
      </c>
      <c r="J33" s="93"/>
      <c r="K33" s="93">
        <v>2600</v>
      </c>
      <c r="L33">
        <v>5206</v>
      </c>
      <c r="M33">
        <v>100</v>
      </c>
      <c r="N33" s="95">
        <v>21039</v>
      </c>
    </row>
    <row r="34" ht="16.5" spans="1:14">
      <c r="A34" s="16">
        <v>1040</v>
      </c>
      <c r="B34" s="92" t="s">
        <v>14</v>
      </c>
      <c r="C34" s="92">
        <v>121</v>
      </c>
      <c r="D34" s="92">
        <v>70</v>
      </c>
      <c r="E34" s="92"/>
      <c r="F34" s="92"/>
      <c r="G34" s="92"/>
      <c r="H34" s="93" t="s">
        <v>36</v>
      </c>
      <c r="I34" s="93" t="s">
        <v>38</v>
      </c>
      <c r="J34" s="93"/>
      <c r="K34" s="93">
        <v>3200</v>
      </c>
      <c r="L34">
        <v>5207</v>
      </c>
      <c r="M34">
        <v>100</v>
      </c>
      <c r="N34" s="95">
        <v>21040</v>
      </c>
    </row>
    <row r="35" ht="16.5" spans="1:14">
      <c r="A35" s="16">
        <v>1041</v>
      </c>
      <c r="B35" s="92" t="s">
        <v>14</v>
      </c>
      <c r="C35" s="92">
        <v>121</v>
      </c>
      <c r="D35" s="92">
        <v>70</v>
      </c>
      <c r="E35" s="92"/>
      <c r="F35" s="92"/>
      <c r="G35" s="92"/>
      <c r="H35" s="93" t="s">
        <v>36</v>
      </c>
      <c r="I35" s="93" t="s">
        <v>39</v>
      </c>
      <c r="J35" s="93"/>
      <c r="K35" s="93">
        <v>3400</v>
      </c>
      <c r="L35">
        <v>5208</v>
      </c>
      <c r="M35">
        <v>100</v>
      </c>
      <c r="N35" s="95">
        <v>21041</v>
      </c>
    </row>
    <row r="36" ht="16.5" spans="1:14">
      <c r="A36" s="16">
        <v>1048</v>
      </c>
      <c r="B36" s="92" t="s">
        <v>14</v>
      </c>
      <c r="C36" s="92">
        <v>122</v>
      </c>
      <c r="D36" s="92">
        <v>10</v>
      </c>
      <c r="E36" s="92"/>
      <c r="F36" s="92"/>
      <c r="G36" s="92"/>
      <c r="H36" s="93" t="s">
        <v>15</v>
      </c>
      <c r="I36" s="93" t="s">
        <v>16</v>
      </c>
      <c r="J36" s="93"/>
      <c r="K36" s="93">
        <v>240</v>
      </c>
      <c r="M36">
        <v>100</v>
      </c>
      <c r="N36" s="95">
        <v>21048</v>
      </c>
    </row>
    <row r="37" ht="16.5" spans="1:14">
      <c r="A37" s="16">
        <v>1049</v>
      </c>
      <c r="B37" s="92" t="s">
        <v>14</v>
      </c>
      <c r="C37" s="92">
        <v>122</v>
      </c>
      <c r="D37" s="92">
        <v>10</v>
      </c>
      <c r="E37" s="92"/>
      <c r="F37" s="92"/>
      <c r="G37" s="92"/>
      <c r="H37" s="93" t="s">
        <v>17</v>
      </c>
      <c r="I37" s="93" t="s">
        <v>18</v>
      </c>
      <c r="J37" s="93"/>
      <c r="K37" s="93">
        <v>320</v>
      </c>
      <c r="M37">
        <v>100</v>
      </c>
      <c r="N37" s="95">
        <v>21049</v>
      </c>
    </row>
    <row r="38" ht="16.5" spans="1:14">
      <c r="A38" s="16">
        <v>1050</v>
      </c>
      <c r="B38" s="92" t="s">
        <v>14</v>
      </c>
      <c r="C38" s="92">
        <v>122</v>
      </c>
      <c r="D38" s="92">
        <v>20</v>
      </c>
      <c r="E38" s="92"/>
      <c r="F38" s="92"/>
      <c r="G38" s="92"/>
      <c r="H38" s="93" t="s">
        <v>19</v>
      </c>
      <c r="I38" s="93" t="s">
        <v>20</v>
      </c>
      <c r="J38" s="93"/>
      <c r="K38" s="93">
        <v>480</v>
      </c>
      <c r="M38">
        <v>100</v>
      </c>
      <c r="N38" s="95">
        <v>21050</v>
      </c>
    </row>
    <row r="39" ht="16.5" spans="1:14">
      <c r="A39" s="16">
        <v>1051</v>
      </c>
      <c r="B39" s="92" t="s">
        <v>14</v>
      </c>
      <c r="C39" s="92">
        <v>122</v>
      </c>
      <c r="D39" s="92">
        <v>20</v>
      </c>
      <c r="E39" s="92"/>
      <c r="F39" s="92"/>
      <c r="G39" s="92"/>
      <c r="H39" s="93" t="s">
        <v>19</v>
      </c>
      <c r="I39" s="93" t="s">
        <v>21</v>
      </c>
      <c r="J39" s="93"/>
      <c r="K39" s="93">
        <v>720</v>
      </c>
      <c r="M39">
        <v>100</v>
      </c>
      <c r="N39" s="95">
        <v>21051</v>
      </c>
    </row>
    <row r="40" ht="16.5" spans="1:14">
      <c r="A40" s="16">
        <v>1052</v>
      </c>
      <c r="B40" s="92" t="s">
        <v>14</v>
      </c>
      <c r="C40" s="92">
        <v>122</v>
      </c>
      <c r="D40" s="92">
        <v>30</v>
      </c>
      <c r="E40" s="92"/>
      <c r="F40" s="92"/>
      <c r="G40" s="92"/>
      <c r="H40" s="93" t="s">
        <v>22</v>
      </c>
      <c r="I40" s="93" t="s">
        <v>23</v>
      </c>
      <c r="J40" s="93"/>
      <c r="K40" s="93">
        <v>640</v>
      </c>
      <c r="M40">
        <v>100</v>
      </c>
      <c r="N40" s="95">
        <v>21052</v>
      </c>
    </row>
    <row r="41" ht="16.5" spans="1:14">
      <c r="A41" s="16">
        <v>1053</v>
      </c>
      <c r="B41" s="92" t="s">
        <v>14</v>
      </c>
      <c r="C41" s="92">
        <v>122</v>
      </c>
      <c r="D41" s="92">
        <v>30</v>
      </c>
      <c r="E41" s="92"/>
      <c r="F41" s="92"/>
      <c r="G41" s="92"/>
      <c r="H41" s="93" t="s">
        <v>22</v>
      </c>
      <c r="I41" s="93" t="s">
        <v>24</v>
      </c>
      <c r="J41" s="93"/>
      <c r="K41" s="93">
        <v>960</v>
      </c>
      <c r="M41">
        <v>100</v>
      </c>
      <c r="N41" s="95">
        <v>21053</v>
      </c>
    </row>
    <row r="42" ht="16.5" spans="1:14">
      <c r="A42" s="16">
        <v>1054</v>
      </c>
      <c r="B42" s="92" t="s">
        <v>14</v>
      </c>
      <c r="C42" s="92">
        <v>122</v>
      </c>
      <c r="D42" s="92">
        <v>40</v>
      </c>
      <c r="E42" s="92"/>
      <c r="F42" s="92"/>
      <c r="G42" s="92"/>
      <c r="H42" s="93" t="s">
        <v>25</v>
      </c>
      <c r="I42" s="93" t="s">
        <v>26</v>
      </c>
      <c r="J42" s="93"/>
      <c r="K42" s="93">
        <v>800</v>
      </c>
      <c r="L42">
        <v>5221</v>
      </c>
      <c r="M42">
        <v>100</v>
      </c>
      <c r="N42" s="95">
        <v>21054</v>
      </c>
    </row>
    <row r="43" ht="16.5" spans="1:14">
      <c r="A43" s="16">
        <v>1055</v>
      </c>
      <c r="B43" s="92" t="s">
        <v>14</v>
      </c>
      <c r="C43" s="92">
        <v>122</v>
      </c>
      <c r="D43" s="92">
        <v>40</v>
      </c>
      <c r="E43" s="92"/>
      <c r="F43" s="92"/>
      <c r="G43" s="92"/>
      <c r="H43" s="93" t="s">
        <v>25</v>
      </c>
      <c r="I43" s="93" t="s">
        <v>27</v>
      </c>
      <c r="J43" s="93"/>
      <c r="K43" s="93">
        <v>1200</v>
      </c>
      <c r="L43">
        <v>5222</v>
      </c>
      <c r="M43">
        <v>100</v>
      </c>
      <c r="N43" s="95">
        <v>21055</v>
      </c>
    </row>
    <row r="44" ht="16.5" spans="1:14">
      <c r="A44" s="16">
        <v>1056</v>
      </c>
      <c r="B44" s="92" t="s">
        <v>14</v>
      </c>
      <c r="C44" s="92">
        <v>122</v>
      </c>
      <c r="D44" s="92">
        <v>40</v>
      </c>
      <c r="E44" s="92"/>
      <c r="F44" s="92"/>
      <c r="G44" s="92"/>
      <c r="H44" s="93" t="s">
        <v>25</v>
      </c>
      <c r="I44" s="93" t="s">
        <v>28</v>
      </c>
      <c r="J44" s="93"/>
      <c r="K44" s="93">
        <v>2000</v>
      </c>
      <c r="L44">
        <v>5223</v>
      </c>
      <c r="M44">
        <v>100</v>
      </c>
      <c r="N44" s="95">
        <v>21056</v>
      </c>
    </row>
    <row r="45" ht="16.5" spans="1:14">
      <c r="A45" s="16">
        <v>1057</v>
      </c>
      <c r="B45" s="92" t="s">
        <v>14</v>
      </c>
      <c r="C45" s="92">
        <v>122</v>
      </c>
      <c r="D45" s="92">
        <v>50</v>
      </c>
      <c r="E45" s="92"/>
      <c r="F45" s="92"/>
      <c r="G45" s="92"/>
      <c r="H45" s="93" t="s">
        <v>29</v>
      </c>
      <c r="I45" s="93" t="s">
        <v>30</v>
      </c>
      <c r="J45" s="93"/>
      <c r="K45" s="93">
        <v>960</v>
      </c>
      <c r="L45">
        <v>5224</v>
      </c>
      <c r="M45">
        <v>100</v>
      </c>
      <c r="N45" s="95">
        <v>21057</v>
      </c>
    </row>
    <row r="46" ht="16.5" spans="1:14">
      <c r="A46" s="16">
        <v>1058</v>
      </c>
      <c r="B46" s="92" t="s">
        <v>14</v>
      </c>
      <c r="C46" s="92">
        <v>122</v>
      </c>
      <c r="D46" s="92">
        <v>50</v>
      </c>
      <c r="E46" s="92"/>
      <c r="F46" s="92"/>
      <c r="G46" s="92"/>
      <c r="H46" s="93" t="s">
        <v>29</v>
      </c>
      <c r="I46" s="93" t="s">
        <v>31</v>
      </c>
      <c r="J46" s="93"/>
      <c r="K46" s="93">
        <v>1440</v>
      </c>
      <c r="L46">
        <v>5225</v>
      </c>
      <c r="M46">
        <v>100</v>
      </c>
      <c r="N46" s="95">
        <v>21058</v>
      </c>
    </row>
    <row r="47" ht="16.5" spans="1:14">
      <c r="A47" s="16">
        <v>1059</v>
      </c>
      <c r="B47" s="92" t="s">
        <v>14</v>
      </c>
      <c r="C47" s="92">
        <v>122</v>
      </c>
      <c r="D47" s="92">
        <v>60</v>
      </c>
      <c r="E47" s="92"/>
      <c r="F47" s="92"/>
      <c r="G47" s="92"/>
      <c r="H47" s="93" t="s">
        <v>32</v>
      </c>
      <c r="I47" s="93" t="s">
        <v>33</v>
      </c>
      <c r="J47" s="93"/>
      <c r="K47" s="93">
        <v>1120</v>
      </c>
      <c r="L47">
        <v>5226</v>
      </c>
      <c r="M47">
        <v>100</v>
      </c>
      <c r="N47" s="95">
        <v>21059</v>
      </c>
    </row>
    <row r="48" ht="16.5" spans="1:14">
      <c r="A48" s="16">
        <v>1060</v>
      </c>
      <c r="B48" s="92" t="s">
        <v>14</v>
      </c>
      <c r="C48" s="92">
        <v>122</v>
      </c>
      <c r="D48" s="92">
        <v>60</v>
      </c>
      <c r="E48" s="92"/>
      <c r="F48" s="92"/>
      <c r="G48" s="92"/>
      <c r="H48" s="93" t="s">
        <v>32</v>
      </c>
      <c r="I48" s="93" t="s">
        <v>34</v>
      </c>
      <c r="J48" s="93"/>
      <c r="K48" s="93">
        <v>1680</v>
      </c>
      <c r="L48">
        <v>5227</v>
      </c>
      <c r="M48">
        <v>100</v>
      </c>
      <c r="N48" s="95">
        <v>21060</v>
      </c>
    </row>
    <row r="49" ht="16.5" spans="1:14">
      <c r="A49" s="16">
        <v>1061</v>
      </c>
      <c r="B49" s="92" t="s">
        <v>14</v>
      </c>
      <c r="C49" s="92">
        <v>122</v>
      </c>
      <c r="D49" s="92">
        <v>60</v>
      </c>
      <c r="E49" s="92"/>
      <c r="F49" s="92"/>
      <c r="G49" s="92"/>
      <c r="H49" s="93" t="s">
        <v>32</v>
      </c>
      <c r="I49" s="93" t="s">
        <v>35</v>
      </c>
      <c r="J49" s="93"/>
      <c r="K49" s="93">
        <v>2800</v>
      </c>
      <c r="L49">
        <v>5228</v>
      </c>
      <c r="M49">
        <v>100</v>
      </c>
      <c r="N49" s="95">
        <v>21061</v>
      </c>
    </row>
    <row r="50" ht="16.5" spans="1:14">
      <c r="A50" s="16">
        <v>1062</v>
      </c>
      <c r="B50" s="92" t="s">
        <v>14</v>
      </c>
      <c r="C50" s="92">
        <v>122</v>
      </c>
      <c r="D50" s="92">
        <v>70</v>
      </c>
      <c r="E50" s="92"/>
      <c r="F50" s="92"/>
      <c r="G50" s="92"/>
      <c r="H50" s="93" t="s">
        <v>36</v>
      </c>
      <c r="I50" s="93" t="s">
        <v>37</v>
      </c>
      <c r="J50" s="93"/>
      <c r="K50" s="93">
        <v>2600</v>
      </c>
      <c r="L50">
        <v>5229</v>
      </c>
      <c r="M50">
        <v>100</v>
      </c>
      <c r="N50" s="95">
        <v>21062</v>
      </c>
    </row>
    <row r="51" ht="16.5" spans="1:14">
      <c r="A51" s="16">
        <v>1063</v>
      </c>
      <c r="B51" s="92" t="s">
        <v>14</v>
      </c>
      <c r="C51" s="92">
        <v>122</v>
      </c>
      <c r="D51" s="92">
        <v>70</v>
      </c>
      <c r="E51" s="92"/>
      <c r="F51" s="92"/>
      <c r="G51" s="92"/>
      <c r="H51" s="93" t="s">
        <v>36</v>
      </c>
      <c r="I51" s="93" t="s">
        <v>38</v>
      </c>
      <c r="J51" s="93"/>
      <c r="K51" s="93">
        <v>3200</v>
      </c>
      <c r="L51">
        <v>5230</v>
      </c>
      <c r="M51">
        <v>100</v>
      </c>
      <c r="N51" s="95">
        <v>21063</v>
      </c>
    </row>
    <row r="52" ht="16.5" spans="1:14">
      <c r="A52" s="16">
        <v>1064</v>
      </c>
      <c r="B52" s="92" t="s">
        <v>14</v>
      </c>
      <c r="C52" s="92">
        <v>122</v>
      </c>
      <c r="D52" s="92">
        <v>70</v>
      </c>
      <c r="E52" s="92"/>
      <c r="F52" s="92"/>
      <c r="G52" s="92"/>
      <c r="H52" s="93" t="s">
        <v>36</v>
      </c>
      <c r="I52" s="93" t="s">
        <v>39</v>
      </c>
      <c r="J52" s="93"/>
      <c r="K52" s="93">
        <v>3400</v>
      </c>
      <c r="L52">
        <v>5231</v>
      </c>
      <c r="M52">
        <v>100</v>
      </c>
      <c r="N52" s="95">
        <v>21064</v>
      </c>
    </row>
    <row r="53" ht="16.5" spans="1:14">
      <c r="A53" s="16">
        <v>1071</v>
      </c>
      <c r="B53" s="92" t="s">
        <v>14</v>
      </c>
      <c r="C53" s="92">
        <v>123</v>
      </c>
      <c r="D53" s="92">
        <v>10</v>
      </c>
      <c r="E53" s="92"/>
      <c r="F53" s="92"/>
      <c r="G53" s="92"/>
      <c r="H53" s="93" t="s">
        <v>15</v>
      </c>
      <c r="I53" s="93" t="s">
        <v>16</v>
      </c>
      <c r="J53" s="93"/>
      <c r="K53" s="93">
        <v>240</v>
      </c>
      <c r="M53">
        <v>100</v>
      </c>
      <c r="N53" s="95">
        <v>21071</v>
      </c>
    </row>
    <row r="54" ht="16.5" spans="1:14">
      <c r="A54" s="16">
        <v>1072</v>
      </c>
      <c r="B54" s="92" t="s">
        <v>14</v>
      </c>
      <c r="C54" s="92">
        <v>123</v>
      </c>
      <c r="D54" s="92">
        <v>10</v>
      </c>
      <c r="E54" s="92"/>
      <c r="F54" s="92"/>
      <c r="G54" s="92"/>
      <c r="H54" s="93" t="s">
        <v>17</v>
      </c>
      <c r="I54" s="93" t="s">
        <v>18</v>
      </c>
      <c r="J54" s="93"/>
      <c r="K54" s="93">
        <v>320</v>
      </c>
      <c r="M54">
        <v>100</v>
      </c>
      <c r="N54" s="95">
        <v>21072</v>
      </c>
    </row>
    <row r="55" ht="16.5" spans="1:14">
      <c r="A55" s="16">
        <v>1073</v>
      </c>
      <c r="B55" s="92" t="s">
        <v>14</v>
      </c>
      <c r="C55" s="92">
        <v>123</v>
      </c>
      <c r="D55" s="92">
        <v>20</v>
      </c>
      <c r="E55" s="92"/>
      <c r="F55" s="92"/>
      <c r="G55" s="92"/>
      <c r="H55" s="93" t="s">
        <v>19</v>
      </c>
      <c r="I55" s="93" t="s">
        <v>20</v>
      </c>
      <c r="J55" s="93"/>
      <c r="K55" s="93">
        <v>480</v>
      </c>
      <c r="M55">
        <v>100</v>
      </c>
      <c r="N55" s="95">
        <v>21073</v>
      </c>
    </row>
    <row r="56" ht="16.5" spans="1:14">
      <c r="A56" s="16">
        <v>1074</v>
      </c>
      <c r="B56" s="92" t="s">
        <v>14</v>
      </c>
      <c r="C56" s="92">
        <v>123</v>
      </c>
      <c r="D56" s="92">
        <v>20</v>
      </c>
      <c r="E56" s="92"/>
      <c r="F56" s="92"/>
      <c r="G56" s="92"/>
      <c r="H56" s="93" t="s">
        <v>19</v>
      </c>
      <c r="I56" s="93" t="s">
        <v>21</v>
      </c>
      <c r="J56" s="93"/>
      <c r="K56" s="93">
        <v>720</v>
      </c>
      <c r="M56">
        <v>100</v>
      </c>
      <c r="N56" s="95">
        <v>21074</v>
      </c>
    </row>
    <row r="57" ht="16.5" spans="1:14">
      <c r="A57" s="16">
        <v>1075</v>
      </c>
      <c r="B57" s="92" t="s">
        <v>14</v>
      </c>
      <c r="C57" s="92">
        <v>123</v>
      </c>
      <c r="D57" s="92">
        <v>30</v>
      </c>
      <c r="E57" s="92"/>
      <c r="F57" s="92"/>
      <c r="G57" s="92"/>
      <c r="H57" s="93" t="s">
        <v>22</v>
      </c>
      <c r="I57" s="93" t="s">
        <v>23</v>
      </c>
      <c r="J57" s="93"/>
      <c r="K57" s="93">
        <v>640</v>
      </c>
      <c r="M57">
        <v>100</v>
      </c>
      <c r="N57" s="95">
        <v>21075</v>
      </c>
    </row>
    <row r="58" ht="16.5" spans="1:14">
      <c r="A58" s="16">
        <v>1076</v>
      </c>
      <c r="B58" s="92" t="s">
        <v>14</v>
      </c>
      <c r="C58" s="92">
        <v>123</v>
      </c>
      <c r="D58" s="92">
        <v>30</v>
      </c>
      <c r="E58" s="92"/>
      <c r="F58" s="92"/>
      <c r="G58" s="92"/>
      <c r="H58" s="93" t="s">
        <v>22</v>
      </c>
      <c r="I58" s="93" t="s">
        <v>24</v>
      </c>
      <c r="J58" s="93"/>
      <c r="K58" s="93">
        <v>960</v>
      </c>
      <c r="M58">
        <v>100</v>
      </c>
      <c r="N58" s="95">
        <v>21076</v>
      </c>
    </row>
    <row r="59" ht="16.5" spans="1:14">
      <c r="A59" s="16">
        <v>1077</v>
      </c>
      <c r="B59" s="92" t="s">
        <v>14</v>
      </c>
      <c r="C59" s="92">
        <v>123</v>
      </c>
      <c r="D59" s="92">
        <v>40</v>
      </c>
      <c r="E59" s="92"/>
      <c r="F59" s="92"/>
      <c r="G59" s="92"/>
      <c r="H59" s="93" t="s">
        <v>25</v>
      </c>
      <c r="I59" s="93" t="s">
        <v>26</v>
      </c>
      <c r="J59" s="93"/>
      <c r="K59" s="93">
        <v>800</v>
      </c>
      <c r="L59">
        <v>5244</v>
      </c>
      <c r="M59">
        <v>100</v>
      </c>
      <c r="N59" s="95">
        <v>21077</v>
      </c>
    </row>
    <row r="60" ht="16.5" spans="1:14">
      <c r="A60" s="16">
        <v>1078</v>
      </c>
      <c r="B60" s="92" t="s">
        <v>14</v>
      </c>
      <c r="C60" s="92">
        <v>123</v>
      </c>
      <c r="D60" s="92">
        <v>40</v>
      </c>
      <c r="E60" s="92"/>
      <c r="F60" s="92"/>
      <c r="G60" s="92"/>
      <c r="H60" s="93" t="s">
        <v>25</v>
      </c>
      <c r="I60" s="93" t="s">
        <v>27</v>
      </c>
      <c r="J60" s="93"/>
      <c r="K60" s="93">
        <v>1200</v>
      </c>
      <c r="L60">
        <v>5245</v>
      </c>
      <c r="M60">
        <v>100</v>
      </c>
      <c r="N60" s="95">
        <v>21078</v>
      </c>
    </row>
    <row r="61" ht="16.5" spans="1:14">
      <c r="A61" s="16">
        <v>1079</v>
      </c>
      <c r="B61" s="92" t="s">
        <v>14</v>
      </c>
      <c r="C61" s="92">
        <v>123</v>
      </c>
      <c r="D61" s="92">
        <v>40</v>
      </c>
      <c r="E61" s="92"/>
      <c r="F61" s="92"/>
      <c r="G61" s="92"/>
      <c r="H61" s="93" t="s">
        <v>25</v>
      </c>
      <c r="I61" s="93" t="s">
        <v>28</v>
      </c>
      <c r="J61" s="93"/>
      <c r="K61" s="93">
        <v>2000</v>
      </c>
      <c r="L61">
        <v>5246</v>
      </c>
      <c r="M61">
        <v>100</v>
      </c>
      <c r="N61" s="95">
        <v>21079</v>
      </c>
    </row>
    <row r="62" ht="16.5" spans="1:14">
      <c r="A62" s="16">
        <v>1080</v>
      </c>
      <c r="B62" s="92" t="s">
        <v>14</v>
      </c>
      <c r="C62" s="92">
        <v>123</v>
      </c>
      <c r="D62" s="92">
        <v>50</v>
      </c>
      <c r="E62" s="92"/>
      <c r="F62" s="92"/>
      <c r="G62" s="92"/>
      <c r="H62" s="93" t="s">
        <v>29</v>
      </c>
      <c r="I62" s="93" t="s">
        <v>30</v>
      </c>
      <c r="J62" s="93"/>
      <c r="K62" s="93">
        <v>960</v>
      </c>
      <c r="L62">
        <v>5247</v>
      </c>
      <c r="M62">
        <v>100</v>
      </c>
      <c r="N62" s="95">
        <v>21080</v>
      </c>
    </row>
    <row r="63" ht="16.5" spans="1:14">
      <c r="A63" s="16">
        <v>1081</v>
      </c>
      <c r="B63" s="92" t="s">
        <v>14</v>
      </c>
      <c r="C63" s="92">
        <v>123</v>
      </c>
      <c r="D63" s="92">
        <v>50</v>
      </c>
      <c r="E63" s="92"/>
      <c r="F63" s="92"/>
      <c r="G63" s="92"/>
      <c r="H63" s="93" t="s">
        <v>29</v>
      </c>
      <c r="I63" s="93" t="s">
        <v>31</v>
      </c>
      <c r="J63" s="93"/>
      <c r="K63" s="93">
        <v>1440</v>
      </c>
      <c r="L63">
        <v>5248</v>
      </c>
      <c r="M63">
        <v>100</v>
      </c>
      <c r="N63" s="95">
        <v>21081</v>
      </c>
    </row>
    <row r="64" ht="16.5" spans="1:14">
      <c r="A64" s="16">
        <v>1082</v>
      </c>
      <c r="B64" s="92" t="s">
        <v>14</v>
      </c>
      <c r="C64" s="92">
        <v>123</v>
      </c>
      <c r="D64" s="92">
        <v>60</v>
      </c>
      <c r="E64" s="92"/>
      <c r="F64" s="92"/>
      <c r="G64" s="92"/>
      <c r="H64" s="93" t="s">
        <v>32</v>
      </c>
      <c r="I64" s="93" t="s">
        <v>33</v>
      </c>
      <c r="J64" s="93"/>
      <c r="K64" s="93">
        <v>1120</v>
      </c>
      <c r="L64">
        <v>5249</v>
      </c>
      <c r="M64">
        <v>100</v>
      </c>
      <c r="N64" s="95">
        <v>21082</v>
      </c>
    </row>
    <row r="65" ht="16.5" spans="1:14">
      <c r="A65" s="16">
        <v>1083</v>
      </c>
      <c r="B65" s="92" t="s">
        <v>14</v>
      </c>
      <c r="C65" s="92">
        <v>123</v>
      </c>
      <c r="D65" s="92">
        <v>60</v>
      </c>
      <c r="E65" s="92"/>
      <c r="F65" s="92"/>
      <c r="G65" s="92"/>
      <c r="H65" s="93" t="s">
        <v>32</v>
      </c>
      <c r="I65" s="93" t="s">
        <v>34</v>
      </c>
      <c r="J65" s="93"/>
      <c r="K65" s="93">
        <v>1680</v>
      </c>
      <c r="L65">
        <v>5250</v>
      </c>
      <c r="M65">
        <v>100</v>
      </c>
      <c r="N65" s="95">
        <v>21083</v>
      </c>
    </row>
    <row r="66" ht="16.5" spans="1:14">
      <c r="A66" s="16">
        <v>1084</v>
      </c>
      <c r="B66" s="92" t="s">
        <v>14</v>
      </c>
      <c r="C66" s="92">
        <v>123</v>
      </c>
      <c r="D66" s="92">
        <v>60</v>
      </c>
      <c r="E66" s="92"/>
      <c r="F66" s="92"/>
      <c r="G66" s="92"/>
      <c r="H66" s="93" t="s">
        <v>32</v>
      </c>
      <c r="I66" s="93" t="s">
        <v>35</v>
      </c>
      <c r="J66" s="93"/>
      <c r="K66" s="93">
        <v>2800</v>
      </c>
      <c r="L66">
        <v>5251</v>
      </c>
      <c r="M66">
        <v>100</v>
      </c>
      <c r="N66" s="95">
        <v>21084</v>
      </c>
    </row>
    <row r="67" ht="16.5" spans="1:14">
      <c r="A67" s="16">
        <v>1085</v>
      </c>
      <c r="B67" s="92" t="s">
        <v>14</v>
      </c>
      <c r="C67" s="92">
        <v>123</v>
      </c>
      <c r="D67" s="92">
        <v>70</v>
      </c>
      <c r="E67" s="92"/>
      <c r="F67" s="92"/>
      <c r="G67" s="92"/>
      <c r="H67" s="93" t="s">
        <v>36</v>
      </c>
      <c r="I67" s="93" t="s">
        <v>37</v>
      </c>
      <c r="J67" s="93"/>
      <c r="K67" s="93">
        <v>2600</v>
      </c>
      <c r="L67">
        <v>5252</v>
      </c>
      <c r="M67">
        <v>100</v>
      </c>
      <c r="N67" s="95">
        <v>21085</v>
      </c>
    </row>
    <row r="68" ht="16.5" spans="1:14">
      <c r="A68" s="16">
        <v>1086</v>
      </c>
      <c r="B68" s="92" t="s">
        <v>14</v>
      </c>
      <c r="C68" s="92">
        <v>123</v>
      </c>
      <c r="D68" s="92">
        <v>70</v>
      </c>
      <c r="E68" s="92"/>
      <c r="F68" s="92"/>
      <c r="G68" s="92"/>
      <c r="H68" s="93" t="s">
        <v>36</v>
      </c>
      <c r="I68" s="93" t="s">
        <v>38</v>
      </c>
      <c r="J68" s="93"/>
      <c r="K68" s="93">
        <v>3200</v>
      </c>
      <c r="L68">
        <v>5253</v>
      </c>
      <c r="M68">
        <v>100</v>
      </c>
      <c r="N68" s="95">
        <v>21086</v>
      </c>
    </row>
    <row r="69" ht="16.5" spans="1:14">
      <c r="A69" s="16">
        <v>1087</v>
      </c>
      <c r="B69" s="92" t="s">
        <v>14</v>
      </c>
      <c r="C69" s="92">
        <v>123</v>
      </c>
      <c r="D69" s="92">
        <v>70</v>
      </c>
      <c r="E69" s="92"/>
      <c r="F69" s="92"/>
      <c r="G69" s="92"/>
      <c r="H69" s="93" t="s">
        <v>36</v>
      </c>
      <c r="I69" s="93" t="s">
        <v>39</v>
      </c>
      <c r="J69" s="93"/>
      <c r="K69" s="93">
        <v>3400</v>
      </c>
      <c r="L69">
        <v>5254</v>
      </c>
      <c r="M69">
        <v>100</v>
      </c>
      <c r="N69" s="95">
        <v>21087</v>
      </c>
    </row>
    <row r="70" ht="16.5" spans="1:14">
      <c r="A70" s="16">
        <v>1095</v>
      </c>
      <c r="B70" s="92" t="s">
        <v>14</v>
      </c>
      <c r="C70" s="92">
        <v>125</v>
      </c>
      <c r="D70" s="92">
        <v>10</v>
      </c>
      <c r="E70" s="92"/>
      <c r="F70" s="92"/>
      <c r="G70" s="92"/>
      <c r="H70" s="93" t="s">
        <v>15</v>
      </c>
      <c r="I70" s="93" t="s">
        <v>40</v>
      </c>
      <c r="J70" s="93"/>
      <c r="K70" s="93">
        <v>240</v>
      </c>
      <c r="M70">
        <v>100</v>
      </c>
      <c r="N70" s="95">
        <v>21094</v>
      </c>
    </row>
    <row r="71" ht="16.5" spans="1:14">
      <c r="A71" s="16">
        <v>1094</v>
      </c>
      <c r="B71" s="92" t="s">
        <v>14</v>
      </c>
      <c r="C71" s="92">
        <v>125</v>
      </c>
      <c r="D71" s="92">
        <v>10</v>
      </c>
      <c r="E71" s="92"/>
      <c r="F71" s="92"/>
      <c r="G71" s="92"/>
      <c r="H71" s="93" t="s">
        <v>17</v>
      </c>
      <c r="I71" s="93" t="s">
        <v>41</v>
      </c>
      <c r="J71" s="93"/>
      <c r="K71" s="93">
        <v>320</v>
      </c>
      <c r="M71">
        <v>100</v>
      </c>
      <c r="N71" s="95">
        <v>21095</v>
      </c>
    </row>
    <row r="72" ht="16.5" spans="1:14">
      <c r="A72" s="16">
        <v>1097</v>
      </c>
      <c r="B72" s="92" t="s">
        <v>14</v>
      </c>
      <c r="C72" s="92">
        <v>125</v>
      </c>
      <c r="D72" s="92">
        <v>20</v>
      </c>
      <c r="E72" s="92"/>
      <c r="F72" s="92"/>
      <c r="G72" s="92"/>
      <c r="H72" s="93" t="s">
        <v>19</v>
      </c>
      <c r="I72" s="93" t="s">
        <v>42</v>
      </c>
      <c r="J72" s="93"/>
      <c r="K72" s="93">
        <v>480</v>
      </c>
      <c r="M72">
        <v>100</v>
      </c>
      <c r="N72" s="95">
        <v>21096</v>
      </c>
    </row>
    <row r="73" ht="16.5" spans="1:14">
      <c r="A73" s="16">
        <v>1096</v>
      </c>
      <c r="B73" s="92" t="s">
        <v>14</v>
      </c>
      <c r="C73" s="92">
        <v>125</v>
      </c>
      <c r="D73" s="92">
        <v>20</v>
      </c>
      <c r="E73" s="92"/>
      <c r="F73" s="92"/>
      <c r="G73" s="92"/>
      <c r="H73" s="93" t="s">
        <v>19</v>
      </c>
      <c r="I73" s="93" t="s">
        <v>43</v>
      </c>
      <c r="J73" s="93"/>
      <c r="K73" s="93">
        <v>720</v>
      </c>
      <c r="M73">
        <v>100</v>
      </c>
      <c r="N73" s="95">
        <v>21097</v>
      </c>
    </row>
    <row r="74" ht="16.5" spans="1:14">
      <c r="A74" s="16">
        <v>1099</v>
      </c>
      <c r="B74" s="92" t="s">
        <v>14</v>
      </c>
      <c r="C74" s="92">
        <v>125</v>
      </c>
      <c r="D74" s="92">
        <v>30</v>
      </c>
      <c r="E74" s="92"/>
      <c r="F74" s="92"/>
      <c r="G74" s="92"/>
      <c r="H74" s="93" t="s">
        <v>22</v>
      </c>
      <c r="I74" s="93" t="s">
        <v>44</v>
      </c>
      <c r="J74" s="93"/>
      <c r="K74" s="93">
        <v>640</v>
      </c>
      <c r="M74">
        <v>100</v>
      </c>
      <c r="N74" s="95">
        <v>21098</v>
      </c>
    </row>
    <row r="75" ht="16.5" spans="1:14">
      <c r="A75" s="16">
        <v>1098</v>
      </c>
      <c r="B75" s="92" t="s">
        <v>14</v>
      </c>
      <c r="C75" s="92">
        <v>125</v>
      </c>
      <c r="D75" s="92">
        <v>30</v>
      </c>
      <c r="E75" s="92"/>
      <c r="F75" s="92"/>
      <c r="G75" s="92"/>
      <c r="H75" s="93" t="s">
        <v>22</v>
      </c>
      <c r="I75" s="93" t="s">
        <v>45</v>
      </c>
      <c r="J75" s="93"/>
      <c r="K75" s="93">
        <v>960</v>
      </c>
      <c r="M75">
        <v>100</v>
      </c>
      <c r="N75" s="95">
        <v>21099</v>
      </c>
    </row>
    <row r="76" ht="16.5" spans="1:14">
      <c r="A76" s="16">
        <v>1101</v>
      </c>
      <c r="B76" s="92" t="s">
        <v>14</v>
      </c>
      <c r="C76" s="92">
        <v>125</v>
      </c>
      <c r="D76" s="92">
        <v>40</v>
      </c>
      <c r="E76" s="92"/>
      <c r="F76" s="92"/>
      <c r="G76" s="92"/>
      <c r="H76" s="93" t="s">
        <v>25</v>
      </c>
      <c r="I76" s="93" t="s">
        <v>46</v>
      </c>
      <c r="J76" s="93"/>
      <c r="K76" s="93">
        <v>800</v>
      </c>
      <c r="L76">
        <v>5267</v>
      </c>
      <c r="M76">
        <v>100</v>
      </c>
      <c r="N76" s="95">
        <v>21100</v>
      </c>
    </row>
    <row r="77" ht="16.5" spans="1:14">
      <c r="A77" s="16">
        <v>1100</v>
      </c>
      <c r="B77" s="92" t="s">
        <v>14</v>
      </c>
      <c r="C77" s="92">
        <v>125</v>
      </c>
      <c r="D77" s="92">
        <v>40</v>
      </c>
      <c r="E77" s="92"/>
      <c r="F77" s="92"/>
      <c r="G77" s="92"/>
      <c r="H77" s="93" t="s">
        <v>25</v>
      </c>
      <c r="I77" s="93" t="s">
        <v>47</v>
      </c>
      <c r="J77" s="93"/>
      <c r="K77" s="93">
        <v>1200</v>
      </c>
      <c r="L77">
        <v>5268</v>
      </c>
      <c r="M77">
        <v>100</v>
      </c>
      <c r="N77" s="95">
        <v>21101</v>
      </c>
    </row>
    <row r="78" ht="16.5" spans="1:14">
      <c r="A78" s="16">
        <v>1102</v>
      </c>
      <c r="B78" s="92" t="s">
        <v>14</v>
      </c>
      <c r="C78" s="92">
        <v>125</v>
      </c>
      <c r="D78" s="92">
        <v>40</v>
      </c>
      <c r="E78" s="92"/>
      <c r="F78" s="92"/>
      <c r="G78" s="92"/>
      <c r="H78" s="93" t="s">
        <v>25</v>
      </c>
      <c r="I78" s="93" t="s">
        <v>48</v>
      </c>
      <c r="J78" s="93"/>
      <c r="K78" s="93">
        <v>2000</v>
      </c>
      <c r="L78">
        <v>5269</v>
      </c>
      <c r="M78">
        <v>100</v>
      </c>
      <c r="N78" s="95">
        <v>21102</v>
      </c>
    </row>
    <row r="79" ht="16.5" spans="1:14">
      <c r="A79" s="16">
        <v>1104</v>
      </c>
      <c r="B79" s="92" t="s">
        <v>14</v>
      </c>
      <c r="C79" s="92">
        <v>125</v>
      </c>
      <c r="D79" s="92">
        <v>50</v>
      </c>
      <c r="E79" s="92"/>
      <c r="F79" s="92"/>
      <c r="G79" s="92"/>
      <c r="H79" s="93" t="s">
        <v>29</v>
      </c>
      <c r="I79" s="93" t="s">
        <v>49</v>
      </c>
      <c r="J79" s="93"/>
      <c r="K79" s="93">
        <v>960</v>
      </c>
      <c r="L79">
        <v>5270</v>
      </c>
      <c r="M79">
        <v>100</v>
      </c>
      <c r="N79" s="95">
        <v>21103</v>
      </c>
    </row>
    <row r="80" ht="16.5" spans="1:14">
      <c r="A80" s="16">
        <v>1103</v>
      </c>
      <c r="B80" s="92" t="s">
        <v>14</v>
      </c>
      <c r="C80" s="92">
        <v>125</v>
      </c>
      <c r="D80" s="92">
        <v>50</v>
      </c>
      <c r="E80" s="92"/>
      <c r="F80" s="92"/>
      <c r="G80" s="92"/>
      <c r="H80" s="93" t="s">
        <v>29</v>
      </c>
      <c r="I80" s="93" t="s">
        <v>50</v>
      </c>
      <c r="J80" s="93"/>
      <c r="K80" s="93">
        <v>1440</v>
      </c>
      <c r="L80">
        <v>5271</v>
      </c>
      <c r="M80">
        <v>100</v>
      </c>
      <c r="N80" s="95">
        <v>21104</v>
      </c>
    </row>
    <row r="81" ht="16.5" spans="1:14">
      <c r="A81" s="16">
        <v>1106</v>
      </c>
      <c r="B81" s="92" t="s">
        <v>14</v>
      </c>
      <c r="C81" s="92">
        <v>125</v>
      </c>
      <c r="D81" s="92">
        <v>60</v>
      </c>
      <c r="E81" s="92"/>
      <c r="F81" s="92"/>
      <c r="G81" s="92"/>
      <c r="H81" s="93" t="s">
        <v>32</v>
      </c>
      <c r="I81" s="93" t="s">
        <v>51</v>
      </c>
      <c r="J81" s="93"/>
      <c r="K81" s="93">
        <v>1120</v>
      </c>
      <c r="L81">
        <v>5272</v>
      </c>
      <c r="M81">
        <v>100</v>
      </c>
      <c r="N81" s="95">
        <v>21105</v>
      </c>
    </row>
    <row r="82" ht="16.5" spans="1:14">
      <c r="A82" s="16">
        <v>1105</v>
      </c>
      <c r="B82" s="92" t="s">
        <v>14</v>
      </c>
      <c r="C82" s="92">
        <v>125</v>
      </c>
      <c r="D82" s="92">
        <v>60</v>
      </c>
      <c r="E82" s="92"/>
      <c r="F82" s="92"/>
      <c r="G82" s="92"/>
      <c r="H82" s="93" t="s">
        <v>32</v>
      </c>
      <c r="I82" s="93" t="s">
        <v>52</v>
      </c>
      <c r="J82" s="93"/>
      <c r="K82" s="93">
        <v>1680</v>
      </c>
      <c r="L82">
        <v>5273</v>
      </c>
      <c r="M82">
        <v>100</v>
      </c>
      <c r="N82" s="95">
        <v>21106</v>
      </c>
    </row>
    <row r="83" ht="16.5" spans="1:14">
      <c r="A83" s="16">
        <v>1107</v>
      </c>
      <c r="B83" s="92" t="s">
        <v>14</v>
      </c>
      <c r="C83" s="92">
        <v>125</v>
      </c>
      <c r="D83" s="92">
        <v>60</v>
      </c>
      <c r="E83" s="92"/>
      <c r="F83" s="92"/>
      <c r="G83" s="92"/>
      <c r="H83" s="93" t="s">
        <v>32</v>
      </c>
      <c r="I83" s="93" t="s">
        <v>53</v>
      </c>
      <c r="J83" s="93"/>
      <c r="K83" s="93">
        <v>2800</v>
      </c>
      <c r="L83">
        <v>5274</v>
      </c>
      <c r="M83">
        <v>100</v>
      </c>
      <c r="N83" s="95">
        <v>21107</v>
      </c>
    </row>
    <row r="84" ht="16.5" spans="1:14">
      <c r="A84" s="16">
        <v>1108</v>
      </c>
      <c r="B84" s="92" t="s">
        <v>14</v>
      </c>
      <c r="C84" s="92">
        <v>125</v>
      </c>
      <c r="D84" s="92">
        <v>70</v>
      </c>
      <c r="E84" s="92"/>
      <c r="F84" s="92"/>
      <c r="G84" s="92"/>
      <c r="H84" s="93" t="s">
        <v>36</v>
      </c>
      <c r="I84" s="93" t="s">
        <v>37</v>
      </c>
      <c r="J84" s="93"/>
      <c r="K84" s="93">
        <v>2600</v>
      </c>
      <c r="L84">
        <v>5275</v>
      </c>
      <c r="M84">
        <v>100</v>
      </c>
      <c r="N84" s="95">
        <v>21108</v>
      </c>
    </row>
    <row r="85" ht="16.5" spans="1:14">
      <c r="A85" s="16">
        <v>1109</v>
      </c>
      <c r="B85" s="92" t="s">
        <v>14</v>
      </c>
      <c r="C85" s="92">
        <v>125</v>
      </c>
      <c r="D85" s="92">
        <v>70</v>
      </c>
      <c r="E85" s="92"/>
      <c r="F85" s="92"/>
      <c r="G85" s="92"/>
      <c r="H85" s="93" t="s">
        <v>36</v>
      </c>
      <c r="I85" s="93" t="s">
        <v>38</v>
      </c>
      <c r="J85" s="93"/>
      <c r="K85" s="93">
        <v>3200</v>
      </c>
      <c r="L85">
        <v>5276</v>
      </c>
      <c r="M85">
        <v>100</v>
      </c>
      <c r="N85" s="95">
        <v>21109</v>
      </c>
    </row>
    <row r="86" ht="16.5" spans="1:14">
      <c r="A86" s="16">
        <v>1110</v>
      </c>
      <c r="B86" s="92" t="s">
        <v>14</v>
      </c>
      <c r="C86" s="92">
        <v>125</v>
      </c>
      <c r="D86" s="92">
        <v>70</v>
      </c>
      <c r="E86" s="92"/>
      <c r="F86" s="92"/>
      <c r="G86" s="92"/>
      <c r="H86" s="93" t="s">
        <v>36</v>
      </c>
      <c r="I86" s="93" t="s">
        <v>39</v>
      </c>
      <c r="J86" s="93"/>
      <c r="K86" s="93">
        <v>3400</v>
      </c>
      <c r="L86">
        <v>5277</v>
      </c>
      <c r="M86">
        <v>100</v>
      </c>
      <c r="N86" s="95">
        <v>21110</v>
      </c>
    </row>
    <row r="87" ht="16.5" spans="1:14">
      <c r="A87" s="16">
        <v>1117</v>
      </c>
      <c r="B87" s="92" t="s">
        <v>14</v>
      </c>
      <c r="C87" s="92">
        <v>124</v>
      </c>
      <c r="D87" s="92">
        <v>10</v>
      </c>
      <c r="E87" s="92"/>
      <c r="F87" s="92"/>
      <c r="G87" s="92"/>
      <c r="H87" s="93" t="s">
        <v>15</v>
      </c>
      <c r="I87" s="93" t="s">
        <v>16</v>
      </c>
      <c r="J87" s="93"/>
      <c r="K87" s="93">
        <v>240</v>
      </c>
      <c r="M87">
        <v>100</v>
      </c>
      <c r="N87" s="95">
        <v>21117</v>
      </c>
    </row>
    <row r="88" ht="16.5" spans="1:14">
      <c r="A88" s="16">
        <v>1118</v>
      </c>
      <c r="B88" s="92" t="s">
        <v>14</v>
      </c>
      <c r="C88" s="92">
        <v>124</v>
      </c>
      <c r="D88" s="92">
        <v>10</v>
      </c>
      <c r="E88" s="92"/>
      <c r="F88" s="92"/>
      <c r="G88" s="92"/>
      <c r="H88" s="93" t="s">
        <v>17</v>
      </c>
      <c r="I88" s="93" t="s">
        <v>18</v>
      </c>
      <c r="J88" s="93"/>
      <c r="K88" s="93">
        <v>320</v>
      </c>
      <c r="M88">
        <v>100</v>
      </c>
      <c r="N88" s="95">
        <v>21118</v>
      </c>
    </row>
    <row r="89" ht="16.5" spans="1:14">
      <c r="A89" s="16">
        <v>1119</v>
      </c>
      <c r="B89" s="92" t="s">
        <v>14</v>
      </c>
      <c r="C89" s="92">
        <v>124</v>
      </c>
      <c r="D89" s="92">
        <v>20</v>
      </c>
      <c r="E89" s="92"/>
      <c r="F89" s="92"/>
      <c r="G89" s="92"/>
      <c r="H89" s="93" t="s">
        <v>19</v>
      </c>
      <c r="I89" s="93" t="s">
        <v>20</v>
      </c>
      <c r="J89" s="93"/>
      <c r="K89" s="93">
        <v>480</v>
      </c>
      <c r="M89">
        <v>100</v>
      </c>
      <c r="N89" s="95">
        <v>21119</v>
      </c>
    </row>
    <row r="90" ht="16.5" spans="1:14">
      <c r="A90" s="16">
        <v>1120</v>
      </c>
      <c r="B90" s="92" t="s">
        <v>14</v>
      </c>
      <c r="C90" s="92">
        <v>124</v>
      </c>
      <c r="D90" s="92">
        <v>20</v>
      </c>
      <c r="E90" s="92"/>
      <c r="F90" s="92"/>
      <c r="G90" s="92"/>
      <c r="H90" s="93" t="s">
        <v>19</v>
      </c>
      <c r="I90" s="93" t="s">
        <v>21</v>
      </c>
      <c r="J90" s="93"/>
      <c r="K90" s="93">
        <v>720</v>
      </c>
      <c r="M90">
        <v>100</v>
      </c>
      <c r="N90" s="95">
        <v>21120</v>
      </c>
    </row>
    <row r="91" ht="16.5" spans="1:14">
      <c r="A91" s="16">
        <v>1121</v>
      </c>
      <c r="B91" s="92" t="s">
        <v>14</v>
      </c>
      <c r="C91" s="92">
        <v>124</v>
      </c>
      <c r="D91" s="92">
        <v>30</v>
      </c>
      <c r="E91" s="92"/>
      <c r="F91" s="92"/>
      <c r="G91" s="92"/>
      <c r="H91" s="93" t="s">
        <v>22</v>
      </c>
      <c r="I91" s="93" t="s">
        <v>23</v>
      </c>
      <c r="J91" s="93"/>
      <c r="K91" s="93">
        <v>640</v>
      </c>
      <c r="M91">
        <v>100</v>
      </c>
      <c r="N91" s="95">
        <v>21121</v>
      </c>
    </row>
    <row r="92" ht="16.5" spans="1:14">
      <c r="A92" s="16">
        <v>1122</v>
      </c>
      <c r="B92" s="92" t="s">
        <v>14</v>
      </c>
      <c r="C92" s="92">
        <v>124</v>
      </c>
      <c r="D92" s="92">
        <v>30</v>
      </c>
      <c r="E92" s="92"/>
      <c r="F92" s="92"/>
      <c r="G92" s="92"/>
      <c r="H92" s="93" t="s">
        <v>22</v>
      </c>
      <c r="I92" s="93" t="s">
        <v>24</v>
      </c>
      <c r="J92" s="93"/>
      <c r="K92" s="93">
        <v>960</v>
      </c>
      <c r="M92">
        <v>100</v>
      </c>
      <c r="N92" s="95">
        <v>21122</v>
      </c>
    </row>
    <row r="93" ht="16.5" spans="1:14">
      <c r="A93" s="16">
        <v>1123</v>
      </c>
      <c r="B93" s="92" t="s">
        <v>14</v>
      </c>
      <c r="C93" s="92">
        <v>124</v>
      </c>
      <c r="D93" s="92">
        <v>40</v>
      </c>
      <c r="E93" s="92"/>
      <c r="F93" s="92"/>
      <c r="G93" s="92"/>
      <c r="H93" s="93" t="s">
        <v>25</v>
      </c>
      <c r="I93" s="93" t="s">
        <v>26</v>
      </c>
      <c r="J93" s="93"/>
      <c r="K93" s="93">
        <v>800</v>
      </c>
      <c r="L93">
        <v>5290</v>
      </c>
      <c r="M93">
        <v>100</v>
      </c>
      <c r="N93" s="95">
        <v>21123</v>
      </c>
    </row>
    <row r="94" ht="16.5" spans="1:14">
      <c r="A94" s="16">
        <v>1124</v>
      </c>
      <c r="B94" s="92" t="s">
        <v>14</v>
      </c>
      <c r="C94" s="92">
        <v>124</v>
      </c>
      <c r="D94" s="92">
        <v>40</v>
      </c>
      <c r="E94" s="92"/>
      <c r="F94" s="92"/>
      <c r="G94" s="92"/>
      <c r="H94" s="93" t="s">
        <v>25</v>
      </c>
      <c r="I94" s="93" t="s">
        <v>27</v>
      </c>
      <c r="J94" s="93"/>
      <c r="K94" s="93">
        <v>1200</v>
      </c>
      <c r="L94">
        <v>5291</v>
      </c>
      <c r="M94">
        <v>100</v>
      </c>
      <c r="N94" s="95">
        <v>21124</v>
      </c>
    </row>
    <row r="95" ht="16.5" spans="1:14">
      <c r="A95" s="16">
        <v>1125</v>
      </c>
      <c r="B95" s="92" t="s">
        <v>14</v>
      </c>
      <c r="C95" s="92">
        <v>124</v>
      </c>
      <c r="D95" s="92">
        <v>40</v>
      </c>
      <c r="E95" s="92"/>
      <c r="F95" s="92"/>
      <c r="G95" s="92"/>
      <c r="H95" s="93" t="s">
        <v>25</v>
      </c>
      <c r="I95" s="93" t="s">
        <v>28</v>
      </c>
      <c r="J95" s="93"/>
      <c r="K95" s="93">
        <v>2000</v>
      </c>
      <c r="L95">
        <v>5292</v>
      </c>
      <c r="M95">
        <v>100</v>
      </c>
      <c r="N95" s="95">
        <v>21125</v>
      </c>
    </row>
    <row r="96" ht="16.5" spans="1:14">
      <c r="A96" s="16">
        <v>1126</v>
      </c>
      <c r="B96" s="92" t="s">
        <v>14</v>
      </c>
      <c r="C96" s="92">
        <v>124</v>
      </c>
      <c r="D96" s="92">
        <v>50</v>
      </c>
      <c r="E96" s="92"/>
      <c r="F96" s="92"/>
      <c r="G96" s="92"/>
      <c r="H96" s="93" t="s">
        <v>29</v>
      </c>
      <c r="I96" s="93" t="s">
        <v>30</v>
      </c>
      <c r="J96" s="93"/>
      <c r="K96" s="93">
        <v>960</v>
      </c>
      <c r="L96">
        <v>5293</v>
      </c>
      <c r="M96">
        <v>100</v>
      </c>
      <c r="N96" s="95">
        <v>21126</v>
      </c>
    </row>
    <row r="97" ht="16.5" spans="1:14">
      <c r="A97" s="16">
        <v>1127</v>
      </c>
      <c r="B97" s="92" t="s">
        <v>14</v>
      </c>
      <c r="C97" s="92">
        <v>124</v>
      </c>
      <c r="D97" s="92">
        <v>50</v>
      </c>
      <c r="E97" s="92"/>
      <c r="F97" s="92"/>
      <c r="G97" s="92"/>
      <c r="H97" s="93" t="s">
        <v>29</v>
      </c>
      <c r="I97" s="93" t="s">
        <v>31</v>
      </c>
      <c r="J97" s="93"/>
      <c r="K97" s="93">
        <v>1440</v>
      </c>
      <c r="L97">
        <v>5294</v>
      </c>
      <c r="M97">
        <v>100</v>
      </c>
      <c r="N97" s="95">
        <v>21127</v>
      </c>
    </row>
    <row r="98" ht="16.5" spans="1:14">
      <c r="A98" s="16">
        <v>1128</v>
      </c>
      <c r="B98" s="92" t="s">
        <v>14</v>
      </c>
      <c r="C98" s="92">
        <v>124</v>
      </c>
      <c r="D98" s="92">
        <v>60</v>
      </c>
      <c r="E98" s="92"/>
      <c r="F98" s="92"/>
      <c r="G98" s="92"/>
      <c r="H98" s="93" t="s">
        <v>32</v>
      </c>
      <c r="I98" s="93" t="s">
        <v>33</v>
      </c>
      <c r="J98" s="93"/>
      <c r="K98" s="93">
        <v>1120</v>
      </c>
      <c r="L98">
        <v>5295</v>
      </c>
      <c r="M98">
        <v>100</v>
      </c>
      <c r="N98" s="95">
        <v>21128</v>
      </c>
    </row>
    <row r="99" ht="16.5" spans="1:14">
      <c r="A99" s="16">
        <v>1129</v>
      </c>
      <c r="B99" s="92" t="s">
        <v>14</v>
      </c>
      <c r="C99" s="92">
        <v>124</v>
      </c>
      <c r="D99" s="92">
        <v>60</v>
      </c>
      <c r="E99" s="92"/>
      <c r="F99" s="92"/>
      <c r="G99" s="92"/>
      <c r="H99" s="93" t="s">
        <v>32</v>
      </c>
      <c r="I99" s="93" t="s">
        <v>34</v>
      </c>
      <c r="J99" s="93"/>
      <c r="K99" s="93">
        <v>1680</v>
      </c>
      <c r="L99">
        <v>5296</v>
      </c>
      <c r="M99">
        <v>100</v>
      </c>
      <c r="N99" s="95">
        <v>21129</v>
      </c>
    </row>
    <row r="100" ht="16.5" spans="1:14">
      <c r="A100" s="16">
        <v>1130</v>
      </c>
      <c r="B100" s="92" t="s">
        <v>14</v>
      </c>
      <c r="C100" s="92">
        <v>124</v>
      </c>
      <c r="D100" s="92">
        <v>60</v>
      </c>
      <c r="E100" s="92"/>
      <c r="F100" s="92"/>
      <c r="G100" s="92"/>
      <c r="H100" s="93" t="s">
        <v>32</v>
      </c>
      <c r="I100" s="93" t="s">
        <v>35</v>
      </c>
      <c r="J100" s="93"/>
      <c r="K100" s="93">
        <v>2800</v>
      </c>
      <c r="L100">
        <v>5297</v>
      </c>
      <c r="M100">
        <v>100</v>
      </c>
      <c r="N100" s="95">
        <v>21130</v>
      </c>
    </row>
    <row r="101" ht="16.5" spans="1:14">
      <c r="A101" s="16">
        <v>1131</v>
      </c>
      <c r="B101" s="92" t="s">
        <v>14</v>
      </c>
      <c r="C101" s="92">
        <v>124</v>
      </c>
      <c r="D101" s="92">
        <v>70</v>
      </c>
      <c r="E101" s="92"/>
      <c r="F101" s="92"/>
      <c r="G101" s="92"/>
      <c r="H101" s="93" t="s">
        <v>36</v>
      </c>
      <c r="I101" s="93" t="s">
        <v>37</v>
      </c>
      <c r="J101" s="93"/>
      <c r="K101" s="93">
        <v>2600</v>
      </c>
      <c r="L101">
        <v>5298</v>
      </c>
      <c r="M101">
        <v>100</v>
      </c>
      <c r="N101" s="95">
        <v>21131</v>
      </c>
    </row>
    <row r="102" ht="16.5" spans="1:14">
      <c r="A102" s="16">
        <v>1132</v>
      </c>
      <c r="B102" s="92" t="s">
        <v>14</v>
      </c>
      <c r="C102" s="92">
        <v>124</v>
      </c>
      <c r="D102" s="92">
        <v>70</v>
      </c>
      <c r="E102" s="92"/>
      <c r="F102" s="92"/>
      <c r="G102" s="92"/>
      <c r="H102" s="93" t="s">
        <v>36</v>
      </c>
      <c r="I102" s="93" t="s">
        <v>38</v>
      </c>
      <c r="J102" s="93"/>
      <c r="K102" s="93">
        <v>3200</v>
      </c>
      <c r="L102">
        <v>5299</v>
      </c>
      <c r="M102">
        <v>100</v>
      </c>
      <c r="N102" s="95">
        <v>21132</v>
      </c>
    </row>
    <row r="103" ht="16.5" spans="1:14">
      <c r="A103" s="16">
        <v>1133</v>
      </c>
      <c r="B103" s="92" t="s">
        <v>14</v>
      </c>
      <c r="C103" s="92">
        <v>124</v>
      </c>
      <c r="D103" s="92">
        <v>70</v>
      </c>
      <c r="E103" s="92"/>
      <c r="F103" s="92"/>
      <c r="G103" s="92"/>
      <c r="H103" s="93" t="s">
        <v>36</v>
      </c>
      <c r="I103" s="93" t="s">
        <v>39</v>
      </c>
      <c r="J103" s="93"/>
      <c r="K103" s="93">
        <v>3400</v>
      </c>
      <c r="L103">
        <v>5300</v>
      </c>
      <c r="M103">
        <v>100</v>
      </c>
      <c r="N103" s="95">
        <v>21133</v>
      </c>
    </row>
    <row r="104" ht="16.5" spans="1:14">
      <c r="A104" s="16">
        <v>1163</v>
      </c>
      <c r="B104" s="92" t="s">
        <v>14</v>
      </c>
      <c r="C104" s="92">
        <v>127</v>
      </c>
      <c r="D104" s="92">
        <v>10</v>
      </c>
      <c r="E104" s="92"/>
      <c r="F104" s="92"/>
      <c r="G104" s="92"/>
      <c r="H104" s="93" t="s">
        <v>15</v>
      </c>
      <c r="I104" s="93" t="s">
        <v>16</v>
      </c>
      <c r="J104" s="93"/>
      <c r="K104" s="93">
        <v>240</v>
      </c>
      <c r="M104">
        <v>100</v>
      </c>
      <c r="N104" s="95">
        <v>21163</v>
      </c>
    </row>
    <row r="105" ht="16.5" spans="1:14">
      <c r="A105" s="16">
        <v>1164</v>
      </c>
      <c r="B105" s="92" t="s">
        <v>14</v>
      </c>
      <c r="C105" s="92">
        <v>127</v>
      </c>
      <c r="D105" s="92">
        <v>10</v>
      </c>
      <c r="E105" s="92"/>
      <c r="F105" s="92"/>
      <c r="G105" s="92"/>
      <c r="H105" s="93" t="s">
        <v>17</v>
      </c>
      <c r="I105" s="93" t="s">
        <v>18</v>
      </c>
      <c r="J105" s="93"/>
      <c r="K105" s="93">
        <v>320</v>
      </c>
      <c r="M105">
        <v>100</v>
      </c>
      <c r="N105" s="95">
        <v>21164</v>
      </c>
    </row>
    <row r="106" ht="16.5" spans="1:14">
      <c r="A106" s="16">
        <v>1165</v>
      </c>
      <c r="B106" s="92" t="s">
        <v>14</v>
      </c>
      <c r="C106" s="92">
        <v>127</v>
      </c>
      <c r="D106" s="92">
        <v>20</v>
      </c>
      <c r="E106" s="92"/>
      <c r="F106" s="92"/>
      <c r="G106" s="92"/>
      <c r="H106" s="93" t="s">
        <v>19</v>
      </c>
      <c r="I106" s="93" t="s">
        <v>20</v>
      </c>
      <c r="J106" s="93"/>
      <c r="K106" s="93">
        <v>480</v>
      </c>
      <c r="M106">
        <v>100</v>
      </c>
      <c r="N106" s="95">
        <v>21165</v>
      </c>
    </row>
    <row r="107" ht="16.5" spans="1:14">
      <c r="A107" s="16">
        <v>1166</v>
      </c>
      <c r="B107" s="92" t="s">
        <v>14</v>
      </c>
      <c r="C107" s="92">
        <v>127</v>
      </c>
      <c r="D107" s="92">
        <v>20</v>
      </c>
      <c r="E107" s="92"/>
      <c r="F107" s="92"/>
      <c r="G107" s="92"/>
      <c r="H107" s="93" t="s">
        <v>19</v>
      </c>
      <c r="I107" s="93" t="s">
        <v>21</v>
      </c>
      <c r="J107" s="93"/>
      <c r="K107" s="93">
        <v>720</v>
      </c>
      <c r="M107">
        <v>100</v>
      </c>
      <c r="N107" s="95">
        <v>21166</v>
      </c>
    </row>
    <row r="108" ht="16.5" spans="1:14">
      <c r="A108" s="16">
        <v>1167</v>
      </c>
      <c r="B108" s="92" t="s">
        <v>14</v>
      </c>
      <c r="C108" s="92">
        <v>127</v>
      </c>
      <c r="D108" s="92">
        <v>30</v>
      </c>
      <c r="E108" s="92"/>
      <c r="F108" s="92"/>
      <c r="G108" s="92"/>
      <c r="H108" s="93" t="s">
        <v>22</v>
      </c>
      <c r="I108" s="93" t="s">
        <v>23</v>
      </c>
      <c r="J108" s="93"/>
      <c r="K108" s="93">
        <v>640</v>
      </c>
      <c r="M108">
        <v>100</v>
      </c>
      <c r="N108" s="95">
        <v>21167</v>
      </c>
    </row>
    <row r="109" ht="16.5" spans="1:14">
      <c r="A109" s="16">
        <v>1168</v>
      </c>
      <c r="B109" s="92" t="s">
        <v>14</v>
      </c>
      <c r="C109" s="92">
        <v>127</v>
      </c>
      <c r="D109" s="92">
        <v>30</v>
      </c>
      <c r="E109" s="92"/>
      <c r="F109" s="92"/>
      <c r="G109" s="92"/>
      <c r="H109" s="93" t="s">
        <v>22</v>
      </c>
      <c r="I109" s="93" t="s">
        <v>24</v>
      </c>
      <c r="J109" s="93"/>
      <c r="K109" s="93">
        <v>960</v>
      </c>
      <c r="M109">
        <v>100</v>
      </c>
      <c r="N109" s="95">
        <v>21168</v>
      </c>
    </row>
    <row r="110" ht="16.5" spans="1:14">
      <c r="A110" s="16">
        <v>1169</v>
      </c>
      <c r="B110" s="92" t="s">
        <v>14</v>
      </c>
      <c r="C110" s="92">
        <v>127</v>
      </c>
      <c r="D110" s="92">
        <v>40</v>
      </c>
      <c r="E110" s="92"/>
      <c r="F110" s="92"/>
      <c r="G110" s="92"/>
      <c r="H110" s="93" t="s">
        <v>25</v>
      </c>
      <c r="I110" s="93" t="s">
        <v>26</v>
      </c>
      <c r="J110" s="93"/>
      <c r="K110" s="93">
        <v>800</v>
      </c>
      <c r="L110">
        <v>5336</v>
      </c>
      <c r="M110">
        <v>100</v>
      </c>
      <c r="N110" s="95">
        <v>21169</v>
      </c>
    </row>
    <row r="111" ht="16.5" spans="1:14">
      <c r="A111" s="16">
        <v>1170</v>
      </c>
      <c r="B111" s="92" t="s">
        <v>14</v>
      </c>
      <c r="C111" s="92">
        <v>127</v>
      </c>
      <c r="D111" s="92">
        <v>40</v>
      </c>
      <c r="E111" s="92"/>
      <c r="F111" s="92"/>
      <c r="G111" s="92"/>
      <c r="H111" s="93" t="s">
        <v>25</v>
      </c>
      <c r="I111" s="93" t="s">
        <v>27</v>
      </c>
      <c r="J111" s="93"/>
      <c r="K111" s="93">
        <v>1200</v>
      </c>
      <c r="L111">
        <v>5337</v>
      </c>
      <c r="M111">
        <v>100</v>
      </c>
      <c r="N111" s="95">
        <v>21170</v>
      </c>
    </row>
    <row r="112" ht="16.5" spans="1:14">
      <c r="A112" s="16">
        <v>1171</v>
      </c>
      <c r="B112" s="92" t="s">
        <v>14</v>
      </c>
      <c r="C112" s="92">
        <v>127</v>
      </c>
      <c r="D112" s="92">
        <v>40</v>
      </c>
      <c r="E112" s="92"/>
      <c r="F112" s="92"/>
      <c r="G112" s="92"/>
      <c r="H112" s="93" t="s">
        <v>25</v>
      </c>
      <c r="I112" s="93" t="s">
        <v>28</v>
      </c>
      <c r="J112" s="93"/>
      <c r="K112" s="93">
        <v>2000</v>
      </c>
      <c r="L112">
        <v>5338</v>
      </c>
      <c r="M112">
        <v>100</v>
      </c>
      <c r="N112" s="95">
        <v>21171</v>
      </c>
    </row>
    <row r="113" ht="16.5" spans="1:14">
      <c r="A113" s="16">
        <v>1172</v>
      </c>
      <c r="B113" s="92" t="s">
        <v>14</v>
      </c>
      <c r="C113" s="92">
        <v>127</v>
      </c>
      <c r="D113" s="92">
        <v>50</v>
      </c>
      <c r="E113" s="92"/>
      <c r="F113" s="92"/>
      <c r="G113" s="92"/>
      <c r="H113" s="93" t="s">
        <v>29</v>
      </c>
      <c r="I113" s="93" t="s">
        <v>30</v>
      </c>
      <c r="J113" s="93"/>
      <c r="K113" s="93">
        <v>960</v>
      </c>
      <c r="L113">
        <v>5339</v>
      </c>
      <c r="M113">
        <v>100</v>
      </c>
      <c r="N113" s="95">
        <v>21172</v>
      </c>
    </row>
    <row r="114" ht="16.5" spans="1:14">
      <c r="A114" s="16">
        <v>1173</v>
      </c>
      <c r="B114" s="92" t="s">
        <v>14</v>
      </c>
      <c r="C114" s="92">
        <v>127</v>
      </c>
      <c r="D114" s="92">
        <v>50</v>
      </c>
      <c r="E114" s="92"/>
      <c r="F114" s="92"/>
      <c r="G114" s="92"/>
      <c r="H114" s="93" t="s">
        <v>29</v>
      </c>
      <c r="I114" s="93" t="s">
        <v>31</v>
      </c>
      <c r="J114" s="93"/>
      <c r="K114" s="93">
        <v>1440</v>
      </c>
      <c r="L114">
        <v>5340</v>
      </c>
      <c r="M114">
        <v>100</v>
      </c>
      <c r="N114" s="95">
        <v>21173</v>
      </c>
    </row>
    <row r="115" ht="16.5" spans="1:14">
      <c r="A115" s="16">
        <v>1174</v>
      </c>
      <c r="B115" s="92" t="s">
        <v>14</v>
      </c>
      <c r="C115" s="92">
        <v>127</v>
      </c>
      <c r="D115" s="92">
        <v>60</v>
      </c>
      <c r="E115" s="92"/>
      <c r="F115" s="92"/>
      <c r="G115" s="92"/>
      <c r="H115" s="93" t="s">
        <v>32</v>
      </c>
      <c r="I115" s="93" t="s">
        <v>33</v>
      </c>
      <c r="J115" s="93"/>
      <c r="K115" s="93">
        <v>1120</v>
      </c>
      <c r="L115">
        <v>5341</v>
      </c>
      <c r="M115">
        <v>100</v>
      </c>
      <c r="N115" s="95">
        <v>21174</v>
      </c>
    </row>
    <row r="116" ht="16.5" spans="1:14">
      <c r="A116" s="16">
        <v>1175</v>
      </c>
      <c r="B116" s="92" t="s">
        <v>14</v>
      </c>
      <c r="C116" s="92">
        <v>127</v>
      </c>
      <c r="D116" s="92">
        <v>60</v>
      </c>
      <c r="E116" s="92"/>
      <c r="F116" s="92"/>
      <c r="G116" s="92"/>
      <c r="H116" s="93" t="s">
        <v>32</v>
      </c>
      <c r="I116" s="93" t="s">
        <v>34</v>
      </c>
      <c r="J116" s="93"/>
      <c r="K116" s="93">
        <v>1680</v>
      </c>
      <c r="L116">
        <v>5342</v>
      </c>
      <c r="M116">
        <v>100</v>
      </c>
      <c r="N116" s="95">
        <v>21175</v>
      </c>
    </row>
    <row r="117" ht="16.5" spans="1:14">
      <c r="A117" s="16">
        <v>1176</v>
      </c>
      <c r="B117" s="92" t="s">
        <v>14</v>
      </c>
      <c r="C117" s="92">
        <v>127</v>
      </c>
      <c r="D117" s="92">
        <v>60</v>
      </c>
      <c r="E117" s="92"/>
      <c r="F117" s="92"/>
      <c r="G117" s="92"/>
      <c r="H117" s="93" t="s">
        <v>32</v>
      </c>
      <c r="I117" s="93" t="s">
        <v>35</v>
      </c>
      <c r="J117" s="93"/>
      <c r="K117" s="93">
        <v>2800</v>
      </c>
      <c r="L117">
        <v>5343</v>
      </c>
      <c r="M117">
        <v>100</v>
      </c>
      <c r="N117" s="95">
        <v>21176</v>
      </c>
    </row>
    <row r="118" ht="16.5" spans="1:14">
      <c r="A118" s="16">
        <v>1177</v>
      </c>
      <c r="B118" s="92" t="s">
        <v>14</v>
      </c>
      <c r="C118" s="92">
        <v>127</v>
      </c>
      <c r="D118" s="92">
        <v>70</v>
      </c>
      <c r="E118" s="92"/>
      <c r="F118" s="92"/>
      <c r="G118" s="92"/>
      <c r="H118" s="93" t="s">
        <v>36</v>
      </c>
      <c r="I118" s="93" t="s">
        <v>37</v>
      </c>
      <c r="J118" s="93"/>
      <c r="K118" s="93">
        <v>2600</v>
      </c>
      <c r="L118">
        <v>5344</v>
      </c>
      <c r="M118">
        <v>100</v>
      </c>
      <c r="N118" s="95">
        <v>21177</v>
      </c>
    </row>
    <row r="119" ht="16.5" spans="1:14">
      <c r="A119" s="16">
        <v>1178</v>
      </c>
      <c r="B119" s="92" t="s">
        <v>14</v>
      </c>
      <c r="C119" s="92">
        <v>127</v>
      </c>
      <c r="D119" s="92">
        <v>70</v>
      </c>
      <c r="E119" s="92"/>
      <c r="F119" s="92"/>
      <c r="G119" s="92"/>
      <c r="H119" s="93" t="s">
        <v>36</v>
      </c>
      <c r="I119" s="93" t="s">
        <v>38</v>
      </c>
      <c r="J119" s="93"/>
      <c r="K119" s="93">
        <v>3200</v>
      </c>
      <c r="L119">
        <v>5345</v>
      </c>
      <c r="M119">
        <v>100</v>
      </c>
      <c r="N119" s="95">
        <v>21178</v>
      </c>
    </row>
    <row r="120" ht="16.5" spans="1:14">
      <c r="A120" s="16">
        <v>1179</v>
      </c>
      <c r="B120" s="92" t="s">
        <v>14</v>
      </c>
      <c r="C120" s="92">
        <v>127</v>
      </c>
      <c r="D120" s="92">
        <v>70</v>
      </c>
      <c r="E120" s="92"/>
      <c r="F120" s="92"/>
      <c r="G120" s="92"/>
      <c r="H120" s="93" t="s">
        <v>36</v>
      </c>
      <c r="I120" s="93" t="s">
        <v>39</v>
      </c>
      <c r="J120" s="93"/>
      <c r="K120" s="93">
        <v>3400</v>
      </c>
      <c r="L120">
        <v>5346</v>
      </c>
      <c r="M120">
        <v>100</v>
      </c>
      <c r="N120" s="95">
        <v>21179</v>
      </c>
    </row>
    <row r="121" ht="16.5" spans="1:14">
      <c r="A121" s="16">
        <v>1186</v>
      </c>
      <c r="B121" s="92" t="s">
        <v>14</v>
      </c>
      <c r="C121" s="92">
        <v>131</v>
      </c>
      <c r="D121" s="92">
        <v>10</v>
      </c>
      <c r="E121" s="92"/>
      <c r="F121" s="92"/>
      <c r="G121" s="92"/>
      <c r="H121" s="93" t="s">
        <v>15</v>
      </c>
      <c r="I121" s="93" t="s">
        <v>54</v>
      </c>
      <c r="J121" s="93"/>
      <c r="K121" s="93">
        <v>240</v>
      </c>
      <c r="M121">
        <v>100</v>
      </c>
      <c r="N121" s="95">
        <v>21186</v>
      </c>
    </row>
    <row r="122" ht="16.5" spans="1:14">
      <c r="A122" s="16">
        <v>1187</v>
      </c>
      <c r="B122" s="92" t="s">
        <v>14</v>
      </c>
      <c r="C122" s="92">
        <v>131</v>
      </c>
      <c r="D122" s="92">
        <v>10</v>
      </c>
      <c r="E122" s="92"/>
      <c r="F122" s="92"/>
      <c r="G122" s="92"/>
      <c r="H122" s="93" t="s">
        <v>17</v>
      </c>
      <c r="I122" s="93" t="s">
        <v>55</v>
      </c>
      <c r="J122" s="93"/>
      <c r="K122" s="93">
        <v>320</v>
      </c>
      <c r="M122">
        <v>100</v>
      </c>
      <c r="N122" s="95">
        <v>21187</v>
      </c>
    </row>
    <row r="123" ht="16.5" spans="1:14">
      <c r="A123" s="16">
        <v>1188</v>
      </c>
      <c r="B123" s="92" t="s">
        <v>14</v>
      </c>
      <c r="C123" s="92">
        <v>131</v>
      </c>
      <c r="D123" s="92">
        <v>20</v>
      </c>
      <c r="E123" s="92"/>
      <c r="F123" s="92"/>
      <c r="G123" s="92"/>
      <c r="H123" s="93" t="s">
        <v>19</v>
      </c>
      <c r="I123" s="93" t="s">
        <v>56</v>
      </c>
      <c r="J123" s="93"/>
      <c r="K123" s="93">
        <v>480</v>
      </c>
      <c r="M123">
        <v>100</v>
      </c>
      <c r="N123" s="95">
        <v>21188</v>
      </c>
    </row>
    <row r="124" ht="16.5" spans="1:14">
      <c r="A124" s="16">
        <v>1189</v>
      </c>
      <c r="B124" s="92" t="s">
        <v>14</v>
      </c>
      <c r="C124" s="92">
        <v>131</v>
      </c>
      <c r="D124" s="92">
        <v>20</v>
      </c>
      <c r="E124" s="92"/>
      <c r="F124" s="92"/>
      <c r="G124" s="92"/>
      <c r="H124" s="93" t="s">
        <v>19</v>
      </c>
      <c r="I124" s="93" t="s">
        <v>57</v>
      </c>
      <c r="J124" s="93"/>
      <c r="K124" s="93">
        <v>720</v>
      </c>
      <c r="M124">
        <v>100</v>
      </c>
      <c r="N124" s="95">
        <v>21189</v>
      </c>
    </row>
    <row r="125" ht="16.5" spans="1:14">
      <c r="A125" s="16">
        <v>1190</v>
      </c>
      <c r="B125" s="92" t="s">
        <v>14</v>
      </c>
      <c r="C125" s="92">
        <v>131</v>
      </c>
      <c r="D125" s="92">
        <v>30</v>
      </c>
      <c r="E125" s="92"/>
      <c r="F125" s="92"/>
      <c r="G125" s="92"/>
      <c r="H125" s="93" t="s">
        <v>22</v>
      </c>
      <c r="I125" s="93" t="s">
        <v>58</v>
      </c>
      <c r="J125" s="93"/>
      <c r="K125" s="93">
        <v>640</v>
      </c>
      <c r="M125">
        <v>100</v>
      </c>
      <c r="N125" s="95">
        <v>21190</v>
      </c>
    </row>
    <row r="126" ht="16.5" spans="1:14">
      <c r="A126" s="16">
        <v>1191</v>
      </c>
      <c r="B126" s="92" t="s">
        <v>14</v>
      </c>
      <c r="C126" s="92">
        <v>131</v>
      </c>
      <c r="D126" s="92">
        <v>30</v>
      </c>
      <c r="E126" s="92"/>
      <c r="F126" s="92"/>
      <c r="G126" s="92"/>
      <c r="H126" s="93" t="s">
        <v>22</v>
      </c>
      <c r="I126" s="93" t="s">
        <v>59</v>
      </c>
      <c r="J126" s="93"/>
      <c r="K126" s="93">
        <v>960</v>
      </c>
      <c r="M126">
        <v>100</v>
      </c>
      <c r="N126" s="95">
        <v>21191</v>
      </c>
    </row>
    <row r="127" ht="16.5" spans="1:14">
      <c r="A127" s="16">
        <v>1192</v>
      </c>
      <c r="B127" s="92" t="s">
        <v>14</v>
      </c>
      <c r="C127" s="92">
        <v>131</v>
      </c>
      <c r="D127" s="92">
        <v>40</v>
      </c>
      <c r="E127" s="92"/>
      <c r="F127" s="92"/>
      <c r="G127" s="92"/>
      <c r="H127" s="93" t="s">
        <v>25</v>
      </c>
      <c r="I127" s="93" t="s">
        <v>60</v>
      </c>
      <c r="J127" s="93"/>
      <c r="K127" s="93">
        <v>800</v>
      </c>
      <c r="L127">
        <v>5359</v>
      </c>
      <c r="M127">
        <v>100</v>
      </c>
      <c r="N127" s="95">
        <v>21192</v>
      </c>
    </row>
    <row r="128" ht="16.5" spans="1:14">
      <c r="A128" s="16">
        <v>1193</v>
      </c>
      <c r="B128" s="92" t="s">
        <v>14</v>
      </c>
      <c r="C128" s="92">
        <v>131</v>
      </c>
      <c r="D128" s="92">
        <v>40</v>
      </c>
      <c r="E128" s="92"/>
      <c r="F128" s="92"/>
      <c r="G128" s="92"/>
      <c r="H128" s="93" t="s">
        <v>25</v>
      </c>
      <c r="I128" s="93" t="s">
        <v>61</v>
      </c>
      <c r="J128" s="93"/>
      <c r="K128" s="93">
        <v>1200</v>
      </c>
      <c r="L128">
        <v>5360</v>
      </c>
      <c r="M128">
        <v>100</v>
      </c>
      <c r="N128" s="95">
        <v>21193</v>
      </c>
    </row>
    <row r="129" ht="16.5" spans="1:14">
      <c r="A129" s="16">
        <v>1194</v>
      </c>
      <c r="B129" s="92" t="s">
        <v>14</v>
      </c>
      <c r="C129" s="92">
        <v>131</v>
      </c>
      <c r="D129" s="92">
        <v>40</v>
      </c>
      <c r="E129" s="92"/>
      <c r="F129" s="92"/>
      <c r="G129" s="92"/>
      <c r="H129" s="93" t="s">
        <v>25</v>
      </c>
      <c r="I129" s="93" t="s">
        <v>62</v>
      </c>
      <c r="J129" s="93"/>
      <c r="K129" s="93">
        <v>2000</v>
      </c>
      <c r="L129">
        <v>5361</v>
      </c>
      <c r="M129">
        <v>100</v>
      </c>
      <c r="N129" s="95">
        <v>21194</v>
      </c>
    </row>
    <row r="130" ht="16.5" spans="1:14">
      <c r="A130" s="16">
        <v>1195</v>
      </c>
      <c r="B130" s="92" t="s">
        <v>14</v>
      </c>
      <c r="C130" s="92">
        <v>131</v>
      </c>
      <c r="D130" s="92">
        <v>50</v>
      </c>
      <c r="E130" s="92"/>
      <c r="F130" s="92"/>
      <c r="G130" s="92"/>
      <c r="H130" s="93" t="s">
        <v>29</v>
      </c>
      <c r="I130" s="93" t="s">
        <v>63</v>
      </c>
      <c r="J130" s="93"/>
      <c r="K130" s="93">
        <v>960</v>
      </c>
      <c r="L130">
        <v>5362</v>
      </c>
      <c r="M130">
        <v>100</v>
      </c>
      <c r="N130" s="95">
        <v>21195</v>
      </c>
    </row>
    <row r="131" ht="16.5" spans="1:14">
      <c r="A131" s="16">
        <v>1196</v>
      </c>
      <c r="B131" s="92" t="s">
        <v>14</v>
      </c>
      <c r="C131" s="92">
        <v>131</v>
      </c>
      <c r="D131" s="92">
        <v>50</v>
      </c>
      <c r="E131" s="92"/>
      <c r="F131" s="92"/>
      <c r="G131" s="92"/>
      <c r="H131" s="93" t="s">
        <v>29</v>
      </c>
      <c r="I131" s="93" t="s">
        <v>64</v>
      </c>
      <c r="J131" s="93"/>
      <c r="K131" s="93">
        <v>1440</v>
      </c>
      <c r="L131">
        <v>5363</v>
      </c>
      <c r="M131">
        <v>100</v>
      </c>
      <c r="N131" s="95">
        <v>21196</v>
      </c>
    </row>
    <row r="132" ht="16.5" spans="1:14">
      <c r="A132" s="16">
        <v>1197</v>
      </c>
      <c r="B132" s="92" t="s">
        <v>14</v>
      </c>
      <c r="C132" s="92">
        <v>131</v>
      </c>
      <c r="D132" s="92">
        <v>60</v>
      </c>
      <c r="E132" s="92"/>
      <c r="F132" s="92"/>
      <c r="G132" s="92"/>
      <c r="H132" s="93" t="s">
        <v>32</v>
      </c>
      <c r="I132" s="93" t="s">
        <v>65</v>
      </c>
      <c r="J132" s="93"/>
      <c r="K132" s="93">
        <v>1120</v>
      </c>
      <c r="L132">
        <v>5364</v>
      </c>
      <c r="M132">
        <v>100</v>
      </c>
      <c r="N132" s="95">
        <v>21197</v>
      </c>
    </row>
    <row r="133" ht="16.5" spans="1:14">
      <c r="A133" s="16">
        <v>1198</v>
      </c>
      <c r="B133" s="92" t="s">
        <v>14</v>
      </c>
      <c r="C133" s="92">
        <v>131</v>
      </c>
      <c r="D133" s="92">
        <v>60</v>
      </c>
      <c r="E133" s="92"/>
      <c r="F133" s="92"/>
      <c r="G133" s="92"/>
      <c r="H133" s="93" t="s">
        <v>32</v>
      </c>
      <c r="I133" s="93" t="s">
        <v>66</v>
      </c>
      <c r="J133" s="93"/>
      <c r="K133" s="93">
        <v>1680</v>
      </c>
      <c r="L133">
        <v>5365</v>
      </c>
      <c r="M133">
        <v>100</v>
      </c>
      <c r="N133" s="95">
        <v>21198</v>
      </c>
    </row>
    <row r="134" ht="16.5" spans="1:14">
      <c r="A134" s="16">
        <v>1199</v>
      </c>
      <c r="B134" s="92" t="s">
        <v>14</v>
      </c>
      <c r="C134" s="92">
        <v>131</v>
      </c>
      <c r="D134" s="92">
        <v>60</v>
      </c>
      <c r="E134" s="92"/>
      <c r="F134" s="92"/>
      <c r="G134" s="92"/>
      <c r="H134" s="93" t="s">
        <v>32</v>
      </c>
      <c r="I134" s="93" t="s">
        <v>67</v>
      </c>
      <c r="J134" s="93"/>
      <c r="K134" s="93">
        <v>2800</v>
      </c>
      <c r="L134">
        <v>5366</v>
      </c>
      <c r="M134">
        <v>100</v>
      </c>
      <c r="N134" s="95">
        <v>21199</v>
      </c>
    </row>
    <row r="135" ht="16.5" spans="1:14">
      <c r="A135" s="16">
        <v>1200</v>
      </c>
      <c r="B135" s="92" t="s">
        <v>14</v>
      </c>
      <c r="C135" s="92">
        <v>131</v>
      </c>
      <c r="D135" s="92">
        <v>70</v>
      </c>
      <c r="E135" s="92"/>
      <c r="F135" s="92"/>
      <c r="G135" s="92"/>
      <c r="H135" s="93" t="s">
        <v>36</v>
      </c>
      <c r="I135" s="93" t="s">
        <v>37</v>
      </c>
      <c r="J135" s="93"/>
      <c r="K135" s="93">
        <v>2600</v>
      </c>
      <c r="L135">
        <v>5367</v>
      </c>
      <c r="M135">
        <v>100</v>
      </c>
      <c r="N135" s="95">
        <v>21200</v>
      </c>
    </row>
    <row r="136" ht="16.5" spans="1:14">
      <c r="A136" s="16">
        <v>1201</v>
      </c>
      <c r="B136" s="92" t="s">
        <v>14</v>
      </c>
      <c r="C136" s="92">
        <v>131</v>
      </c>
      <c r="D136" s="92">
        <v>70</v>
      </c>
      <c r="E136" s="92"/>
      <c r="F136" s="92"/>
      <c r="G136" s="92"/>
      <c r="H136" s="93" t="s">
        <v>36</v>
      </c>
      <c r="I136" s="93" t="s">
        <v>38</v>
      </c>
      <c r="J136" s="93"/>
      <c r="K136" s="93">
        <v>3200</v>
      </c>
      <c r="L136">
        <v>5368</v>
      </c>
      <c r="M136">
        <v>100</v>
      </c>
      <c r="N136" s="95">
        <v>21201</v>
      </c>
    </row>
    <row r="137" ht="16.5" spans="1:14">
      <c r="A137" s="16">
        <v>1202</v>
      </c>
      <c r="B137" s="92" t="s">
        <v>14</v>
      </c>
      <c r="C137" s="92">
        <v>131</v>
      </c>
      <c r="D137" s="92">
        <v>70</v>
      </c>
      <c r="E137" s="92"/>
      <c r="F137" s="92"/>
      <c r="G137" s="92"/>
      <c r="H137" s="93" t="s">
        <v>36</v>
      </c>
      <c r="I137" s="93" t="s">
        <v>39</v>
      </c>
      <c r="J137" s="93"/>
      <c r="K137" s="93">
        <v>3400</v>
      </c>
      <c r="L137">
        <v>5369</v>
      </c>
      <c r="M137">
        <v>100</v>
      </c>
      <c r="N137" s="95">
        <v>21202</v>
      </c>
    </row>
    <row r="138" ht="16.5" spans="1:14">
      <c r="A138" s="16">
        <v>1203</v>
      </c>
      <c r="B138" s="92" t="s">
        <v>14</v>
      </c>
      <c r="C138" s="92">
        <v>131</v>
      </c>
      <c r="D138" s="92">
        <v>70</v>
      </c>
      <c r="E138" s="92"/>
      <c r="F138" s="92"/>
      <c r="G138" s="92"/>
      <c r="H138" s="93" t="s">
        <v>36</v>
      </c>
      <c r="I138" s="93" t="s">
        <v>68</v>
      </c>
      <c r="J138" s="93"/>
      <c r="K138" s="93">
        <v>4100</v>
      </c>
      <c r="L138">
        <v>5370</v>
      </c>
      <c r="M138">
        <v>100</v>
      </c>
      <c r="N138" s="95">
        <v>21203</v>
      </c>
    </row>
    <row r="139" ht="16.5" spans="1:14">
      <c r="A139" s="16">
        <v>1210</v>
      </c>
      <c r="B139" s="92" t="s">
        <v>14</v>
      </c>
      <c r="C139" s="92">
        <v>141</v>
      </c>
      <c r="D139" s="92">
        <v>10</v>
      </c>
      <c r="E139" s="92"/>
      <c r="F139" s="92"/>
      <c r="G139" s="92"/>
      <c r="H139" s="93" t="s">
        <v>15</v>
      </c>
      <c r="I139" s="93" t="s">
        <v>16</v>
      </c>
      <c r="J139" s="93"/>
      <c r="K139" s="93">
        <v>240</v>
      </c>
      <c r="M139">
        <v>100</v>
      </c>
      <c r="N139" s="95">
        <v>21210</v>
      </c>
    </row>
    <row r="140" ht="16.5" spans="1:14">
      <c r="A140" s="16">
        <v>1211</v>
      </c>
      <c r="B140" s="92" t="s">
        <v>14</v>
      </c>
      <c r="C140" s="92">
        <v>141</v>
      </c>
      <c r="D140" s="92">
        <v>10</v>
      </c>
      <c r="E140" s="92"/>
      <c r="F140" s="92"/>
      <c r="G140" s="92"/>
      <c r="H140" s="93" t="s">
        <v>17</v>
      </c>
      <c r="I140" s="93" t="s">
        <v>18</v>
      </c>
      <c r="J140" s="93"/>
      <c r="K140" s="93">
        <v>320</v>
      </c>
      <c r="M140">
        <v>100</v>
      </c>
      <c r="N140" s="95">
        <v>21211</v>
      </c>
    </row>
    <row r="141" ht="16.5" spans="1:14">
      <c r="A141" s="16">
        <v>1212</v>
      </c>
      <c r="B141" s="92" t="s">
        <v>14</v>
      </c>
      <c r="C141" s="92">
        <v>141</v>
      </c>
      <c r="D141" s="92">
        <v>20</v>
      </c>
      <c r="E141" s="92"/>
      <c r="F141" s="92"/>
      <c r="G141" s="92"/>
      <c r="H141" s="93" t="s">
        <v>19</v>
      </c>
      <c r="I141" s="93" t="s">
        <v>20</v>
      </c>
      <c r="J141" s="93"/>
      <c r="K141" s="93">
        <v>480</v>
      </c>
      <c r="M141">
        <v>100</v>
      </c>
      <c r="N141" s="95">
        <v>21212</v>
      </c>
    </row>
    <row r="142" ht="16.5" spans="1:14">
      <c r="A142" s="16">
        <v>1213</v>
      </c>
      <c r="B142" s="92" t="s">
        <v>14</v>
      </c>
      <c r="C142" s="92">
        <v>141</v>
      </c>
      <c r="D142" s="92">
        <v>20</v>
      </c>
      <c r="E142" s="92"/>
      <c r="F142" s="92"/>
      <c r="G142" s="92"/>
      <c r="H142" s="93" t="s">
        <v>19</v>
      </c>
      <c r="I142" s="93" t="s">
        <v>21</v>
      </c>
      <c r="J142" s="93"/>
      <c r="K142" s="93">
        <v>720</v>
      </c>
      <c r="M142">
        <v>100</v>
      </c>
      <c r="N142" s="95">
        <v>21213</v>
      </c>
    </row>
    <row r="143" ht="16.5" spans="1:14">
      <c r="A143" s="16">
        <v>1214</v>
      </c>
      <c r="B143" s="92" t="s">
        <v>14</v>
      </c>
      <c r="C143" s="92">
        <v>141</v>
      </c>
      <c r="D143" s="92">
        <v>30</v>
      </c>
      <c r="E143" s="92"/>
      <c r="F143" s="92"/>
      <c r="G143" s="92"/>
      <c r="H143" s="93" t="s">
        <v>22</v>
      </c>
      <c r="I143" s="93" t="s">
        <v>23</v>
      </c>
      <c r="J143" s="93"/>
      <c r="K143" s="93">
        <v>640</v>
      </c>
      <c r="M143">
        <v>100</v>
      </c>
      <c r="N143" s="95">
        <v>21214</v>
      </c>
    </row>
    <row r="144" ht="16.5" spans="1:14">
      <c r="A144" s="16">
        <v>1215</v>
      </c>
      <c r="B144" s="92" t="s">
        <v>14</v>
      </c>
      <c r="C144" s="92">
        <v>141</v>
      </c>
      <c r="D144" s="92">
        <v>30</v>
      </c>
      <c r="E144" s="92"/>
      <c r="F144" s="92"/>
      <c r="G144" s="92"/>
      <c r="H144" s="93" t="s">
        <v>22</v>
      </c>
      <c r="I144" s="93" t="s">
        <v>24</v>
      </c>
      <c r="J144" s="93"/>
      <c r="K144" s="93">
        <v>960</v>
      </c>
      <c r="M144">
        <v>100</v>
      </c>
      <c r="N144" s="95">
        <v>21215</v>
      </c>
    </row>
    <row r="145" ht="16.5" spans="1:14">
      <c r="A145" s="16">
        <v>1216</v>
      </c>
      <c r="B145" s="92" t="s">
        <v>14</v>
      </c>
      <c r="C145" s="92">
        <v>141</v>
      </c>
      <c r="D145" s="92">
        <v>40</v>
      </c>
      <c r="E145" s="92"/>
      <c r="F145" s="92"/>
      <c r="G145" s="92"/>
      <c r="H145" s="93" t="s">
        <v>25</v>
      </c>
      <c r="I145" s="93" t="s">
        <v>26</v>
      </c>
      <c r="J145" s="93"/>
      <c r="K145" s="93">
        <v>800</v>
      </c>
      <c r="L145">
        <v>5383</v>
      </c>
      <c r="M145">
        <v>100</v>
      </c>
      <c r="N145" s="95">
        <v>21216</v>
      </c>
    </row>
    <row r="146" ht="16.5" spans="1:14">
      <c r="A146" s="16">
        <v>1217</v>
      </c>
      <c r="B146" s="92" t="s">
        <v>14</v>
      </c>
      <c r="C146" s="92">
        <v>141</v>
      </c>
      <c r="D146" s="92">
        <v>40</v>
      </c>
      <c r="E146" s="92"/>
      <c r="F146" s="92"/>
      <c r="G146" s="92"/>
      <c r="H146" s="93" t="s">
        <v>25</v>
      </c>
      <c r="I146" s="93" t="s">
        <v>27</v>
      </c>
      <c r="J146" s="93"/>
      <c r="K146" s="93">
        <v>1200</v>
      </c>
      <c r="L146">
        <v>5384</v>
      </c>
      <c r="M146">
        <v>100</v>
      </c>
      <c r="N146" s="95">
        <v>21217</v>
      </c>
    </row>
    <row r="147" ht="16.5" spans="1:14">
      <c r="A147" s="16">
        <v>1218</v>
      </c>
      <c r="B147" s="92" t="s">
        <v>14</v>
      </c>
      <c r="C147" s="92">
        <v>141</v>
      </c>
      <c r="D147" s="92">
        <v>40</v>
      </c>
      <c r="E147" s="92"/>
      <c r="F147" s="92"/>
      <c r="G147" s="92"/>
      <c r="H147" s="93" t="s">
        <v>25</v>
      </c>
      <c r="I147" s="93" t="s">
        <v>28</v>
      </c>
      <c r="J147" s="93"/>
      <c r="K147" s="93">
        <v>2000</v>
      </c>
      <c r="L147">
        <v>5385</v>
      </c>
      <c r="M147">
        <v>100</v>
      </c>
      <c r="N147" s="95">
        <v>21218</v>
      </c>
    </row>
    <row r="148" ht="16.5" spans="1:14">
      <c r="A148" s="16">
        <v>1219</v>
      </c>
      <c r="B148" s="92" t="s">
        <v>14</v>
      </c>
      <c r="C148" s="92">
        <v>141</v>
      </c>
      <c r="D148" s="92">
        <v>50</v>
      </c>
      <c r="E148" s="92"/>
      <c r="F148" s="92"/>
      <c r="G148" s="92"/>
      <c r="H148" s="93" t="s">
        <v>29</v>
      </c>
      <c r="I148" s="93" t="s">
        <v>30</v>
      </c>
      <c r="J148" s="93"/>
      <c r="K148" s="93">
        <v>960</v>
      </c>
      <c r="L148">
        <v>5386</v>
      </c>
      <c r="M148">
        <v>100</v>
      </c>
      <c r="N148" s="95">
        <v>21219</v>
      </c>
    </row>
    <row r="149" ht="16.5" spans="1:14">
      <c r="A149" s="16">
        <v>1220</v>
      </c>
      <c r="B149" s="92" t="s">
        <v>14</v>
      </c>
      <c r="C149" s="92">
        <v>141</v>
      </c>
      <c r="D149" s="92">
        <v>50</v>
      </c>
      <c r="E149" s="92"/>
      <c r="F149" s="92"/>
      <c r="G149" s="92"/>
      <c r="H149" s="93" t="s">
        <v>29</v>
      </c>
      <c r="I149" s="93" t="s">
        <v>31</v>
      </c>
      <c r="J149" s="93"/>
      <c r="K149" s="93">
        <v>1440</v>
      </c>
      <c r="L149">
        <v>5387</v>
      </c>
      <c r="M149">
        <v>100</v>
      </c>
      <c r="N149" s="95">
        <v>21220</v>
      </c>
    </row>
    <row r="150" ht="16.5" spans="1:14">
      <c r="A150" s="16">
        <v>1221</v>
      </c>
      <c r="B150" s="92" t="s">
        <v>14</v>
      </c>
      <c r="C150" s="92">
        <v>141</v>
      </c>
      <c r="D150" s="92">
        <v>60</v>
      </c>
      <c r="E150" s="92"/>
      <c r="F150" s="92"/>
      <c r="G150" s="92"/>
      <c r="H150" s="93" t="s">
        <v>32</v>
      </c>
      <c r="I150" s="93" t="s">
        <v>33</v>
      </c>
      <c r="J150" s="93"/>
      <c r="K150" s="93">
        <v>1120</v>
      </c>
      <c r="L150">
        <v>5388</v>
      </c>
      <c r="M150">
        <v>100</v>
      </c>
      <c r="N150" s="95">
        <v>21221</v>
      </c>
    </row>
    <row r="151" ht="16.5" spans="1:14">
      <c r="A151" s="16">
        <v>1222</v>
      </c>
      <c r="B151" s="92" t="s">
        <v>14</v>
      </c>
      <c r="C151" s="92">
        <v>141</v>
      </c>
      <c r="D151" s="92">
        <v>60</v>
      </c>
      <c r="E151" s="92"/>
      <c r="F151" s="92"/>
      <c r="G151" s="92"/>
      <c r="H151" s="93" t="s">
        <v>32</v>
      </c>
      <c r="I151" s="93" t="s">
        <v>34</v>
      </c>
      <c r="J151" s="93"/>
      <c r="K151" s="93">
        <v>1680</v>
      </c>
      <c r="L151">
        <v>5389</v>
      </c>
      <c r="M151">
        <v>100</v>
      </c>
      <c r="N151" s="95">
        <v>21222</v>
      </c>
    </row>
    <row r="152" ht="16.5" spans="1:14">
      <c r="A152" s="16">
        <v>1223</v>
      </c>
      <c r="B152" s="92" t="s">
        <v>14</v>
      </c>
      <c r="C152" s="92">
        <v>141</v>
      </c>
      <c r="D152" s="92">
        <v>60</v>
      </c>
      <c r="E152" s="92"/>
      <c r="F152" s="92"/>
      <c r="G152" s="92"/>
      <c r="H152" s="93" t="s">
        <v>32</v>
      </c>
      <c r="I152" s="93" t="s">
        <v>35</v>
      </c>
      <c r="J152" s="93"/>
      <c r="K152" s="93">
        <v>2800</v>
      </c>
      <c r="L152">
        <v>5390</v>
      </c>
      <c r="M152">
        <v>100</v>
      </c>
      <c r="N152" s="95">
        <v>21223</v>
      </c>
    </row>
    <row r="153" ht="16.5" spans="1:14">
      <c r="A153" s="16">
        <v>1224</v>
      </c>
      <c r="B153" s="92" t="s">
        <v>14</v>
      </c>
      <c r="C153" s="92">
        <v>141</v>
      </c>
      <c r="D153" s="92">
        <v>70</v>
      </c>
      <c r="E153" s="92"/>
      <c r="F153" s="92"/>
      <c r="G153" s="92"/>
      <c r="H153" s="93" t="s">
        <v>36</v>
      </c>
      <c r="I153" s="93" t="s">
        <v>37</v>
      </c>
      <c r="J153" s="93"/>
      <c r="K153" s="93">
        <v>2600</v>
      </c>
      <c r="L153">
        <v>5391</v>
      </c>
      <c r="M153">
        <v>100</v>
      </c>
      <c r="N153" s="95">
        <v>21224</v>
      </c>
    </row>
    <row r="154" ht="16.5" spans="1:14">
      <c r="A154" s="16">
        <v>1225</v>
      </c>
      <c r="B154" s="92" t="s">
        <v>14</v>
      </c>
      <c r="C154" s="92">
        <v>141</v>
      </c>
      <c r="D154" s="92">
        <v>70</v>
      </c>
      <c r="E154" s="92"/>
      <c r="F154" s="92"/>
      <c r="G154" s="92"/>
      <c r="H154" s="93" t="s">
        <v>36</v>
      </c>
      <c r="I154" s="93" t="s">
        <v>38</v>
      </c>
      <c r="J154" s="93"/>
      <c r="K154" s="93">
        <v>3200</v>
      </c>
      <c r="L154">
        <v>5392</v>
      </c>
      <c r="M154">
        <v>100</v>
      </c>
      <c r="N154" s="95">
        <v>21225</v>
      </c>
    </row>
    <row r="155" ht="16.5" spans="1:14">
      <c r="A155" s="16">
        <v>1226</v>
      </c>
      <c r="B155" s="92" t="s">
        <v>14</v>
      </c>
      <c r="C155" s="92">
        <v>141</v>
      </c>
      <c r="D155" s="92">
        <v>70</v>
      </c>
      <c r="E155" s="92"/>
      <c r="F155" s="92"/>
      <c r="G155" s="92"/>
      <c r="H155" s="93" t="s">
        <v>36</v>
      </c>
      <c r="I155" s="93" t="s">
        <v>39</v>
      </c>
      <c r="J155" s="93"/>
      <c r="K155" s="93">
        <v>3400</v>
      </c>
      <c r="L155">
        <v>5393</v>
      </c>
      <c r="M155">
        <v>100</v>
      </c>
      <c r="N155" s="95">
        <v>21226</v>
      </c>
    </row>
    <row r="156" ht="16.5" spans="1:14">
      <c r="A156" s="16">
        <v>1233</v>
      </c>
      <c r="B156" s="92" t="s">
        <v>14</v>
      </c>
      <c r="C156" s="92">
        <v>142</v>
      </c>
      <c r="D156" s="92">
        <v>10</v>
      </c>
      <c r="E156" s="92"/>
      <c r="F156" s="92"/>
      <c r="G156" s="92"/>
      <c r="H156" s="93" t="s">
        <v>15</v>
      </c>
      <c r="I156" s="93" t="s">
        <v>54</v>
      </c>
      <c r="J156" s="93"/>
      <c r="K156" s="93">
        <v>240</v>
      </c>
      <c r="M156">
        <v>100</v>
      </c>
      <c r="N156" s="95">
        <v>21233</v>
      </c>
    </row>
    <row r="157" ht="16.5" spans="1:14">
      <c r="A157" s="16">
        <v>1234</v>
      </c>
      <c r="B157" s="92" t="s">
        <v>14</v>
      </c>
      <c r="C157" s="92">
        <v>142</v>
      </c>
      <c r="D157" s="92">
        <v>10</v>
      </c>
      <c r="E157" s="92"/>
      <c r="F157" s="92"/>
      <c r="G157" s="92"/>
      <c r="H157" s="93" t="s">
        <v>17</v>
      </c>
      <c r="I157" s="93" t="s">
        <v>55</v>
      </c>
      <c r="J157" s="93"/>
      <c r="K157" s="93">
        <v>320</v>
      </c>
      <c r="M157">
        <v>100</v>
      </c>
      <c r="N157" s="95">
        <v>21234</v>
      </c>
    </row>
    <row r="158" ht="16.5" spans="1:14">
      <c r="A158" s="16">
        <v>1235</v>
      </c>
      <c r="B158" s="92" t="s">
        <v>14</v>
      </c>
      <c r="C158" s="92">
        <v>142</v>
      </c>
      <c r="D158" s="92">
        <v>20</v>
      </c>
      <c r="E158" s="92"/>
      <c r="F158" s="92"/>
      <c r="G158" s="92"/>
      <c r="H158" s="93" t="s">
        <v>19</v>
      </c>
      <c r="I158" s="93" t="s">
        <v>56</v>
      </c>
      <c r="J158" s="93"/>
      <c r="K158" s="93">
        <v>480</v>
      </c>
      <c r="M158">
        <v>100</v>
      </c>
      <c r="N158" s="95">
        <v>21235</v>
      </c>
    </row>
    <row r="159" ht="16.5" spans="1:14">
      <c r="A159" s="16">
        <v>1236</v>
      </c>
      <c r="B159" s="92" t="s">
        <v>14</v>
      </c>
      <c r="C159" s="92">
        <v>142</v>
      </c>
      <c r="D159" s="92">
        <v>20</v>
      </c>
      <c r="E159" s="92"/>
      <c r="F159" s="92"/>
      <c r="G159" s="92"/>
      <c r="H159" s="93" t="s">
        <v>19</v>
      </c>
      <c r="I159" s="93" t="s">
        <v>57</v>
      </c>
      <c r="J159" s="93"/>
      <c r="K159" s="93">
        <v>720</v>
      </c>
      <c r="M159">
        <v>100</v>
      </c>
      <c r="N159" s="95">
        <v>21236</v>
      </c>
    </row>
    <row r="160" ht="16.5" spans="1:14">
      <c r="A160" s="16">
        <v>1237</v>
      </c>
      <c r="B160" s="92" t="s">
        <v>14</v>
      </c>
      <c r="C160" s="92">
        <v>142</v>
      </c>
      <c r="D160" s="92">
        <v>30</v>
      </c>
      <c r="E160" s="92"/>
      <c r="F160" s="92"/>
      <c r="G160" s="92"/>
      <c r="H160" s="93" t="s">
        <v>22</v>
      </c>
      <c r="I160" s="93" t="s">
        <v>58</v>
      </c>
      <c r="J160" s="93"/>
      <c r="K160" s="93">
        <v>640</v>
      </c>
      <c r="M160">
        <v>100</v>
      </c>
      <c r="N160" s="95">
        <v>21237</v>
      </c>
    </row>
    <row r="161" ht="16.5" spans="1:14">
      <c r="A161" s="16">
        <v>1238</v>
      </c>
      <c r="B161" s="92" t="s">
        <v>14</v>
      </c>
      <c r="C161" s="92">
        <v>142</v>
      </c>
      <c r="D161" s="92">
        <v>30</v>
      </c>
      <c r="E161" s="92"/>
      <c r="F161" s="92"/>
      <c r="G161" s="92"/>
      <c r="H161" s="93" t="s">
        <v>22</v>
      </c>
      <c r="I161" s="93" t="s">
        <v>59</v>
      </c>
      <c r="J161" s="93"/>
      <c r="K161" s="93">
        <v>960</v>
      </c>
      <c r="M161">
        <v>100</v>
      </c>
      <c r="N161" s="95">
        <v>21238</v>
      </c>
    </row>
    <row r="162" ht="16.5" spans="1:14">
      <c r="A162" s="16">
        <v>1239</v>
      </c>
      <c r="B162" s="92" t="s">
        <v>14</v>
      </c>
      <c r="C162" s="92">
        <v>142</v>
      </c>
      <c r="D162" s="92">
        <v>40</v>
      </c>
      <c r="E162" s="92"/>
      <c r="F162" s="92"/>
      <c r="G162" s="92"/>
      <c r="H162" s="93" t="s">
        <v>25</v>
      </c>
      <c r="I162" s="93" t="s">
        <v>60</v>
      </c>
      <c r="J162" s="93"/>
      <c r="K162" s="93">
        <v>800</v>
      </c>
      <c r="L162">
        <v>5406</v>
      </c>
      <c r="M162">
        <v>100</v>
      </c>
      <c r="N162" s="95">
        <v>21239</v>
      </c>
    </row>
    <row r="163" ht="16.5" spans="1:14">
      <c r="A163" s="16">
        <v>1240</v>
      </c>
      <c r="B163" s="92" t="s">
        <v>14</v>
      </c>
      <c r="C163" s="92">
        <v>142</v>
      </c>
      <c r="D163" s="92">
        <v>40</v>
      </c>
      <c r="E163" s="92"/>
      <c r="F163" s="92"/>
      <c r="G163" s="92"/>
      <c r="H163" s="93" t="s">
        <v>25</v>
      </c>
      <c r="I163" s="93" t="s">
        <v>61</v>
      </c>
      <c r="J163" s="93"/>
      <c r="K163" s="93">
        <v>1200</v>
      </c>
      <c r="L163">
        <v>5407</v>
      </c>
      <c r="M163">
        <v>100</v>
      </c>
      <c r="N163" s="95">
        <v>21240</v>
      </c>
    </row>
    <row r="164" ht="16.5" spans="1:14">
      <c r="A164" s="16">
        <v>1241</v>
      </c>
      <c r="B164" s="92" t="s">
        <v>14</v>
      </c>
      <c r="C164" s="92">
        <v>142</v>
      </c>
      <c r="D164" s="92">
        <v>40</v>
      </c>
      <c r="E164" s="92"/>
      <c r="F164" s="92"/>
      <c r="G164" s="92"/>
      <c r="H164" s="93" t="s">
        <v>25</v>
      </c>
      <c r="I164" s="93" t="s">
        <v>62</v>
      </c>
      <c r="J164" s="93"/>
      <c r="K164" s="93">
        <v>2000</v>
      </c>
      <c r="L164">
        <v>5408</v>
      </c>
      <c r="M164">
        <v>100</v>
      </c>
      <c r="N164" s="95">
        <v>21241</v>
      </c>
    </row>
    <row r="165" ht="16.5" spans="1:14">
      <c r="A165" s="16">
        <v>1242</v>
      </c>
      <c r="B165" s="92" t="s">
        <v>14</v>
      </c>
      <c r="C165" s="92">
        <v>142</v>
      </c>
      <c r="D165" s="92">
        <v>50</v>
      </c>
      <c r="E165" s="92"/>
      <c r="F165" s="92"/>
      <c r="G165" s="92"/>
      <c r="H165" s="93" t="s">
        <v>29</v>
      </c>
      <c r="I165" s="93" t="s">
        <v>63</v>
      </c>
      <c r="J165" s="93"/>
      <c r="K165" s="93">
        <v>960</v>
      </c>
      <c r="L165">
        <v>5409</v>
      </c>
      <c r="M165">
        <v>100</v>
      </c>
      <c r="N165" s="95">
        <v>21242</v>
      </c>
    </row>
    <row r="166" ht="16.5" spans="1:14">
      <c r="A166" s="16">
        <v>1243</v>
      </c>
      <c r="B166" s="92" t="s">
        <v>14</v>
      </c>
      <c r="C166" s="92">
        <v>142</v>
      </c>
      <c r="D166" s="92">
        <v>50</v>
      </c>
      <c r="E166" s="92"/>
      <c r="F166" s="92"/>
      <c r="G166" s="92"/>
      <c r="H166" s="93" t="s">
        <v>29</v>
      </c>
      <c r="I166" s="93" t="s">
        <v>64</v>
      </c>
      <c r="J166" s="93"/>
      <c r="K166" s="93">
        <v>1440</v>
      </c>
      <c r="L166">
        <v>5410</v>
      </c>
      <c r="M166">
        <v>100</v>
      </c>
      <c r="N166" s="95">
        <v>21243</v>
      </c>
    </row>
    <row r="167" ht="16.5" spans="1:14">
      <c r="A167" s="16">
        <v>1244</v>
      </c>
      <c r="B167" s="92" t="s">
        <v>14</v>
      </c>
      <c r="C167" s="92">
        <v>142</v>
      </c>
      <c r="D167" s="92">
        <v>60</v>
      </c>
      <c r="E167" s="92"/>
      <c r="F167" s="92"/>
      <c r="G167" s="92"/>
      <c r="H167" s="93" t="s">
        <v>32</v>
      </c>
      <c r="I167" s="93" t="s">
        <v>65</v>
      </c>
      <c r="J167" s="93"/>
      <c r="K167" s="93">
        <v>1120</v>
      </c>
      <c r="L167">
        <v>5411</v>
      </c>
      <c r="M167">
        <v>100</v>
      </c>
      <c r="N167" s="95">
        <v>21244</v>
      </c>
    </row>
    <row r="168" ht="16.5" spans="1:14">
      <c r="A168" s="16">
        <v>1245</v>
      </c>
      <c r="B168" s="92" t="s">
        <v>14</v>
      </c>
      <c r="C168" s="92">
        <v>142</v>
      </c>
      <c r="D168" s="92">
        <v>60</v>
      </c>
      <c r="E168" s="92"/>
      <c r="F168" s="92"/>
      <c r="G168" s="92"/>
      <c r="H168" s="93" t="s">
        <v>32</v>
      </c>
      <c r="I168" s="93" t="s">
        <v>66</v>
      </c>
      <c r="J168" s="93"/>
      <c r="K168" s="93">
        <v>1680</v>
      </c>
      <c r="L168">
        <v>5412</v>
      </c>
      <c r="M168">
        <v>100</v>
      </c>
      <c r="N168" s="95">
        <v>21245</v>
      </c>
    </row>
    <row r="169" ht="16.5" spans="1:14">
      <c r="A169" s="16">
        <v>1246</v>
      </c>
      <c r="B169" s="92" t="s">
        <v>14</v>
      </c>
      <c r="C169" s="92">
        <v>142</v>
      </c>
      <c r="D169" s="92">
        <v>60</v>
      </c>
      <c r="E169" s="92"/>
      <c r="F169" s="92"/>
      <c r="G169" s="92"/>
      <c r="H169" s="93" t="s">
        <v>32</v>
      </c>
      <c r="I169" s="93" t="s">
        <v>67</v>
      </c>
      <c r="J169" s="93"/>
      <c r="K169" s="93">
        <v>2800</v>
      </c>
      <c r="L169">
        <v>5413</v>
      </c>
      <c r="M169">
        <v>100</v>
      </c>
      <c r="N169" s="95">
        <v>21246</v>
      </c>
    </row>
    <row r="170" ht="16.5" spans="1:14">
      <c r="A170" s="16">
        <v>1247</v>
      </c>
      <c r="B170" s="92" t="s">
        <v>14</v>
      </c>
      <c r="C170" s="92">
        <v>142</v>
      </c>
      <c r="D170" s="92">
        <v>70</v>
      </c>
      <c r="E170" s="92"/>
      <c r="F170" s="92"/>
      <c r="G170" s="92"/>
      <c r="H170" s="93" t="s">
        <v>36</v>
      </c>
      <c r="I170" s="93" t="s">
        <v>37</v>
      </c>
      <c r="J170" s="93"/>
      <c r="K170" s="93">
        <v>2600</v>
      </c>
      <c r="L170">
        <v>5414</v>
      </c>
      <c r="M170">
        <v>100</v>
      </c>
      <c r="N170" s="95">
        <v>21247</v>
      </c>
    </row>
    <row r="171" ht="16.5" spans="1:14">
      <c r="A171" s="16">
        <v>1248</v>
      </c>
      <c r="B171" s="92" t="s">
        <v>14</v>
      </c>
      <c r="C171" s="92">
        <v>142</v>
      </c>
      <c r="D171" s="92">
        <v>70</v>
      </c>
      <c r="E171" s="92"/>
      <c r="F171" s="92"/>
      <c r="G171" s="92"/>
      <c r="H171" s="93" t="s">
        <v>36</v>
      </c>
      <c r="I171" s="93" t="s">
        <v>38</v>
      </c>
      <c r="J171" s="93"/>
      <c r="K171" s="93">
        <v>3200</v>
      </c>
      <c r="L171">
        <v>5415</v>
      </c>
      <c r="M171">
        <v>100</v>
      </c>
      <c r="N171" s="95">
        <v>21248</v>
      </c>
    </row>
    <row r="172" ht="16.5" spans="1:14">
      <c r="A172" s="16">
        <v>1249</v>
      </c>
      <c r="B172" s="92" t="s">
        <v>14</v>
      </c>
      <c r="C172" s="92">
        <v>142</v>
      </c>
      <c r="D172" s="92">
        <v>70</v>
      </c>
      <c r="E172" s="92"/>
      <c r="F172" s="92"/>
      <c r="G172" s="92"/>
      <c r="H172" s="93" t="s">
        <v>36</v>
      </c>
      <c r="I172" s="93" t="s">
        <v>39</v>
      </c>
      <c r="J172" s="93"/>
      <c r="K172" s="93">
        <v>3400</v>
      </c>
      <c r="L172">
        <v>5416</v>
      </c>
      <c r="M172">
        <v>100</v>
      </c>
      <c r="N172" s="95">
        <v>21249</v>
      </c>
    </row>
    <row r="173" ht="16.5" spans="1:14">
      <c r="A173" s="16">
        <v>1256</v>
      </c>
      <c r="B173" s="92" t="s">
        <v>14</v>
      </c>
      <c r="C173" s="92">
        <v>143</v>
      </c>
      <c r="D173" s="92">
        <v>10</v>
      </c>
      <c r="E173" s="92"/>
      <c r="F173" s="92"/>
      <c r="G173" s="92"/>
      <c r="H173" s="93" t="s">
        <v>15</v>
      </c>
      <c r="I173" s="93" t="s">
        <v>16</v>
      </c>
      <c r="J173" s="93"/>
      <c r="K173" s="93">
        <v>240</v>
      </c>
      <c r="M173">
        <v>100</v>
      </c>
      <c r="N173" s="95">
        <v>21256</v>
      </c>
    </row>
    <row r="174" ht="16.5" spans="1:14">
      <c r="A174" s="16">
        <v>1257</v>
      </c>
      <c r="B174" s="92" t="s">
        <v>14</v>
      </c>
      <c r="C174" s="92">
        <v>143</v>
      </c>
      <c r="D174" s="92">
        <v>10</v>
      </c>
      <c r="E174" s="92"/>
      <c r="F174" s="92"/>
      <c r="G174" s="92"/>
      <c r="H174" s="93" t="s">
        <v>17</v>
      </c>
      <c r="I174" s="93" t="s">
        <v>18</v>
      </c>
      <c r="J174" s="93"/>
      <c r="K174" s="93">
        <v>320</v>
      </c>
      <c r="M174">
        <v>100</v>
      </c>
      <c r="N174" s="95">
        <v>21257</v>
      </c>
    </row>
    <row r="175" ht="16.5" spans="1:14">
      <c r="A175" s="16">
        <v>1258</v>
      </c>
      <c r="B175" s="92" t="s">
        <v>14</v>
      </c>
      <c r="C175" s="92">
        <v>143</v>
      </c>
      <c r="D175" s="92">
        <v>20</v>
      </c>
      <c r="E175" s="92"/>
      <c r="F175" s="92"/>
      <c r="G175" s="92"/>
      <c r="H175" s="93" t="s">
        <v>19</v>
      </c>
      <c r="I175" s="93" t="s">
        <v>20</v>
      </c>
      <c r="J175" s="93"/>
      <c r="K175" s="93">
        <v>480</v>
      </c>
      <c r="M175">
        <v>100</v>
      </c>
      <c r="N175" s="95">
        <v>21258</v>
      </c>
    </row>
    <row r="176" ht="16.5" spans="1:14">
      <c r="A176" s="16">
        <v>1259</v>
      </c>
      <c r="B176" s="92" t="s">
        <v>14</v>
      </c>
      <c r="C176" s="92">
        <v>143</v>
      </c>
      <c r="D176" s="92">
        <v>20</v>
      </c>
      <c r="E176" s="92"/>
      <c r="F176" s="92"/>
      <c r="G176" s="92"/>
      <c r="H176" s="93" t="s">
        <v>19</v>
      </c>
      <c r="I176" s="93" t="s">
        <v>21</v>
      </c>
      <c r="J176" s="93"/>
      <c r="K176" s="93">
        <v>720</v>
      </c>
      <c r="M176">
        <v>100</v>
      </c>
      <c r="N176" s="95">
        <v>21259</v>
      </c>
    </row>
    <row r="177" ht="16.5" spans="1:14">
      <c r="A177" s="16">
        <v>1260</v>
      </c>
      <c r="B177" s="92" t="s">
        <v>14</v>
      </c>
      <c r="C177" s="92">
        <v>143</v>
      </c>
      <c r="D177" s="92">
        <v>30</v>
      </c>
      <c r="E177" s="92"/>
      <c r="F177" s="92"/>
      <c r="G177" s="92"/>
      <c r="H177" s="93" t="s">
        <v>22</v>
      </c>
      <c r="I177" s="93" t="s">
        <v>23</v>
      </c>
      <c r="J177" s="93"/>
      <c r="K177" s="93">
        <v>640</v>
      </c>
      <c r="M177">
        <v>100</v>
      </c>
      <c r="N177" s="95">
        <v>21260</v>
      </c>
    </row>
    <row r="178" ht="16.5" spans="1:14">
      <c r="A178" s="16">
        <v>1261</v>
      </c>
      <c r="B178" s="92" t="s">
        <v>14</v>
      </c>
      <c r="C178" s="92">
        <v>143</v>
      </c>
      <c r="D178" s="92">
        <v>30</v>
      </c>
      <c r="E178" s="92"/>
      <c r="F178" s="92"/>
      <c r="G178" s="92"/>
      <c r="H178" s="93" t="s">
        <v>22</v>
      </c>
      <c r="I178" s="93" t="s">
        <v>24</v>
      </c>
      <c r="J178" s="93"/>
      <c r="K178" s="93">
        <v>960</v>
      </c>
      <c r="M178">
        <v>100</v>
      </c>
      <c r="N178" s="95">
        <v>21261</v>
      </c>
    </row>
    <row r="179" ht="16.5" spans="1:14">
      <c r="A179" s="16">
        <v>1263</v>
      </c>
      <c r="B179" s="92" t="s">
        <v>14</v>
      </c>
      <c r="C179" s="92">
        <v>143</v>
      </c>
      <c r="D179" s="92">
        <v>40</v>
      </c>
      <c r="E179" s="92"/>
      <c r="F179" s="92"/>
      <c r="G179" s="92"/>
      <c r="H179" s="93" t="s">
        <v>25</v>
      </c>
      <c r="I179" s="93" t="s">
        <v>26</v>
      </c>
      <c r="J179" s="93"/>
      <c r="K179" s="93">
        <v>800</v>
      </c>
      <c r="L179">
        <v>5430</v>
      </c>
      <c r="M179">
        <v>100</v>
      </c>
      <c r="N179" s="95">
        <v>21263</v>
      </c>
    </row>
    <row r="180" ht="16.5" spans="1:14">
      <c r="A180" s="16">
        <v>1264</v>
      </c>
      <c r="B180" s="92" t="s">
        <v>14</v>
      </c>
      <c r="C180" s="92">
        <v>143</v>
      </c>
      <c r="D180" s="92">
        <v>40</v>
      </c>
      <c r="E180" s="92"/>
      <c r="F180" s="92"/>
      <c r="G180" s="92"/>
      <c r="H180" s="93" t="s">
        <v>25</v>
      </c>
      <c r="I180" s="93" t="s">
        <v>27</v>
      </c>
      <c r="J180" s="93"/>
      <c r="K180" s="93">
        <v>1200</v>
      </c>
      <c r="L180">
        <v>5431</v>
      </c>
      <c r="M180">
        <v>100</v>
      </c>
      <c r="N180" s="95">
        <v>21264</v>
      </c>
    </row>
    <row r="181" ht="16.5" spans="1:14">
      <c r="A181" s="16">
        <v>1265</v>
      </c>
      <c r="B181" s="92" t="s">
        <v>14</v>
      </c>
      <c r="C181" s="92">
        <v>143</v>
      </c>
      <c r="D181" s="92">
        <v>40</v>
      </c>
      <c r="E181" s="92"/>
      <c r="F181" s="92"/>
      <c r="G181" s="92"/>
      <c r="H181" s="93" t="s">
        <v>25</v>
      </c>
      <c r="I181" s="93" t="s">
        <v>28</v>
      </c>
      <c r="J181" s="93"/>
      <c r="K181" s="93">
        <v>2000</v>
      </c>
      <c r="L181">
        <v>5432</v>
      </c>
      <c r="M181">
        <v>100</v>
      </c>
      <c r="N181" s="95">
        <v>21265</v>
      </c>
    </row>
    <row r="182" ht="16.5" spans="1:14">
      <c r="A182" s="16">
        <v>1266</v>
      </c>
      <c r="B182" s="92" t="s">
        <v>14</v>
      </c>
      <c r="C182" s="92">
        <v>143</v>
      </c>
      <c r="D182" s="92">
        <v>50</v>
      </c>
      <c r="E182" s="92"/>
      <c r="F182" s="92"/>
      <c r="G182" s="92"/>
      <c r="H182" s="93" t="s">
        <v>29</v>
      </c>
      <c r="I182" s="93" t="s">
        <v>30</v>
      </c>
      <c r="J182" s="93"/>
      <c r="K182" s="93">
        <v>960</v>
      </c>
      <c r="L182">
        <v>5433</v>
      </c>
      <c r="M182">
        <v>100</v>
      </c>
      <c r="N182" s="95">
        <v>21266</v>
      </c>
    </row>
    <row r="183" ht="16.5" spans="1:14">
      <c r="A183" s="16">
        <v>1267</v>
      </c>
      <c r="B183" s="92" t="s">
        <v>14</v>
      </c>
      <c r="C183" s="92">
        <v>143</v>
      </c>
      <c r="D183" s="92">
        <v>50</v>
      </c>
      <c r="E183" s="92"/>
      <c r="F183" s="92"/>
      <c r="G183" s="92"/>
      <c r="H183" s="93" t="s">
        <v>29</v>
      </c>
      <c r="I183" s="93" t="s">
        <v>31</v>
      </c>
      <c r="J183" s="93"/>
      <c r="K183" s="93">
        <v>1440</v>
      </c>
      <c r="L183">
        <v>5434</v>
      </c>
      <c r="M183">
        <v>100</v>
      </c>
      <c r="N183" s="95">
        <v>21267</v>
      </c>
    </row>
    <row r="184" ht="16.5" spans="1:14">
      <c r="A184" s="16">
        <v>1268</v>
      </c>
      <c r="B184" s="92" t="s">
        <v>14</v>
      </c>
      <c r="C184" s="92">
        <v>143</v>
      </c>
      <c r="D184" s="92">
        <v>60</v>
      </c>
      <c r="E184" s="92"/>
      <c r="F184" s="92"/>
      <c r="G184" s="92"/>
      <c r="H184" s="93" t="s">
        <v>32</v>
      </c>
      <c r="I184" s="93" t="s">
        <v>33</v>
      </c>
      <c r="J184" s="93"/>
      <c r="K184" s="93">
        <v>1120</v>
      </c>
      <c r="L184">
        <v>5435</v>
      </c>
      <c r="M184">
        <v>100</v>
      </c>
      <c r="N184" s="95">
        <v>21268</v>
      </c>
    </row>
    <row r="185" ht="16.5" spans="1:14">
      <c r="A185" s="16">
        <v>1269</v>
      </c>
      <c r="B185" s="92" t="s">
        <v>14</v>
      </c>
      <c r="C185" s="92">
        <v>143</v>
      </c>
      <c r="D185" s="92">
        <v>60</v>
      </c>
      <c r="E185" s="92"/>
      <c r="F185" s="92"/>
      <c r="G185" s="92"/>
      <c r="H185" s="93" t="s">
        <v>32</v>
      </c>
      <c r="I185" s="93" t="s">
        <v>34</v>
      </c>
      <c r="J185" s="93"/>
      <c r="K185" s="93">
        <v>1680</v>
      </c>
      <c r="L185">
        <v>5436</v>
      </c>
      <c r="M185">
        <v>100</v>
      </c>
      <c r="N185" s="95">
        <v>21269</v>
      </c>
    </row>
    <row r="186" ht="16.5" spans="1:14">
      <c r="A186" s="16">
        <v>1270</v>
      </c>
      <c r="B186" s="92" t="s">
        <v>14</v>
      </c>
      <c r="C186" s="92">
        <v>143</v>
      </c>
      <c r="D186" s="92">
        <v>60</v>
      </c>
      <c r="E186" s="92"/>
      <c r="F186" s="92"/>
      <c r="G186" s="92"/>
      <c r="H186" s="93" t="s">
        <v>32</v>
      </c>
      <c r="I186" s="93" t="s">
        <v>35</v>
      </c>
      <c r="J186" s="93"/>
      <c r="K186" s="93">
        <v>2800</v>
      </c>
      <c r="L186">
        <v>5437</v>
      </c>
      <c r="M186">
        <v>100</v>
      </c>
      <c r="N186" s="95">
        <v>21270</v>
      </c>
    </row>
    <row r="187" ht="16.5" spans="1:14">
      <c r="A187" s="16">
        <v>1271</v>
      </c>
      <c r="B187" s="92" t="s">
        <v>14</v>
      </c>
      <c r="C187" s="92">
        <v>143</v>
      </c>
      <c r="D187" s="92">
        <v>70</v>
      </c>
      <c r="E187" s="92"/>
      <c r="F187" s="92"/>
      <c r="G187" s="92"/>
      <c r="H187" s="93" t="s">
        <v>36</v>
      </c>
      <c r="I187" s="93" t="s">
        <v>37</v>
      </c>
      <c r="J187" s="93"/>
      <c r="K187" s="93">
        <v>2600</v>
      </c>
      <c r="L187">
        <v>5438</v>
      </c>
      <c r="M187">
        <v>100</v>
      </c>
      <c r="N187" s="95">
        <v>21271</v>
      </c>
    </row>
    <row r="188" ht="16.5" spans="1:14">
      <c r="A188" s="16">
        <v>1272</v>
      </c>
      <c r="B188" s="92" t="s">
        <v>14</v>
      </c>
      <c r="C188" s="92">
        <v>143</v>
      </c>
      <c r="D188" s="92">
        <v>70</v>
      </c>
      <c r="E188" s="92"/>
      <c r="F188" s="92"/>
      <c r="G188" s="92"/>
      <c r="H188" s="93" t="s">
        <v>36</v>
      </c>
      <c r="I188" s="93" t="s">
        <v>38</v>
      </c>
      <c r="J188" s="93"/>
      <c r="K188" s="93">
        <v>3200</v>
      </c>
      <c r="L188">
        <v>5439</v>
      </c>
      <c r="M188">
        <v>100</v>
      </c>
      <c r="N188" s="95">
        <v>21272</v>
      </c>
    </row>
    <row r="189" ht="16.5" spans="1:14">
      <c r="A189" s="16">
        <v>1273</v>
      </c>
      <c r="B189" s="92" t="s">
        <v>14</v>
      </c>
      <c r="C189" s="92">
        <v>143</v>
      </c>
      <c r="D189" s="92">
        <v>70</v>
      </c>
      <c r="E189" s="92"/>
      <c r="F189" s="92"/>
      <c r="G189" s="92"/>
      <c r="H189" s="93" t="s">
        <v>36</v>
      </c>
      <c r="I189" s="93" t="s">
        <v>39</v>
      </c>
      <c r="J189" s="93"/>
      <c r="K189" s="93">
        <v>3400</v>
      </c>
      <c r="L189">
        <v>5440</v>
      </c>
      <c r="M189">
        <v>100</v>
      </c>
      <c r="N189" s="95">
        <v>21273</v>
      </c>
    </row>
    <row r="190" ht="16.5" spans="1:14">
      <c r="A190" s="16">
        <v>1280</v>
      </c>
      <c r="B190" s="92" t="s">
        <v>14</v>
      </c>
      <c r="C190" s="92">
        <v>151</v>
      </c>
      <c r="D190" s="92">
        <v>10</v>
      </c>
      <c r="E190" s="92"/>
      <c r="F190" s="92"/>
      <c r="G190" s="92"/>
      <c r="H190" s="93" t="s">
        <v>15</v>
      </c>
      <c r="I190" s="93" t="s">
        <v>16</v>
      </c>
      <c r="J190" s="93"/>
      <c r="K190" s="93">
        <v>240</v>
      </c>
      <c r="M190">
        <v>100</v>
      </c>
      <c r="N190" s="95">
        <v>21280</v>
      </c>
    </row>
    <row r="191" ht="16.5" spans="1:14">
      <c r="A191" s="16">
        <v>1281</v>
      </c>
      <c r="B191" s="92" t="s">
        <v>14</v>
      </c>
      <c r="C191" s="92">
        <v>151</v>
      </c>
      <c r="D191" s="92">
        <v>10</v>
      </c>
      <c r="E191" s="92"/>
      <c r="F191" s="92"/>
      <c r="G191" s="92"/>
      <c r="H191" s="93" t="s">
        <v>17</v>
      </c>
      <c r="I191" s="93" t="s">
        <v>18</v>
      </c>
      <c r="J191" s="93"/>
      <c r="K191" s="93">
        <v>320</v>
      </c>
      <c r="M191">
        <v>100</v>
      </c>
      <c r="N191" s="95">
        <v>21281</v>
      </c>
    </row>
    <row r="192" ht="16.5" spans="1:14">
      <c r="A192" s="16">
        <v>1282</v>
      </c>
      <c r="B192" s="92" t="s">
        <v>14</v>
      </c>
      <c r="C192" s="92">
        <v>151</v>
      </c>
      <c r="D192" s="92">
        <v>20</v>
      </c>
      <c r="E192" s="92"/>
      <c r="F192" s="92"/>
      <c r="G192" s="92"/>
      <c r="H192" s="93" t="s">
        <v>19</v>
      </c>
      <c r="I192" s="93" t="s">
        <v>20</v>
      </c>
      <c r="J192" s="93"/>
      <c r="K192" s="93">
        <v>480</v>
      </c>
      <c r="M192">
        <v>100</v>
      </c>
      <c r="N192" s="95">
        <v>21282</v>
      </c>
    </row>
    <row r="193" ht="16.5" spans="1:14">
      <c r="A193" s="16">
        <v>1283</v>
      </c>
      <c r="B193" s="92" t="s">
        <v>14</v>
      </c>
      <c r="C193" s="92">
        <v>151</v>
      </c>
      <c r="D193" s="92">
        <v>20</v>
      </c>
      <c r="E193" s="92"/>
      <c r="F193" s="92"/>
      <c r="G193" s="92"/>
      <c r="H193" s="93" t="s">
        <v>19</v>
      </c>
      <c r="I193" s="93" t="s">
        <v>21</v>
      </c>
      <c r="J193" s="93"/>
      <c r="K193" s="93">
        <v>720</v>
      </c>
      <c r="M193">
        <v>100</v>
      </c>
      <c r="N193" s="95">
        <v>21283</v>
      </c>
    </row>
    <row r="194" ht="16.5" spans="1:14">
      <c r="A194" s="16">
        <v>1284</v>
      </c>
      <c r="B194" s="92" t="s">
        <v>14</v>
      </c>
      <c r="C194" s="92">
        <v>151</v>
      </c>
      <c r="D194" s="92">
        <v>30</v>
      </c>
      <c r="E194" s="92"/>
      <c r="F194" s="92"/>
      <c r="G194" s="92"/>
      <c r="H194" s="93" t="s">
        <v>22</v>
      </c>
      <c r="I194" s="93" t="s">
        <v>23</v>
      </c>
      <c r="J194" s="93"/>
      <c r="K194" s="93">
        <v>640</v>
      </c>
      <c r="M194">
        <v>100</v>
      </c>
      <c r="N194" s="95">
        <v>21284</v>
      </c>
    </row>
    <row r="195" ht="16.5" spans="1:14">
      <c r="A195" s="16">
        <v>1285</v>
      </c>
      <c r="B195" s="92" t="s">
        <v>14</v>
      </c>
      <c r="C195" s="92">
        <v>151</v>
      </c>
      <c r="D195" s="92">
        <v>30</v>
      </c>
      <c r="E195" s="92"/>
      <c r="F195" s="92"/>
      <c r="G195" s="92"/>
      <c r="H195" s="93" t="s">
        <v>22</v>
      </c>
      <c r="I195" s="93" t="s">
        <v>24</v>
      </c>
      <c r="J195" s="93"/>
      <c r="K195" s="93">
        <v>960</v>
      </c>
      <c r="M195">
        <v>100</v>
      </c>
      <c r="N195" s="95">
        <v>21285</v>
      </c>
    </row>
    <row r="196" ht="16.5" spans="1:14">
      <c r="A196" s="16">
        <v>1286</v>
      </c>
      <c r="B196" s="92" t="s">
        <v>14</v>
      </c>
      <c r="C196" s="92">
        <v>151</v>
      </c>
      <c r="D196" s="92">
        <v>40</v>
      </c>
      <c r="E196" s="92"/>
      <c r="F196" s="92"/>
      <c r="G196" s="92"/>
      <c r="H196" s="93" t="s">
        <v>25</v>
      </c>
      <c r="I196" s="93" t="s">
        <v>26</v>
      </c>
      <c r="J196" s="93"/>
      <c r="K196" s="93">
        <v>800</v>
      </c>
      <c r="L196">
        <v>5453</v>
      </c>
      <c r="M196">
        <v>100</v>
      </c>
      <c r="N196" s="95">
        <v>21286</v>
      </c>
    </row>
    <row r="197" ht="16.5" spans="1:14">
      <c r="A197" s="16">
        <v>1287</v>
      </c>
      <c r="B197" s="92" t="s">
        <v>14</v>
      </c>
      <c r="C197" s="92">
        <v>151</v>
      </c>
      <c r="D197" s="92">
        <v>40</v>
      </c>
      <c r="E197" s="92"/>
      <c r="F197" s="92"/>
      <c r="G197" s="92"/>
      <c r="H197" s="93" t="s">
        <v>25</v>
      </c>
      <c r="I197" s="93" t="s">
        <v>27</v>
      </c>
      <c r="J197" s="93"/>
      <c r="K197" s="93">
        <v>1200</v>
      </c>
      <c r="L197">
        <v>5454</v>
      </c>
      <c r="M197">
        <v>100</v>
      </c>
      <c r="N197" s="95">
        <v>21287</v>
      </c>
    </row>
    <row r="198" ht="16.5" spans="1:14">
      <c r="A198" s="16">
        <v>1288</v>
      </c>
      <c r="B198" s="92" t="s">
        <v>14</v>
      </c>
      <c r="C198" s="92">
        <v>151</v>
      </c>
      <c r="D198" s="92">
        <v>40</v>
      </c>
      <c r="E198" s="92"/>
      <c r="F198" s="92"/>
      <c r="G198" s="92"/>
      <c r="H198" s="93" t="s">
        <v>25</v>
      </c>
      <c r="I198" s="93" t="s">
        <v>28</v>
      </c>
      <c r="J198" s="93"/>
      <c r="K198" s="93">
        <v>2000</v>
      </c>
      <c r="L198">
        <v>5455</v>
      </c>
      <c r="M198">
        <v>100</v>
      </c>
      <c r="N198" s="95">
        <v>21288</v>
      </c>
    </row>
    <row r="199" ht="16.5" spans="1:14">
      <c r="A199" s="16">
        <v>1289</v>
      </c>
      <c r="B199" s="92" t="s">
        <v>14</v>
      </c>
      <c r="C199" s="92">
        <v>151</v>
      </c>
      <c r="D199" s="92">
        <v>50</v>
      </c>
      <c r="E199" s="92"/>
      <c r="F199" s="92"/>
      <c r="G199" s="92"/>
      <c r="H199" s="93" t="s">
        <v>29</v>
      </c>
      <c r="I199" s="93" t="s">
        <v>30</v>
      </c>
      <c r="J199" s="93"/>
      <c r="K199" s="93">
        <v>960</v>
      </c>
      <c r="L199">
        <v>5456</v>
      </c>
      <c r="M199">
        <v>100</v>
      </c>
      <c r="N199" s="95">
        <v>21289</v>
      </c>
    </row>
    <row r="200" ht="16.5" spans="1:14">
      <c r="A200" s="16">
        <v>1290</v>
      </c>
      <c r="B200" s="92" t="s">
        <v>14</v>
      </c>
      <c r="C200" s="92">
        <v>151</v>
      </c>
      <c r="D200" s="92">
        <v>50</v>
      </c>
      <c r="E200" s="92"/>
      <c r="F200" s="92"/>
      <c r="G200" s="92"/>
      <c r="H200" s="93" t="s">
        <v>29</v>
      </c>
      <c r="I200" s="93" t="s">
        <v>31</v>
      </c>
      <c r="J200" s="93"/>
      <c r="K200" s="93">
        <v>1440</v>
      </c>
      <c r="L200">
        <v>5457</v>
      </c>
      <c r="M200">
        <v>100</v>
      </c>
      <c r="N200" s="95">
        <v>21290</v>
      </c>
    </row>
    <row r="201" ht="16.5" spans="1:14">
      <c r="A201" s="16">
        <v>1291</v>
      </c>
      <c r="B201" s="92" t="s">
        <v>14</v>
      </c>
      <c r="C201" s="92">
        <v>151</v>
      </c>
      <c r="D201" s="92">
        <v>60</v>
      </c>
      <c r="E201" s="92"/>
      <c r="F201" s="92"/>
      <c r="G201" s="92"/>
      <c r="H201" s="93" t="s">
        <v>32</v>
      </c>
      <c r="I201" s="93" t="s">
        <v>33</v>
      </c>
      <c r="J201" s="93"/>
      <c r="K201" s="93">
        <v>1120</v>
      </c>
      <c r="L201">
        <v>5458</v>
      </c>
      <c r="M201">
        <v>100</v>
      </c>
      <c r="N201" s="95">
        <v>21291</v>
      </c>
    </row>
    <row r="202" ht="16.5" spans="1:14">
      <c r="A202" s="16">
        <v>1292</v>
      </c>
      <c r="B202" s="92" t="s">
        <v>14</v>
      </c>
      <c r="C202" s="92">
        <v>151</v>
      </c>
      <c r="D202" s="92">
        <v>60</v>
      </c>
      <c r="E202" s="92"/>
      <c r="F202" s="92"/>
      <c r="G202" s="92"/>
      <c r="H202" s="93" t="s">
        <v>32</v>
      </c>
      <c r="I202" s="93" t="s">
        <v>34</v>
      </c>
      <c r="J202" s="93"/>
      <c r="K202" s="93">
        <v>1680</v>
      </c>
      <c r="L202">
        <v>5459</v>
      </c>
      <c r="M202">
        <v>100</v>
      </c>
      <c r="N202" s="95">
        <v>21292</v>
      </c>
    </row>
    <row r="203" ht="16.5" spans="1:14">
      <c r="A203" s="16">
        <v>1293</v>
      </c>
      <c r="B203" s="92" t="s">
        <v>14</v>
      </c>
      <c r="C203" s="92">
        <v>151</v>
      </c>
      <c r="D203" s="92">
        <v>60</v>
      </c>
      <c r="E203" s="92"/>
      <c r="F203" s="92"/>
      <c r="G203" s="92"/>
      <c r="H203" s="93" t="s">
        <v>32</v>
      </c>
      <c r="I203" s="93" t="s">
        <v>35</v>
      </c>
      <c r="J203" s="93"/>
      <c r="K203" s="93">
        <v>2800</v>
      </c>
      <c r="L203">
        <v>5460</v>
      </c>
      <c r="M203">
        <v>100</v>
      </c>
      <c r="N203" s="95">
        <v>21293</v>
      </c>
    </row>
    <row r="204" ht="16.5" spans="1:14">
      <c r="A204" s="16">
        <v>1294</v>
      </c>
      <c r="B204" s="92" t="s">
        <v>14</v>
      </c>
      <c r="C204" s="92">
        <v>151</v>
      </c>
      <c r="D204" s="92">
        <v>70</v>
      </c>
      <c r="E204" s="92"/>
      <c r="F204" s="92"/>
      <c r="G204" s="92"/>
      <c r="H204" s="93" t="s">
        <v>36</v>
      </c>
      <c r="I204" s="93" t="s">
        <v>37</v>
      </c>
      <c r="J204" s="93"/>
      <c r="K204" s="93">
        <v>2600</v>
      </c>
      <c r="L204">
        <v>5461</v>
      </c>
      <c r="M204">
        <v>100</v>
      </c>
      <c r="N204" s="95">
        <v>21294</v>
      </c>
    </row>
    <row r="205" ht="16.5" spans="1:14">
      <c r="A205" s="16">
        <v>1295</v>
      </c>
      <c r="B205" s="92" t="s">
        <v>14</v>
      </c>
      <c r="C205" s="92">
        <v>151</v>
      </c>
      <c r="D205" s="92">
        <v>70</v>
      </c>
      <c r="E205" s="92"/>
      <c r="F205" s="92"/>
      <c r="G205" s="92"/>
      <c r="H205" s="93" t="s">
        <v>36</v>
      </c>
      <c r="I205" s="93" t="s">
        <v>38</v>
      </c>
      <c r="J205" s="93"/>
      <c r="K205" s="93">
        <v>3200</v>
      </c>
      <c r="L205">
        <v>5462</v>
      </c>
      <c r="M205">
        <v>100</v>
      </c>
      <c r="N205" s="95">
        <v>21295</v>
      </c>
    </row>
    <row r="206" ht="16.5" spans="1:14">
      <c r="A206" s="16">
        <v>1296</v>
      </c>
      <c r="B206" s="92" t="s">
        <v>14</v>
      </c>
      <c r="C206" s="92">
        <v>151</v>
      </c>
      <c r="D206" s="92">
        <v>70</v>
      </c>
      <c r="E206" s="92"/>
      <c r="F206" s="92"/>
      <c r="G206" s="92"/>
      <c r="H206" s="93" t="s">
        <v>36</v>
      </c>
      <c r="I206" s="93" t="s">
        <v>39</v>
      </c>
      <c r="J206" s="93"/>
      <c r="K206" s="93">
        <v>3400</v>
      </c>
      <c r="L206">
        <v>5463</v>
      </c>
      <c r="M206">
        <v>100</v>
      </c>
      <c r="N206" s="95">
        <v>21296</v>
      </c>
    </row>
    <row r="207" ht="16.5" spans="1:14">
      <c r="A207" s="16">
        <v>1303</v>
      </c>
      <c r="B207" s="92" t="s">
        <v>14</v>
      </c>
      <c r="C207" s="92">
        <v>152</v>
      </c>
      <c r="D207" s="92">
        <v>10</v>
      </c>
      <c r="E207" s="92"/>
      <c r="F207" s="92"/>
      <c r="G207" s="92"/>
      <c r="H207" s="93" t="s">
        <v>15</v>
      </c>
      <c r="I207" s="93" t="s">
        <v>54</v>
      </c>
      <c r="J207" s="93"/>
      <c r="K207" s="93">
        <v>240</v>
      </c>
      <c r="M207">
        <v>100</v>
      </c>
      <c r="N207" s="95">
        <v>21303</v>
      </c>
    </row>
    <row r="208" ht="16.5" spans="1:14">
      <c r="A208" s="16">
        <v>1304</v>
      </c>
      <c r="B208" s="92" t="s">
        <v>14</v>
      </c>
      <c r="C208" s="92">
        <v>152</v>
      </c>
      <c r="D208" s="92">
        <v>10</v>
      </c>
      <c r="E208" s="92"/>
      <c r="F208" s="92"/>
      <c r="G208" s="92"/>
      <c r="H208" s="93" t="s">
        <v>17</v>
      </c>
      <c r="I208" s="93" t="s">
        <v>55</v>
      </c>
      <c r="J208" s="93"/>
      <c r="K208" s="93">
        <v>320</v>
      </c>
      <c r="M208">
        <v>100</v>
      </c>
      <c r="N208" s="95">
        <v>21304</v>
      </c>
    </row>
    <row r="209" ht="16.5" spans="1:14">
      <c r="A209" s="16">
        <v>1305</v>
      </c>
      <c r="B209" s="92" t="s">
        <v>14</v>
      </c>
      <c r="C209" s="92">
        <v>152</v>
      </c>
      <c r="D209" s="92">
        <v>20</v>
      </c>
      <c r="E209" s="92"/>
      <c r="F209" s="92"/>
      <c r="G209" s="92"/>
      <c r="H209" s="93" t="s">
        <v>19</v>
      </c>
      <c r="I209" s="93" t="s">
        <v>56</v>
      </c>
      <c r="J209" s="93"/>
      <c r="K209" s="93">
        <v>480</v>
      </c>
      <c r="M209">
        <v>100</v>
      </c>
      <c r="N209" s="95">
        <v>21305</v>
      </c>
    </row>
    <row r="210" ht="16.5" spans="1:14">
      <c r="A210" s="16">
        <v>1306</v>
      </c>
      <c r="B210" s="92" t="s">
        <v>14</v>
      </c>
      <c r="C210" s="92">
        <v>152</v>
      </c>
      <c r="D210" s="92">
        <v>20</v>
      </c>
      <c r="E210" s="92"/>
      <c r="F210" s="92"/>
      <c r="G210" s="92"/>
      <c r="H210" s="93" t="s">
        <v>19</v>
      </c>
      <c r="I210" s="93" t="s">
        <v>57</v>
      </c>
      <c r="J210" s="93"/>
      <c r="K210" s="93">
        <v>720</v>
      </c>
      <c r="M210">
        <v>100</v>
      </c>
      <c r="N210" s="95">
        <v>21306</v>
      </c>
    </row>
    <row r="211" ht="16.5" spans="1:14">
      <c r="A211" s="16">
        <v>1307</v>
      </c>
      <c r="B211" s="92" t="s">
        <v>14</v>
      </c>
      <c r="C211" s="92">
        <v>152</v>
      </c>
      <c r="D211" s="92">
        <v>30</v>
      </c>
      <c r="E211" s="92"/>
      <c r="F211" s="92"/>
      <c r="G211" s="92"/>
      <c r="H211" s="93" t="s">
        <v>22</v>
      </c>
      <c r="I211" s="93" t="s">
        <v>58</v>
      </c>
      <c r="J211" s="93"/>
      <c r="K211" s="93">
        <v>640</v>
      </c>
      <c r="M211">
        <v>100</v>
      </c>
      <c r="N211" s="95">
        <v>21307</v>
      </c>
    </row>
    <row r="212" ht="16.5" spans="1:14">
      <c r="A212" s="16">
        <v>1308</v>
      </c>
      <c r="B212" s="92" t="s">
        <v>14</v>
      </c>
      <c r="C212" s="92">
        <v>152</v>
      </c>
      <c r="D212" s="92">
        <v>30</v>
      </c>
      <c r="E212" s="92"/>
      <c r="F212" s="92"/>
      <c r="G212" s="92"/>
      <c r="H212" s="93" t="s">
        <v>22</v>
      </c>
      <c r="I212" s="93" t="s">
        <v>59</v>
      </c>
      <c r="J212" s="93"/>
      <c r="K212" s="93">
        <v>960</v>
      </c>
      <c r="M212">
        <v>100</v>
      </c>
      <c r="N212" s="95">
        <v>21308</v>
      </c>
    </row>
    <row r="213" ht="16.5" spans="1:14">
      <c r="A213" s="16">
        <v>1309</v>
      </c>
      <c r="B213" s="92" t="s">
        <v>14</v>
      </c>
      <c r="C213" s="92">
        <v>152</v>
      </c>
      <c r="D213" s="92">
        <v>40</v>
      </c>
      <c r="E213" s="92"/>
      <c r="F213" s="92"/>
      <c r="G213" s="92"/>
      <c r="H213" s="93" t="s">
        <v>25</v>
      </c>
      <c r="I213" s="93" t="s">
        <v>60</v>
      </c>
      <c r="J213" s="93"/>
      <c r="K213" s="93">
        <v>800</v>
      </c>
      <c r="L213">
        <v>5476</v>
      </c>
      <c r="M213">
        <v>100</v>
      </c>
      <c r="N213" s="95">
        <v>21309</v>
      </c>
    </row>
    <row r="214" ht="16.5" spans="1:14">
      <c r="A214" s="16">
        <v>1310</v>
      </c>
      <c r="B214" s="92" t="s">
        <v>14</v>
      </c>
      <c r="C214" s="92">
        <v>152</v>
      </c>
      <c r="D214" s="92">
        <v>40</v>
      </c>
      <c r="E214" s="92"/>
      <c r="F214" s="92"/>
      <c r="G214" s="92"/>
      <c r="H214" s="93" t="s">
        <v>25</v>
      </c>
      <c r="I214" s="93" t="s">
        <v>61</v>
      </c>
      <c r="J214" s="93"/>
      <c r="K214" s="93">
        <v>1200</v>
      </c>
      <c r="L214">
        <v>5477</v>
      </c>
      <c r="M214">
        <v>100</v>
      </c>
      <c r="N214" s="95">
        <v>21310</v>
      </c>
    </row>
    <row r="215" ht="16.5" spans="1:14">
      <c r="A215" s="16">
        <v>1311</v>
      </c>
      <c r="B215" s="92" t="s">
        <v>14</v>
      </c>
      <c r="C215" s="92">
        <v>152</v>
      </c>
      <c r="D215" s="92">
        <v>40</v>
      </c>
      <c r="E215" s="92"/>
      <c r="F215" s="92"/>
      <c r="G215" s="92"/>
      <c r="H215" s="93" t="s">
        <v>25</v>
      </c>
      <c r="I215" s="93" t="s">
        <v>62</v>
      </c>
      <c r="J215" s="93"/>
      <c r="K215" s="93">
        <v>2000</v>
      </c>
      <c r="L215">
        <v>5478</v>
      </c>
      <c r="M215">
        <v>100</v>
      </c>
      <c r="N215" s="95">
        <v>21311</v>
      </c>
    </row>
    <row r="216" ht="16.5" spans="1:14">
      <c r="A216" s="16">
        <v>1312</v>
      </c>
      <c r="B216" s="92" t="s">
        <v>14</v>
      </c>
      <c r="C216" s="92">
        <v>152</v>
      </c>
      <c r="D216" s="92">
        <v>50</v>
      </c>
      <c r="E216" s="92"/>
      <c r="F216" s="92"/>
      <c r="G216" s="92"/>
      <c r="H216" s="93" t="s">
        <v>29</v>
      </c>
      <c r="I216" s="93" t="s">
        <v>63</v>
      </c>
      <c r="J216" s="93"/>
      <c r="K216" s="93">
        <v>960</v>
      </c>
      <c r="L216">
        <v>5479</v>
      </c>
      <c r="M216">
        <v>100</v>
      </c>
      <c r="N216" s="95">
        <v>21312</v>
      </c>
    </row>
    <row r="217" ht="16.5" spans="1:14">
      <c r="A217" s="16">
        <v>1313</v>
      </c>
      <c r="B217" s="92" t="s">
        <v>14</v>
      </c>
      <c r="C217" s="92">
        <v>152</v>
      </c>
      <c r="D217" s="92">
        <v>50</v>
      </c>
      <c r="E217" s="92"/>
      <c r="F217" s="92"/>
      <c r="G217" s="92"/>
      <c r="H217" s="93" t="s">
        <v>29</v>
      </c>
      <c r="I217" s="93" t="s">
        <v>64</v>
      </c>
      <c r="J217" s="93"/>
      <c r="K217" s="93">
        <v>1440</v>
      </c>
      <c r="L217">
        <v>5480</v>
      </c>
      <c r="M217">
        <v>100</v>
      </c>
      <c r="N217" s="95">
        <v>21313</v>
      </c>
    </row>
    <row r="218" ht="16.5" spans="1:14">
      <c r="A218" s="16">
        <v>1314</v>
      </c>
      <c r="B218" s="92" t="s">
        <v>14</v>
      </c>
      <c r="C218" s="92">
        <v>152</v>
      </c>
      <c r="D218" s="92">
        <v>60</v>
      </c>
      <c r="E218" s="92"/>
      <c r="F218" s="92"/>
      <c r="G218" s="92"/>
      <c r="H218" s="93" t="s">
        <v>32</v>
      </c>
      <c r="I218" s="93" t="s">
        <v>65</v>
      </c>
      <c r="J218" s="93"/>
      <c r="K218" s="93">
        <v>1120</v>
      </c>
      <c r="L218">
        <v>5481</v>
      </c>
      <c r="M218">
        <v>100</v>
      </c>
      <c r="N218" s="95">
        <v>21314</v>
      </c>
    </row>
    <row r="219" ht="16.5" spans="1:14">
      <c r="A219" s="16">
        <v>1315</v>
      </c>
      <c r="B219" s="92" t="s">
        <v>14</v>
      </c>
      <c r="C219" s="92">
        <v>152</v>
      </c>
      <c r="D219" s="92">
        <v>60</v>
      </c>
      <c r="E219" s="92"/>
      <c r="F219" s="92"/>
      <c r="G219" s="92"/>
      <c r="H219" s="93" t="s">
        <v>32</v>
      </c>
      <c r="I219" s="93" t="s">
        <v>66</v>
      </c>
      <c r="J219" s="93"/>
      <c r="K219" s="93">
        <v>1680</v>
      </c>
      <c r="L219">
        <v>5482</v>
      </c>
      <c r="M219">
        <v>100</v>
      </c>
      <c r="N219" s="95">
        <v>21315</v>
      </c>
    </row>
    <row r="220" ht="16.5" spans="1:14">
      <c r="A220" s="16">
        <v>1316</v>
      </c>
      <c r="B220" s="92" t="s">
        <v>14</v>
      </c>
      <c r="C220" s="92">
        <v>152</v>
      </c>
      <c r="D220" s="92">
        <v>60</v>
      </c>
      <c r="E220" s="92"/>
      <c r="F220" s="92"/>
      <c r="G220" s="92"/>
      <c r="H220" s="93" t="s">
        <v>32</v>
      </c>
      <c r="I220" s="93" t="s">
        <v>67</v>
      </c>
      <c r="J220" s="93"/>
      <c r="K220" s="93">
        <v>2800</v>
      </c>
      <c r="L220">
        <v>5483</v>
      </c>
      <c r="M220">
        <v>100</v>
      </c>
      <c r="N220" s="95">
        <v>21316</v>
      </c>
    </row>
    <row r="221" ht="16.5" spans="1:14">
      <c r="A221" s="16">
        <v>1317</v>
      </c>
      <c r="B221" s="92" t="s">
        <v>14</v>
      </c>
      <c r="C221" s="92">
        <v>152</v>
      </c>
      <c r="D221" s="92">
        <v>70</v>
      </c>
      <c r="E221" s="92"/>
      <c r="F221" s="92"/>
      <c r="G221" s="92"/>
      <c r="H221" s="93" t="s">
        <v>36</v>
      </c>
      <c r="I221" s="93" t="s">
        <v>37</v>
      </c>
      <c r="J221" s="93"/>
      <c r="K221" s="93">
        <v>2600</v>
      </c>
      <c r="L221">
        <v>5484</v>
      </c>
      <c r="M221">
        <v>100</v>
      </c>
      <c r="N221" s="95">
        <v>21317</v>
      </c>
    </row>
    <row r="222" ht="16.5" spans="1:14">
      <c r="A222" s="16">
        <v>1318</v>
      </c>
      <c r="B222" s="92" t="s">
        <v>14</v>
      </c>
      <c r="C222" s="92">
        <v>152</v>
      </c>
      <c r="D222" s="92">
        <v>70</v>
      </c>
      <c r="E222" s="92"/>
      <c r="F222" s="92"/>
      <c r="G222" s="92"/>
      <c r="H222" s="93" t="s">
        <v>36</v>
      </c>
      <c r="I222" s="93" t="s">
        <v>38</v>
      </c>
      <c r="J222" s="93"/>
      <c r="K222" s="93">
        <v>3200</v>
      </c>
      <c r="L222">
        <v>5485</v>
      </c>
      <c r="M222">
        <v>100</v>
      </c>
      <c r="N222" s="95">
        <v>21318</v>
      </c>
    </row>
    <row r="223" ht="16.5" spans="1:14">
      <c r="A223" s="16">
        <v>1319</v>
      </c>
      <c r="B223" s="92" t="s">
        <v>14</v>
      </c>
      <c r="C223" s="92">
        <v>152</v>
      </c>
      <c r="D223" s="92">
        <v>70</v>
      </c>
      <c r="E223" s="92"/>
      <c r="F223" s="92"/>
      <c r="G223" s="92"/>
      <c r="H223" s="93" t="s">
        <v>36</v>
      </c>
      <c r="I223" s="93" t="s">
        <v>39</v>
      </c>
      <c r="J223" s="93"/>
      <c r="K223" s="93">
        <v>3400</v>
      </c>
      <c r="L223">
        <v>5486</v>
      </c>
      <c r="M223">
        <v>100</v>
      </c>
      <c r="N223" s="95">
        <v>21319</v>
      </c>
    </row>
    <row r="224" ht="16.5" spans="1:14">
      <c r="A224" s="16">
        <v>1326</v>
      </c>
      <c r="B224" s="92" t="s">
        <v>14</v>
      </c>
      <c r="C224" s="92">
        <v>127</v>
      </c>
      <c r="D224" s="92">
        <v>10</v>
      </c>
      <c r="E224" s="92"/>
      <c r="F224" s="92"/>
      <c r="G224" s="92"/>
      <c r="H224" s="93" t="s">
        <v>15</v>
      </c>
      <c r="I224" s="93" t="s">
        <v>16</v>
      </c>
      <c r="J224" s="93"/>
      <c r="K224" s="93">
        <v>240</v>
      </c>
      <c r="M224">
        <v>100</v>
      </c>
      <c r="N224" s="95">
        <v>21326</v>
      </c>
    </row>
    <row r="225" ht="16.5" spans="1:14">
      <c r="A225" s="16">
        <v>1327</v>
      </c>
      <c r="B225" s="92" t="s">
        <v>14</v>
      </c>
      <c r="C225" s="92">
        <v>127</v>
      </c>
      <c r="D225" s="92">
        <v>10</v>
      </c>
      <c r="E225" s="92"/>
      <c r="F225" s="92"/>
      <c r="G225" s="92"/>
      <c r="H225" s="93" t="s">
        <v>17</v>
      </c>
      <c r="I225" s="93" t="s">
        <v>18</v>
      </c>
      <c r="J225" s="93"/>
      <c r="K225" s="93">
        <v>320</v>
      </c>
      <c r="M225">
        <v>100</v>
      </c>
      <c r="N225" s="95">
        <v>21327</v>
      </c>
    </row>
    <row r="226" ht="16.5" spans="1:14">
      <c r="A226" s="16">
        <v>1328</v>
      </c>
      <c r="B226" s="92" t="s">
        <v>14</v>
      </c>
      <c r="C226" s="92">
        <v>127</v>
      </c>
      <c r="D226" s="92">
        <v>20</v>
      </c>
      <c r="E226" s="92"/>
      <c r="F226" s="92"/>
      <c r="G226" s="92"/>
      <c r="H226" s="93" t="s">
        <v>19</v>
      </c>
      <c r="I226" s="93" t="s">
        <v>20</v>
      </c>
      <c r="J226" s="93"/>
      <c r="K226" s="93">
        <v>480</v>
      </c>
      <c r="M226">
        <v>100</v>
      </c>
      <c r="N226" s="95">
        <v>21328</v>
      </c>
    </row>
    <row r="227" ht="16.5" spans="1:14">
      <c r="A227" s="16">
        <v>1329</v>
      </c>
      <c r="B227" s="92" t="s">
        <v>14</v>
      </c>
      <c r="C227" s="92">
        <v>127</v>
      </c>
      <c r="D227" s="92">
        <v>20</v>
      </c>
      <c r="E227" s="92"/>
      <c r="F227" s="92"/>
      <c r="G227" s="92"/>
      <c r="H227" s="93" t="s">
        <v>19</v>
      </c>
      <c r="I227" s="93" t="s">
        <v>21</v>
      </c>
      <c r="J227" s="93"/>
      <c r="K227" s="93">
        <v>720</v>
      </c>
      <c r="M227">
        <v>100</v>
      </c>
      <c r="N227" s="95">
        <v>21329</v>
      </c>
    </row>
    <row r="228" ht="16.5" spans="1:14">
      <c r="A228" s="16">
        <v>1330</v>
      </c>
      <c r="B228" s="92" t="s">
        <v>14</v>
      </c>
      <c r="C228" s="92">
        <v>127</v>
      </c>
      <c r="D228" s="92">
        <v>30</v>
      </c>
      <c r="E228" s="92"/>
      <c r="F228" s="92"/>
      <c r="G228" s="92"/>
      <c r="H228" s="93" t="s">
        <v>22</v>
      </c>
      <c r="I228" s="93" t="s">
        <v>23</v>
      </c>
      <c r="J228" s="93"/>
      <c r="K228" s="93">
        <v>640</v>
      </c>
      <c r="M228">
        <v>100</v>
      </c>
      <c r="N228" s="95">
        <v>21330</v>
      </c>
    </row>
    <row r="229" ht="16.5" spans="1:14">
      <c r="A229" s="16">
        <v>1331</v>
      </c>
      <c r="B229" s="92" t="s">
        <v>14</v>
      </c>
      <c r="C229" s="92">
        <v>127</v>
      </c>
      <c r="D229" s="92">
        <v>30</v>
      </c>
      <c r="E229" s="92"/>
      <c r="F229" s="92"/>
      <c r="G229" s="92"/>
      <c r="H229" s="93" t="s">
        <v>22</v>
      </c>
      <c r="I229" s="93" t="s">
        <v>24</v>
      </c>
      <c r="J229" s="93"/>
      <c r="K229" s="93">
        <v>960</v>
      </c>
      <c r="M229">
        <v>100</v>
      </c>
      <c r="N229" s="95">
        <v>21331</v>
      </c>
    </row>
    <row r="230" ht="16.5" spans="1:14">
      <c r="A230" s="16">
        <v>1332</v>
      </c>
      <c r="B230" s="92" t="s">
        <v>14</v>
      </c>
      <c r="C230" s="92">
        <v>127</v>
      </c>
      <c r="D230" s="92">
        <v>40</v>
      </c>
      <c r="E230" s="92"/>
      <c r="F230" s="92"/>
      <c r="G230" s="92"/>
      <c r="H230" s="93" t="s">
        <v>25</v>
      </c>
      <c r="I230" s="93" t="s">
        <v>26</v>
      </c>
      <c r="J230" s="93"/>
      <c r="K230" s="93">
        <v>800</v>
      </c>
      <c r="L230">
        <v>5499</v>
      </c>
      <c r="M230">
        <v>100</v>
      </c>
      <c r="N230" s="95">
        <v>21332</v>
      </c>
    </row>
    <row r="231" ht="16.5" spans="1:14">
      <c r="A231" s="16">
        <v>1333</v>
      </c>
      <c r="B231" s="92" t="s">
        <v>14</v>
      </c>
      <c r="C231" s="92">
        <v>127</v>
      </c>
      <c r="D231" s="92">
        <v>40</v>
      </c>
      <c r="E231" s="92"/>
      <c r="F231" s="92"/>
      <c r="G231" s="92"/>
      <c r="H231" s="93" t="s">
        <v>25</v>
      </c>
      <c r="I231" s="93" t="s">
        <v>27</v>
      </c>
      <c r="J231" s="93"/>
      <c r="K231" s="93">
        <v>1200</v>
      </c>
      <c r="L231">
        <v>5500</v>
      </c>
      <c r="M231">
        <v>100</v>
      </c>
      <c r="N231" s="95">
        <v>21333</v>
      </c>
    </row>
    <row r="232" ht="16.5" spans="1:14">
      <c r="A232" s="16">
        <v>1334</v>
      </c>
      <c r="B232" s="92" t="s">
        <v>14</v>
      </c>
      <c r="C232" s="92">
        <v>127</v>
      </c>
      <c r="D232" s="92">
        <v>40</v>
      </c>
      <c r="E232" s="92"/>
      <c r="F232" s="92"/>
      <c r="G232" s="92"/>
      <c r="H232" s="93" t="s">
        <v>25</v>
      </c>
      <c r="I232" s="93" t="s">
        <v>28</v>
      </c>
      <c r="J232" s="93"/>
      <c r="K232" s="93">
        <v>2000</v>
      </c>
      <c r="L232">
        <v>5501</v>
      </c>
      <c r="M232">
        <v>100</v>
      </c>
      <c r="N232" s="95">
        <v>21334</v>
      </c>
    </row>
    <row r="233" ht="16.5" spans="1:14">
      <c r="A233" s="16">
        <v>1335</v>
      </c>
      <c r="B233" s="92" t="s">
        <v>14</v>
      </c>
      <c r="C233" s="92">
        <v>127</v>
      </c>
      <c r="D233" s="92">
        <v>50</v>
      </c>
      <c r="E233" s="92"/>
      <c r="F233" s="92"/>
      <c r="G233" s="92"/>
      <c r="H233" s="93" t="s">
        <v>29</v>
      </c>
      <c r="I233" s="93" t="s">
        <v>30</v>
      </c>
      <c r="J233" s="93"/>
      <c r="K233" s="93">
        <v>960</v>
      </c>
      <c r="L233">
        <v>5502</v>
      </c>
      <c r="M233">
        <v>100</v>
      </c>
      <c r="N233" s="95">
        <v>21335</v>
      </c>
    </row>
    <row r="234" ht="16.5" spans="1:14">
      <c r="A234" s="16">
        <v>1336</v>
      </c>
      <c r="B234" s="92" t="s">
        <v>14</v>
      </c>
      <c r="C234" s="92">
        <v>127</v>
      </c>
      <c r="D234" s="92">
        <v>50</v>
      </c>
      <c r="E234" s="92"/>
      <c r="F234" s="92"/>
      <c r="G234" s="92"/>
      <c r="H234" s="93" t="s">
        <v>29</v>
      </c>
      <c r="I234" s="93" t="s">
        <v>31</v>
      </c>
      <c r="J234" s="93"/>
      <c r="K234" s="93">
        <v>1440</v>
      </c>
      <c r="L234">
        <v>5503</v>
      </c>
      <c r="M234">
        <v>100</v>
      </c>
      <c r="N234" s="95">
        <v>21336</v>
      </c>
    </row>
    <row r="235" ht="16.5" spans="1:14">
      <c r="A235" s="16">
        <v>1337</v>
      </c>
      <c r="B235" s="92" t="s">
        <v>14</v>
      </c>
      <c r="C235" s="92">
        <v>127</v>
      </c>
      <c r="D235" s="92">
        <v>60</v>
      </c>
      <c r="E235" s="92"/>
      <c r="F235" s="92"/>
      <c r="G235" s="92"/>
      <c r="H235" s="93" t="s">
        <v>32</v>
      </c>
      <c r="I235" s="93" t="s">
        <v>33</v>
      </c>
      <c r="J235" s="93"/>
      <c r="K235" s="93">
        <v>1120</v>
      </c>
      <c r="L235">
        <v>5504</v>
      </c>
      <c r="M235">
        <v>100</v>
      </c>
      <c r="N235" s="95">
        <v>21337</v>
      </c>
    </row>
    <row r="236" ht="16.5" spans="1:14">
      <c r="A236" s="16">
        <v>1338</v>
      </c>
      <c r="B236" s="92" t="s">
        <v>14</v>
      </c>
      <c r="C236" s="92">
        <v>127</v>
      </c>
      <c r="D236" s="92">
        <v>60</v>
      </c>
      <c r="E236" s="92"/>
      <c r="F236" s="92"/>
      <c r="G236" s="92"/>
      <c r="H236" s="93" t="s">
        <v>32</v>
      </c>
      <c r="I236" s="93" t="s">
        <v>34</v>
      </c>
      <c r="J236" s="93"/>
      <c r="K236" s="93">
        <v>1680</v>
      </c>
      <c r="L236">
        <v>5505</v>
      </c>
      <c r="M236">
        <v>100</v>
      </c>
      <c r="N236" s="95">
        <v>21338</v>
      </c>
    </row>
    <row r="237" ht="16.5" spans="1:14">
      <c r="A237" s="16">
        <v>1339</v>
      </c>
      <c r="B237" s="92" t="s">
        <v>14</v>
      </c>
      <c r="C237" s="92">
        <v>127</v>
      </c>
      <c r="D237" s="92">
        <v>60</v>
      </c>
      <c r="E237" s="92"/>
      <c r="F237" s="92"/>
      <c r="G237" s="92"/>
      <c r="H237" s="93" t="s">
        <v>32</v>
      </c>
      <c r="I237" s="93" t="s">
        <v>35</v>
      </c>
      <c r="J237" s="93"/>
      <c r="K237" s="93">
        <v>2800</v>
      </c>
      <c r="L237">
        <v>5506</v>
      </c>
      <c r="M237">
        <v>100</v>
      </c>
      <c r="N237" s="95">
        <v>21339</v>
      </c>
    </row>
    <row r="238" ht="16.5" spans="1:14">
      <c r="A238" s="16">
        <v>1340</v>
      </c>
      <c r="B238" s="92" t="s">
        <v>14</v>
      </c>
      <c r="C238" s="92">
        <v>127</v>
      </c>
      <c r="D238" s="92">
        <v>70</v>
      </c>
      <c r="E238" s="92"/>
      <c r="F238" s="92"/>
      <c r="G238" s="92"/>
      <c r="H238" s="93" t="s">
        <v>36</v>
      </c>
      <c r="I238" s="93" t="s">
        <v>37</v>
      </c>
      <c r="J238" s="93"/>
      <c r="K238" s="93">
        <v>2600</v>
      </c>
      <c r="L238">
        <v>5807</v>
      </c>
      <c r="M238">
        <v>100</v>
      </c>
      <c r="N238" s="95">
        <v>21340</v>
      </c>
    </row>
    <row r="239" ht="16.5" spans="1:14">
      <c r="A239" s="16">
        <v>1341</v>
      </c>
      <c r="B239" s="92" t="s">
        <v>14</v>
      </c>
      <c r="C239" s="92">
        <v>127</v>
      </c>
      <c r="D239" s="92">
        <v>70</v>
      </c>
      <c r="E239" s="92"/>
      <c r="F239" s="92"/>
      <c r="G239" s="92"/>
      <c r="H239" s="93" t="s">
        <v>36</v>
      </c>
      <c r="I239" s="93" t="s">
        <v>38</v>
      </c>
      <c r="J239" s="93"/>
      <c r="K239" s="93">
        <v>3200</v>
      </c>
      <c r="L239">
        <v>5808</v>
      </c>
      <c r="M239">
        <v>100</v>
      </c>
      <c r="N239" s="95">
        <v>21341</v>
      </c>
    </row>
    <row r="240" ht="16.5" spans="1:14">
      <c r="A240" s="16">
        <v>1342</v>
      </c>
      <c r="B240" s="92" t="s">
        <v>14</v>
      </c>
      <c r="C240" s="92">
        <v>127</v>
      </c>
      <c r="D240" s="92">
        <v>70</v>
      </c>
      <c r="E240" s="92"/>
      <c r="F240" s="92"/>
      <c r="G240" s="92"/>
      <c r="H240" s="93" t="s">
        <v>36</v>
      </c>
      <c r="I240" s="93" t="s">
        <v>39</v>
      </c>
      <c r="J240" s="93"/>
      <c r="K240" s="93">
        <v>3400</v>
      </c>
      <c r="L240">
        <v>5809</v>
      </c>
      <c r="M240">
        <v>100</v>
      </c>
      <c r="N240" s="95">
        <v>21342</v>
      </c>
    </row>
    <row r="241" ht="16.5" spans="1:14">
      <c r="A241" s="16">
        <v>6001</v>
      </c>
      <c r="B241" s="92" t="s">
        <v>69</v>
      </c>
      <c r="C241" s="92">
        <v>122</v>
      </c>
      <c r="D241" s="92">
        <v>1</v>
      </c>
      <c r="E241" s="92">
        <v>60</v>
      </c>
      <c r="F241" s="92" t="s">
        <v>70</v>
      </c>
      <c r="G241" s="92">
        <v>123</v>
      </c>
      <c r="H241" s="93" t="str">
        <f>VLOOKUP(A241,导出!A:K,9,FALSE)</f>
        <v>3001;3101;3401</v>
      </c>
      <c r="I241" s="93" t="str">
        <f>VLOOKUP(A241,导出!A:K,10,FALSE)</f>
        <v>5;3;3</v>
      </c>
      <c r="J241" s="93"/>
      <c r="K241" s="93">
        <v>300</v>
      </c>
      <c r="M241">
        <v>0</v>
      </c>
      <c r="N241" s="95">
        <v>6001</v>
      </c>
    </row>
    <row r="242" ht="16.5" spans="1:14">
      <c r="A242" s="14">
        <v>6002</v>
      </c>
      <c r="B242" s="92" t="s">
        <v>69</v>
      </c>
      <c r="C242" s="92">
        <v>122</v>
      </c>
      <c r="D242" s="92">
        <v>1</v>
      </c>
      <c r="E242" s="1"/>
      <c r="F242" s="1"/>
      <c r="G242" s="1"/>
      <c r="H242" s="93" t="str">
        <f>VLOOKUP(A242,导出!A:K,9,FALSE)</f>
        <v>3001;3101;3401;5086</v>
      </c>
      <c r="I242" s="93" t="str">
        <f>VLOOKUP(A242,导出!A:K,10,FALSE)</f>
        <v>10;6;6;1</v>
      </c>
      <c r="J242" s="1"/>
      <c r="K242" s="93">
        <v>300</v>
      </c>
      <c r="M242">
        <v>0</v>
      </c>
      <c r="N242">
        <v>6002</v>
      </c>
    </row>
    <row r="243" ht="16.5" spans="1:14">
      <c r="A243" s="14">
        <v>6003</v>
      </c>
      <c r="B243" s="92" t="s">
        <v>69</v>
      </c>
      <c r="C243" s="92">
        <v>122</v>
      </c>
      <c r="D243" s="92">
        <v>1</v>
      </c>
      <c r="E243" s="1"/>
      <c r="F243" s="1"/>
      <c r="G243" s="1"/>
      <c r="H243" s="93" t="str">
        <f>VLOOKUP(A243,导出!A:K,9,FALSE)</f>
        <v>3002;3102;3402;5086</v>
      </c>
      <c r="I243" s="93" t="str">
        <f>VLOOKUP(A243,导出!A:K,10,FALSE)</f>
        <v>10;6;6;1</v>
      </c>
      <c r="J243" s="1"/>
      <c r="K243" s="93">
        <v>600</v>
      </c>
      <c r="M243">
        <v>0</v>
      </c>
      <c r="N243">
        <v>6003</v>
      </c>
    </row>
    <row r="244" ht="16.5" spans="1:14">
      <c r="A244" s="14">
        <v>6004</v>
      </c>
      <c r="B244" s="92" t="s">
        <v>69</v>
      </c>
      <c r="C244" s="92">
        <v>122</v>
      </c>
      <c r="D244" s="92">
        <v>1</v>
      </c>
      <c r="E244" s="1"/>
      <c r="F244" s="1"/>
      <c r="G244" s="1"/>
      <c r="H244" s="93" t="str">
        <f>VLOOKUP(A244,导出!A:K,9,FALSE)</f>
        <v>3002;3102;3402;5086</v>
      </c>
      <c r="I244" s="93" t="str">
        <f>VLOOKUP(A244,导出!A:K,10,FALSE)</f>
        <v>20;12;12;2</v>
      </c>
      <c r="J244" s="1"/>
      <c r="K244" s="93">
        <v>600</v>
      </c>
      <c r="M244">
        <v>0</v>
      </c>
      <c r="N244">
        <v>6004</v>
      </c>
    </row>
    <row r="245" ht="16.5" spans="1:14">
      <c r="A245" s="14">
        <v>6005</v>
      </c>
      <c r="B245" s="92" t="s">
        <v>69</v>
      </c>
      <c r="C245" s="92">
        <v>122</v>
      </c>
      <c r="D245" s="92">
        <v>1</v>
      </c>
      <c r="E245" s="1"/>
      <c r="F245" s="1"/>
      <c r="G245" s="1"/>
      <c r="H245" s="93" t="str">
        <f>VLOOKUP(A245,导出!A:K,9,FALSE)</f>
        <v>3003;3103;3403;5086</v>
      </c>
      <c r="I245" s="93" t="str">
        <f>VLOOKUP(A245,导出!A:K,10,FALSE)</f>
        <v>15;9;9;2</v>
      </c>
      <c r="J245" s="1"/>
      <c r="K245" s="93">
        <v>900</v>
      </c>
      <c r="M245">
        <v>0</v>
      </c>
      <c r="N245">
        <v>6005</v>
      </c>
    </row>
    <row r="246" ht="16.5" spans="1:14">
      <c r="A246" s="14">
        <v>6006</v>
      </c>
      <c r="B246" s="92" t="s">
        <v>69</v>
      </c>
      <c r="C246" s="92">
        <v>122</v>
      </c>
      <c r="D246" s="92">
        <v>1</v>
      </c>
      <c r="E246" s="1"/>
      <c r="F246" s="1"/>
      <c r="G246" s="1"/>
      <c r="H246" s="93" t="str">
        <f>VLOOKUP(A246,导出!A:K,9,FALSE)</f>
        <v>3003;3103;3403;5086</v>
      </c>
      <c r="I246" s="93" t="str">
        <f>VLOOKUP(A246,导出!A:K,10,FALSE)</f>
        <v>30;18;18;4</v>
      </c>
      <c r="J246" s="1"/>
      <c r="K246" s="93">
        <v>900</v>
      </c>
      <c r="M246">
        <v>0</v>
      </c>
      <c r="N246">
        <v>6006</v>
      </c>
    </row>
    <row r="247" ht="16.5" spans="1:14">
      <c r="A247" s="14">
        <v>6007</v>
      </c>
      <c r="B247" s="92" t="s">
        <v>69</v>
      </c>
      <c r="C247" s="92">
        <v>122</v>
      </c>
      <c r="D247" s="92">
        <v>1</v>
      </c>
      <c r="E247" s="1"/>
      <c r="F247" s="1"/>
      <c r="G247" s="1"/>
      <c r="H247" s="93" t="str">
        <f>VLOOKUP(A247,导出!A:K,9,FALSE)</f>
        <v>3004;3104;3404;5086</v>
      </c>
      <c r="I247" s="93" t="str">
        <f>VLOOKUP(A247,导出!A:K,10,FALSE)</f>
        <v>20;12;12;4</v>
      </c>
      <c r="J247" s="1"/>
      <c r="K247" s="93">
        <v>1200</v>
      </c>
      <c r="M247">
        <v>0</v>
      </c>
      <c r="N247">
        <v>6007</v>
      </c>
    </row>
    <row r="248" ht="16.5" spans="1:14">
      <c r="A248" s="14">
        <v>6008</v>
      </c>
      <c r="B248" s="92" t="s">
        <v>69</v>
      </c>
      <c r="C248" s="92">
        <v>122</v>
      </c>
      <c r="D248" s="92">
        <v>1</v>
      </c>
      <c r="E248" s="1"/>
      <c r="F248" s="1"/>
      <c r="G248" s="1"/>
      <c r="H248" s="93" t="str">
        <f>VLOOKUP(A248,导出!A:K,9,FALSE)</f>
        <v>3004;3104;3404;5086</v>
      </c>
      <c r="I248" s="93" t="str">
        <f>VLOOKUP(A248,导出!A:K,10,FALSE)</f>
        <v>40;24;24;8</v>
      </c>
      <c r="J248" s="1"/>
      <c r="K248" s="93">
        <v>1200</v>
      </c>
      <c r="M248">
        <v>0</v>
      </c>
      <c r="N248">
        <v>6008</v>
      </c>
    </row>
    <row r="249" ht="16.5" spans="1:14">
      <c r="A249" s="14">
        <v>6009</v>
      </c>
      <c r="B249" s="92" t="s">
        <v>69</v>
      </c>
      <c r="C249" s="92">
        <v>122</v>
      </c>
      <c r="D249" s="92">
        <v>1</v>
      </c>
      <c r="E249" s="1"/>
      <c r="F249" s="1"/>
      <c r="G249" s="1"/>
      <c r="H249" s="93" t="str">
        <f>VLOOKUP(A249,导出!A:K,9,FALSE)</f>
        <v>3005;3105;3405;5086</v>
      </c>
      <c r="I249" s="93" t="str">
        <f>VLOOKUP(A249,导出!A:K,10,FALSE)</f>
        <v>25;15;15;8</v>
      </c>
      <c r="J249" s="1"/>
      <c r="K249" s="93">
        <v>1500</v>
      </c>
      <c r="M249">
        <v>0</v>
      </c>
      <c r="N249">
        <v>6009</v>
      </c>
    </row>
    <row r="250" ht="16.5" spans="1:14">
      <c r="A250" s="14">
        <v>6010</v>
      </c>
      <c r="B250" s="92" t="s">
        <v>69</v>
      </c>
      <c r="C250" s="92">
        <v>122</v>
      </c>
      <c r="D250" s="92">
        <v>1</v>
      </c>
      <c r="E250" s="1"/>
      <c r="F250" s="1"/>
      <c r="G250" s="1"/>
      <c r="H250" s="93" t="str">
        <f>VLOOKUP(A250,导出!A:K,9,FALSE)</f>
        <v>3005;3105;3405;5086</v>
      </c>
      <c r="I250" s="93" t="str">
        <f>VLOOKUP(A250,导出!A:K,10,FALSE)</f>
        <v>50;30;30;10</v>
      </c>
      <c r="J250" s="1"/>
      <c r="K250" s="93">
        <v>1500</v>
      </c>
      <c r="M250">
        <v>0</v>
      </c>
      <c r="N250">
        <v>6010</v>
      </c>
    </row>
    <row r="251" ht="16.5" spans="1:14">
      <c r="A251" s="14">
        <v>6011</v>
      </c>
      <c r="B251" s="92" t="s">
        <v>69</v>
      </c>
      <c r="C251" s="92">
        <v>122</v>
      </c>
      <c r="D251" s="92">
        <v>1</v>
      </c>
      <c r="E251" s="1"/>
      <c r="F251" s="1"/>
      <c r="G251" s="1"/>
      <c r="H251" s="93" t="str">
        <f>VLOOKUP(A251,导出!A:K,9,FALSE)</f>
        <v>3005;3105;3405;5086</v>
      </c>
      <c r="I251" s="93" t="str">
        <f>VLOOKUP(A251,导出!A:K,10,FALSE)</f>
        <v>50;30;30;10</v>
      </c>
      <c r="J251" s="1"/>
      <c r="K251" s="93">
        <v>1500</v>
      </c>
      <c r="M251">
        <v>0</v>
      </c>
      <c r="N251">
        <v>6011</v>
      </c>
    </row>
    <row r="252" ht="16.5" spans="1:14">
      <c r="A252" s="14">
        <v>6012</v>
      </c>
      <c r="B252" s="92" t="s">
        <v>69</v>
      </c>
      <c r="C252" s="92">
        <v>122</v>
      </c>
      <c r="D252" s="92">
        <v>1</v>
      </c>
      <c r="E252" s="1"/>
      <c r="F252" s="1"/>
      <c r="G252" s="1"/>
      <c r="H252" s="93" t="str">
        <f>VLOOKUP(A252,导出!A:K,9,FALSE)</f>
        <v>3006;3106;3406;5086</v>
      </c>
      <c r="I252" s="93" t="str">
        <f>VLOOKUP(A252,导出!A:K,10,FALSE)</f>
        <v>30;18;28;10</v>
      </c>
      <c r="J252" s="1"/>
      <c r="K252" s="93">
        <v>1800</v>
      </c>
      <c r="M252">
        <v>0</v>
      </c>
      <c r="N252">
        <v>6012</v>
      </c>
    </row>
    <row r="253" ht="16.5" spans="1:14">
      <c r="A253" s="14">
        <v>6013</v>
      </c>
      <c r="B253" s="92" t="s">
        <v>69</v>
      </c>
      <c r="C253" s="92">
        <v>122</v>
      </c>
      <c r="D253" s="92">
        <v>1</v>
      </c>
      <c r="E253" s="1"/>
      <c r="F253" s="1"/>
      <c r="G253" s="1"/>
      <c r="H253" s="93" t="str">
        <f>VLOOKUP(A253,导出!A:K,9,FALSE)</f>
        <v>3006;3106;3406;5086</v>
      </c>
      <c r="I253" s="93" t="str">
        <f>VLOOKUP(A253,导出!A:K,10,FALSE)</f>
        <v>60;36;36;12</v>
      </c>
      <c r="J253" s="1"/>
      <c r="K253" s="93">
        <v>1800</v>
      </c>
      <c r="M253">
        <v>0</v>
      </c>
      <c r="N253">
        <v>6013</v>
      </c>
    </row>
    <row r="254" ht="16.5" spans="1:14">
      <c r="A254" s="14">
        <v>6024</v>
      </c>
      <c r="B254" s="92" t="s">
        <v>69</v>
      </c>
      <c r="C254" s="92">
        <v>122</v>
      </c>
      <c r="D254" s="92">
        <v>1</v>
      </c>
      <c r="E254" s="1"/>
      <c r="F254" s="1"/>
      <c r="G254" s="1"/>
      <c r="H254" s="93" t="str">
        <f>VLOOKUP(A254,导出!A:K,9,FALSE)</f>
        <v>3001;3101;3401</v>
      </c>
      <c r="I254" s="93" t="str">
        <f>VLOOKUP(A254,导出!A:K,10,FALSE)</f>
        <v>5;3;3</v>
      </c>
      <c r="J254" s="1"/>
      <c r="K254" s="93">
        <v>300</v>
      </c>
      <c r="M254">
        <v>0</v>
      </c>
      <c r="N254">
        <v>6024</v>
      </c>
    </row>
    <row r="255" ht="16.5" spans="1:14">
      <c r="A255" s="14">
        <v>6025</v>
      </c>
      <c r="B255" s="92" t="s">
        <v>69</v>
      </c>
      <c r="C255" s="92">
        <v>122</v>
      </c>
      <c r="D255" s="92">
        <v>1</v>
      </c>
      <c r="E255" s="1"/>
      <c r="F255" s="1"/>
      <c r="G255" s="1"/>
      <c r="H255" s="93" t="str">
        <f>VLOOKUP(A255,导出!A:K,9,FALSE)</f>
        <v>3001;3101;3401;5086</v>
      </c>
      <c r="I255" s="93" t="str">
        <f>VLOOKUP(A255,导出!A:K,10,FALSE)</f>
        <v>10;6;6;1</v>
      </c>
      <c r="J255" s="1"/>
      <c r="K255" s="93">
        <v>300</v>
      </c>
      <c r="M255">
        <v>0</v>
      </c>
      <c r="N255">
        <v>6025</v>
      </c>
    </row>
    <row r="256" ht="16.5" spans="1:14">
      <c r="A256" s="14">
        <v>6026</v>
      </c>
      <c r="B256" s="92" t="s">
        <v>69</v>
      </c>
      <c r="C256" s="92">
        <v>122</v>
      </c>
      <c r="D256" s="92">
        <v>1</v>
      </c>
      <c r="E256" s="1"/>
      <c r="F256" s="1"/>
      <c r="G256" s="1"/>
      <c r="H256" s="93" t="str">
        <f>VLOOKUP(A256,导出!A:K,9,FALSE)</f>
        <v>3002;3102;3402;5086</v>
      </c>
      <c r="I256" s="93" t="str">
        <f>VLOOKUP(A256,导出!A:K,10,FALSE)</f>
        <v>10;6;6;1</v>
      </c>
      <c r="J256" s="1"/>
      <c r="K256" s="93">
        <v>600</v>
      </c>
      <c r="M256">
        <v>0</v>
      </c>
      <c r="N256">
        <v>6026</v>
      </c>
    </row>
    <row r="257" ht="16.5" spans="1:14">
      <c r="A257" s="14">
        <v>6027</v>
      </c>
      <c r="B257" s="92" t="s">
        <v>69</v>
      </c>
      <c r="C257" s="92">
        <v>122</v>
      </c>
      <c r="D257" s="92">
        <v>1</v>
      </c>
      <c r="E257" s="1"/>
      <c r="F257" s="1"/>
      <c r="G257" s="1"/>
      <c r="H257" s="93" t="str">
        <f>VLOOKUP(A257,导出!A:K,9,FALSE)</f>
        <v>3002;3102;3402;5086</v>
      </c>
      <c r="I257" s="93" t="str">
        <f>VLOOKUP(A257,导出!A:K,10,FALSE)</f>
        <v>20;12;12;2</v>
      </c>
      <c r="J257" s="1"/>
      <c r="K257" s="93">
        <v>600</v>
      </c>
      <c r="M257">
        <v>0</v>
      </c>
      <c r="N257">
        <v>6027</v>
      </c>
    </row>
    <row r="258" ht="16.5" spans="1:14">
      <c r="A258" s="14">
        <v>6028</v>
      </c>
      <c r="B258" s="92" t="s">
        <v>69</v>
      </c>
      <c r="C258" s="92">
        <v>122</v>
      </c>
      <c r="D258" s="92">
        <v>1</v>
      </c>
      <c r="E258" s="1"/>
      <c r="F258" s="1"/>
      <c r="G258" s="1"/>
      <c r="H258" s="93" t="str">
        <f>VLOOKUP(A258,导出!A:K,9,FALSE)</f>
        <v>3003;3103;3403;5086</v>
      </c>
      <c r="I258" s="93" t="str">
        <f>VLOOKUP(A258,导出!A:K,10,FALSE)</f>
        <v>15;9;9;2</v>
      </c>
      <c r="J258" s="1"/>
      <c r="K258" s="93">
        <v>900</v>
      </c>
      <c r="M258">
        <v>0</v>
      </c>
      <c r="N258">
        <v>6028</v>
      </c>
    </row>
    <row r="259" ht="16.5" spans="1:14">
      <c r="A259" s="14">
        <v>6029</v>
      </c>
      <c r="B259" s="92" t="s">
        <v>69</v>
      </c>
      <c r="C259" s="92">
        <v>122</v>
      </c>
      <c r="D259" s="92">
        <v>1</v>
      </c>
      <c r="E259" s="1"/>
      <c r="F259" s="1"/>
      <c r="G259" s="1"/>
      <c r="H259" s="93" t="str">
        <f>VLOOKUP(A259,导出!A:K,9,FALSE)</f>
        <v>3003;3103;3403;5086</v>
      </c>
      <c r="I259" s="93" t="str">
        <f>VLOOKUP(A259,导出!A:K,10,FALSE)</f>
        <v>30;18;18;4</v>
      </c>
      <c r="J259" s="1"/>
      <c r="K259" s="93">
        <v>900</v>
      </c>
      <c r="M259">
        <v>0</v>
      </c>
      <c r="N259">
        <v>6029</v>
      </c>
    </row>
    <row r="260" ht="16.5" spans="1:14">
      <c r="A260" s="14">
        <v>6030</v>
      </c>
      <c r="B260" s="92" t="s">
        <v>69</v>
      </c>
      <c r="C260" s="92">
        <v>122</v>
      </c>
      <c r="D260" s="92">
        <v>1</v>
      </c>
      <c r="E260" s="1"/>
      <c r="F260" s="1"/>
      <c r="G260" s="1"/>
      <c r="H260" s="93" t="str">
        <f>VLOOKUP(A260,导出!A:K,9,FALSE)</f>
        <v>3004;3104;3404;5086</v>
      </c>
      <c r="I260" s="93" t="str">
        <f>VLOOKUP(A260,导出!A:K,10,FALSE)</f>
        <v>20;12;12;2</v>
      </c>
      <c r="J260" s="1"/>
      <c r="K260" s="93">
        <v>1200</v>
      </c>
      <c r="M260">
        <v>0</v>
      </c>
      <c r="N260">
        <v>6030</v>
      </c>
    </row>
    <row r="261" ht="16.5" spans="1:14">
      <c r="A261" s="14">
        <v>6031</v>
      </c>
      <c r="B261" s="92" t="s">
        <v>69</v>
      </c>
      <c r="C261" s="92">
        <v>122</v>
      </c>
      <c r="D261" s="92">
        <v>1</v>
      </c>
      <c r="E261" s="1"/>
      <c r="F261" s="1"/>
      <c r="G261" s="1"/>
      <c r="H261" s="93" t="str">
        <f>VLOOKUP(A261,导出!A:K,9,FALSE)</f>
        <v>3004;3104;3404;5086</v>
      </c>
      <c r="I261" s="93" t="str">
        <f>VLOOKUP(A261,导出!A:K,10,FALSE)</f>
        <v>40;24;24;8</v>
      </c>
      <c r="J261" s="1"/>
      <c r="K261" s="93">
        <v>1200</v>
      </c>
      <c r="M261">
        <v>0</v>
      </c>
      <c r="N261">
        <v>6031</v>
      </c>
    </row>
    <row r="262" ht="16.5" spans="1:14">
      <c r="A262" s="14">
        <v>6032</v>
      </c>
      <c r="B262" s="92" t="s">
        <v>69</v>
      </c>
      <c r="C262" s="92">
        <v>122</v>
      </c>
      <c r="D262" s="92">
        <v>1</v>
      </c>
      <c r="E262" s="1"/>
      <c r="F262" s="1"/>
      <c r="G262" s="1"/>
      <c r="H262" s="93" t="str">
        <f>VLOOKUP(A262,导出!A:K,9,FALSE)</f>
        <v>3005;3105;3405;5086</v>
      </c>
      <c r="I262" s="93" t="str">
        <f>VLOOKUP(A262,导出!A:K,10,FALSE)</f>
        <v>25;15;15;8</v>
      </c>
      <c r="J262" s="1"/>
      <c r="K262" s="93">
        <v>1500</v>
      </c>
      <c r="M262">
        <v>0</v>
      </c>
      <c r="N262">
        <v>6032</v>
      </c>
    </row>
    <row r="263" ht="16.5" spans="1:14">
      <c r="A263" s="14">
        <v>6033</v>
      </c>
      <c r="B263" s="92" t="s">
        <v>69</v>
      </c>
      <c r="C263" s="92">
        <v>122</v>
      </c>
      <c r="D263" s="92">
        <v>1</v>
      </c>
      <c r="E263" s="1"/>
      <c r="F263" s="1"/>
      <c r="G263" s="1"/>
      <c r="H263" s="93" t="str">
        <f>VLOOKUP(A263,导出!A:K,9,FALSE)</f>
        <v>3005;3105;3405;5086</v>
      </c>
      <c r="I263" s="93" t="str">
        <f>VLOOKUP(A263,导出!A:K,10,FALSE)</f>
        <v>50;30;30;10</v>
      </c>
      <c r="J263" s="1"/>
      <c r="K263" s="93">
        <v>1500</v>
      </c>
      <c r="M263">
        <v>0</v>
      </c>
      <c r="N263">
        <v>6033</v>
      </c>
    </row>
    <row r="264" ht="16.5" spans="1:14">
      <c r="A264" s="14">
        <v>6034</v>
      </c>
      <c r="B264" s="92" t="s">
        <v>69</v>
      </c>
      <c r="C264" s="92">
        <v>122</v>
      </c>
      <c r="D264" s="92">
        <v>1</v>
      </c>
      <c r="E264" s="1"/>
      <c r="F264" s="1"/>
      <c r="G264" s="1"/>
      <c r="H264" s="93" t="str">
        <f>VLOOKUP(A264,导出!A:K,9,FALSE)</f>
        <v>3005;3105;3405;5086</v>
      </c>
      <c r="I264" s="93" t="str">
        <f>VLOOKUP(A264,导出!A:K,10,FALSE)</f>
        <v>50;30;30;10</v>
      </c>
      <c r="J264" s="1"/>
      <c r="K264" s="93">
        <v>1500</v>
      </c>
      <c r="M264">
        <v>0</v>
      </c>
      <c r="N264">
        <v>6034</v>
      </c>
    </row>
    <row r="265" ht="16.5" spans="1:14">
      <c r="A265" s="14">
        <v>6035</v>
      </c>
      <c r="B265" s="92" t="s">
        <v>69</v>
      </c>
      <c r="C265" s="92">
        <v>122</v>
      </c>
      <c r="D265" s="92">
        <v>1</v>
      </c>
      <c r="E265" s="1"/>
      <c r="F265" s="1"/>
      <c r="G265" s="1"/>
      <c r="H265" s="93" t="str">
        <f>VLOOKUP(A265,导出!A:K,9,FALSE)</f>
        <v>3006;3106;3406;5086</v>
      </c>
      <c r="I265" s="93" t="str">
        <f>VLOOKUP(A265,导出!A:K,10,FALSE)</f>
        <v>30;18;28;10</v>
      </c>
      <c r="J265" s="1"/>
      <c r="K265" s="93">
        <v>1800</v>
      </c>
      <c r="M265">
        <v>0</v>
      </c>
      <c r="N265">
        <v>6035</v>
      </c>
    </row>
    <row r="266" ht="16.5" spans="1:14">
      <c r="A266" s="14">
        <v>6036</v>
      </c>
      <c r="B266" s="92" t="s">
        <v>69</v>
      </c>
      <c r="C266" s="92">
        <v>122</v>
      </c>
      <c r="D266" s="92">
        <v>1</v>
      </c>
      <c r="E266" s="1"/>
      <c r="F266" s="1"/>
      <c r="G266" s="1"/>
      <c r="H266" s="93" t="str">
        <f>VLOOKUP(A266,导出!A:K,9,FALSE)</f>
        <v>3006;3106;3406;5086</v>
      </c>
      <c r="I266" s="93" t="str">
        <f>VLOOKUP(A266,导出!A:K,10,FALSE)</f>
        <v>60;36;36;12</v>
      </c>
      <c r="J266" s="1"/>
      <c r="K266" s="93">
        <v>1800</v>
      </c>
      <c r="M266">
        <v>0</v>
      </c>
      <c r="N266">
        <v>6036</v>
      </c>
    </row>
    <row r="267" ht="16.5" spans="1:14">
      <c r="A267" s="14">
        <v>6047</v>
      </c>
      <c r="B267" s="92" t="s">
        <v>69</v>
      </c>
      <c r="C267" s="92">
        <v>122</v>
      </c>
      <c r="D267" s="92">
        <v>1</v>
      </c>
      <c r="E267" s="1"/>
      <c r="F267" s="1"/>
      <c r="G267" s="1"/>
      <c r="H267" s="93" t="str">
        <f>VLOOKUP(A267,导出!A:K,9,FALSE)</f>
        <v>3001;3101;3401</v>
      </c>
      <c r="I267" s="93" t="str">
        <f>VLOOKUP(A267,导出!A:K,10,FALSE)</f>
        <v>5;3;3</v>
      </c>
      <c r="J267" s="1"/>
      <c r="K267" s="93">
        <v>300</v>
      </c>
      <c r="M267">
        <v>0</v>
      </c>
      <c r="N267">
        <v>6047</v>
      </c>
    </row>
    <row r="268" ht="16.5" spans="1:14">
      <c r="A268" s="14">
        <v>6048</v>
      </c>
      <c r="B268" s="92" t="s">
        <v>69</v>
      </c>
      <c r="C268" s="92">
        <v>122</v>
      </c>
      <c r="D268" s="92">
        <v>1</v>
      </c>
      <c r="E268" s="1"/>
      <c r="F268" s="1"/>
      <c r="G268" s="1"/>
      <c r="H268" s="93" t="str">
        <f>VLOOKUP(A268,导出!A:K,9,FALSE)</f>
        <v>3001;3101;3401;5086</v>
      </c>
      <c r="I268" s="93" t="str">
        <f>VLOOKUP(A268,导出!A:K,10,FALSE)</f>
        <v>10;6;6;1</v>
      </c>
      <c r="J268" s="1"/>
      <c r="K268" s="93">
        <v>300</v>
      </c>
      <c r="M268">
        <v>0</v>
      </c>
      <c r="N268">
        <v>6048</v>
      </c>
    </row>
    <row r="269" ht="16.5" spans="1:14">
      <c r="A269" s="14">
        <v>6049</v>
      </c>
      <c r="B269" s="92" t="s">
        <v>69</v>
      </c>
      <c r="C269" s="92">
        <v>122</v>
      </c>
      <c r="D269" s="92">
        <v>1</v>
      </c>
      <c r="E269" s="1"/>
      <c r="F269" s="1"/>
      <c r="G269" s="1"/>
      <c r="H269" s="93" t="str">
        <f>VLOOKUP(A269,导出!A:K,9,FALSE)</f>
        <v>3002;3102;3402;5086</v>
      </c>
      <c r="I269" s="93" t="str">
        <f>VLOOKUP(A269,导出!A:K,10,FALSE)</f>
        <v>10;6;6;1</v>
      </c>
      <c r="J269" s="1"/>
      <c r="K269" s="93">
        <v>600</v>
      </c>
      <c r="M269">
        <v>0</v>
      </c>
      <c r="N269">
        <v>6049</v>
      </c>
    </row>
    <row r="270" ht="16.5" spans="1:14">
      <c r="A270" s="14">
        <v>6050</v>
      </c>
      <c r="B270" s="92" t="s">
        <v>69</v>
      </c>
      <c r="C270" s="92">
        <v>122</v>
      </c>
      <c r="D270" s="92">
        <v>1</v>
      </c>
      <c r="E270" s="1"/>
      <c r="F270" s="1"/>
      <c r="G270" s="1"/>
      <c r="H270" s="93" t="str">
        <f>VLOOKUP(A270,导出!A:K,9,FALSE)</f>
        <v>3002;3102;3402;5086</v>
      </c>
      <c r="I270" s="93" t="str">
        <f>VLOOKUP(A270,导出!A:K,10,FALSE)</f>
        <v>20;12;12;2</v>
      </c>
      <c r="J270" s="1"/>
      <c r="K270" s="93">
        <v>600</v>
      </c>
      <c r="M270">
        <v>0</v>
      </c>
      <c r="N270">
        <v>6050</v>
      </c>
    </row>
    <row r="271" ht="16.5" spans="1:14">
      <c r="A271" s="14">
        <v>6051</v>
      </c>
      <c r="B271" s="92" t="s">
        <v>69</v>
      </c>
      <c r="C271" s="92">
        <v>122</v>
      </c>
      <c r="D271" s="92">
        <v>1</v>
      </c>
      <c r="E271" s="1"/>
      <c r="F271" s="1"/>
      <c r="G271" s="1"/>
      <c r="H271" s="93" t="str">
        <f>VLOOKUP(A271,导出!A:K,9,FALSE)</f>
        <v>3003;3103;3403;5086</v>
      </c>
      <c r="I271" s="93" t="str">
        <f>VLOOKUP(A271,导出!A:K,10,FALSE)</f>
        <v>15;9;9;2</v>
      </c>
      <c r="J271" s="1"/>
      <c r="K271" s="93">
        <v>900</v>
      </c>
      <c r="M271">
        <v>0</v>
      </c>
      <c r="N271">
        <v>6051</v>
      </c>
    </row>
    <row r="272" ht="16.5" spans="1:14">
      <c r="A272" s="14">
        <v>6052</v>
      </c>
      <c r="B272" s="92" t="s">
        <v>69</v>
      </c>
      <c r="C272" s="92">
        <v>122</v>
      </c>
      <c r="D272" s="92">
        <v>1</v>
      </c>
      <c r="E272" s="1"/>
      <c r="F272" s="1"/>
      <c r="G272" s="1"/>
      <c r="H272" s="93" t="str">
        <f>VLOOKUP(A272,导出!A:K,9,FALSE)</f>
        <v>3003;3103;3403;5086</v>
      </c>
      <c r="I272" s="93" t="str">
        <f>VLOOKUP(A272,导出!A:K,10,FALSE)</f>
        <v>30;18;18;4</v>
      </c>
      <c r="J272" s="1"/>
      <c r="K272" s="93">
        <v>900</v>
      </c>
      <c r="M272">
        <v>0</v>
      </c>
      <c r="N272">
        <v>6052</v>
      </c>
    </row>
    <row r="273" ht="16.5" spans="1:14">
      <c r="A273" s="14">
        <v>6053</v>
      </c>
      <c r="B273" s="92" t="s">
        <v>69</v>
      </c>
      <c r="C273" s="92">
        <v>122</v>
      </c>
      <c r="D273" s="92">
        <v>1</v>
      </c>
      <c r="E273" s="1"/>
      <c r="F273" s="1"/>
      <c r="G273" s="1"/>
      <c r="H273" s="93" t="str">
        <f>VLOOKUP(A273,导出!A:K,9,FALSE)</f>
        <v>3004;3104;3404;5086</v>
      </c>
      <c r="I273" s="93" t="str">
        <f>VLOOKUP(A273,导出!A:K,10,FALSE)</f>
        <v>20;12;12;4</v>
      </c>
      <c r="J273" s="1"/>
      <c r="K273" s="93">
        <v>1200</v>
      </c>
      <c r="M273">
        <v>0</v>
      </c>
      <c r="N273">
        <v>6053</v>
      </c>
    </row>
    <row r="274" ht="16.5" spans="1:14">
      <c r="A274" s="14">
        <v>6054</v>
      </c>
      <c r="B274" s="92" t="s">
        <v>69</v>
      </c>
      <c r="C274" s="92">
        <v>122</v>
      </c>
      <c r="D274" s="92">
        <v>1</v>
      </c>
      <c r="E274" s="1"/>
      <c r="F274" s="1"/>
      <c r="G274" s="1"/>
      <c r="H274" s="93" t="str">
        <f>VLOOKUP(A274,导出!A:K,9,FALSE)</f>
        <v>3004;3104;3404;5086</v>
      </c>
      <c r="I274" s="93" t="str">
        <f>VLOOKUP(A274,导出!A:K,10,FALSE)</f>
        <v>40;24;24;8</v>
      </c>
      <c r="J274" s="1"/>
      <c r="K274" s="93">
        <v>1200</v>
      </c>
      <c r="M274">
        <v>0</v>
      </c>
      <c r="N274">
        <v>6054</v>
      </c>
    </row>
    <row r="275" ht="16.5" spans="1:14">
      <c r="A275" s="14">
        <v>6055</v>
      </c>
      <c r="B275" s="92" t="s">
        <v>69</v>
      </c>
      <c r="C275" s="92">
        <v>122</v>
      </c>
      <c r="D275" s="92">
        <v>1</v>
      </c>
      <c r="E275" s="1"/>
      <c r="F275" s="1"/>
      <c r="G275" s="1"/>
      <c r="H275" s="93" t="str">
        <f>VLOOKUP(A275,导出!A:K,9,FALSE)</f>
        <v>3005;3105;3405;5086</v>
      </c>
      <c r="I275" s="93" t="str">
        <f>VLOOKUP(A275,导出!A:K,10,FALSE)</f>
        <v>25;15;15;8</v>
      </c>
      <c r="J275" s="1"/>
      <c r="K275" s="93">
        <v>1500</v>
      </c>
      <c r="M275">
        <v>0</v>
      </c>
      <c r="N275">
        <v>6055</v>
      </c>
    </row>
    <row r="276" ht="16.5" spans="1:14">
      <c r="A276" s="14">
        <v>6056</v>
      </c>
      <c r="B276" s="92" t="s">
        <v>69</v>
      </c>
      <c r="C276" s="92">
        <v>122</v>
      </c>
      <c r="D276" s="92">
        <v>1</v>
      </c>
      <c r="E276" s="1"/>
      <c r="F276" s="1"/>
      <c r="G276" s="1"/>
      <c r="H276" s="93" t="str">
        <f>VLOOKUP(A276,导出!A:K,9,FALSE)</f>
        <v>3005;3105;3405;5086</v>
      </c>
      <c r="I276" s="93" t="str">
        <f>VLOOKUP(A276,导出!A:K,10,FALSE)</f>
        <v>50;30;30;10</v>
      </c>
      <c r="J276" s="1"/>
      <c r="K276" s="93">
        <v>1500</v>
      </c>
      <c r="M276">
        <v>0</v>
      </c>
      <c r="N276">
        <v>6056</v>
      </c>
    </row>
    <row r="277" ht="16.5" spans="1:14">
      <c r="A277" s="14">
        <v>6057</v>
      </c>
      <c r="B277" s="92" t="s">
        <v>69</v>
      </c>
      <c r="C277" s="92">
        <v>122</v>
      </c>
      <c r="D277" s="92">
        <v>1</v>
      </c>
      <c r="E277" s="1"/>
      <c r="F277" s="1"/>
      <c r="G277" s="1"/>
      <c r="H277" s="93" t="str">
        <f>VLOOKUP(A277,导出!A:K,9,FALSE)</f>
        <v>3005;3105;3405;5086</v>
      </c>
      <c r="I277" s="93" t="str">
        <f>VLOOKUP(A277,导出!A:K,10,FALSE)</f>
        <v>50;30;30;10</v>
      </c>
      <c r="J277" s="1"/>
      <c r="K277" s="93">
        <v>1500</v>
      </c>
      <c r="M277">
        <v>0</v>
      </c>
      <c r="N277">
        <v>6057</v>
      </c>
    </row>
    <row r="278" ht="16.5" spans="1:14">
      <c r="A278" s="14">
        <v>6058</v>
      </c>
      <c r="B278" s="92" t="s">
        <v>69</v>
      </c>
      <c r="C278" s="92">
        <v>122</v>
      </c>
      <c r="D278" s="92">
        <v>1</v>
      </c>
      <c r="E278" s="1"/>
      <c r="F278" s="1"/>
      <c r="G278" s="1"/>
      <c r="H278" s="93" t="str">
        <f>VLOOKUP(A278,导出!A:K,9,FALSE)</f>
        <v>3006;3106;3406;5086</v>
      </c>
      <c r="I278" s="93" t="str">
        <f>VLOOKUP(A278,导出!A:K,10,FALSE)</f>
        <v>30;18;28;10</v>
      </c>
      <c r="J278" s="1"/>
      <c r="K278" s="93">
        <v>1800</v>
      </c>
      <c r="M278">
        <v>0</v>
      </c>
      <c r="N278">
        <v>6058</v>
      </c>
    </row>
    <row r="279" ht="16.5" spans="1:14">
      <c r="A279" s="14">
        <v>6059</v>
      </c>
      <c r="B279" s="92" t="s">
        <v>69</v>
      </c>
      <c r="C279" s="92">
        <v>122</v>
      </c>
      <c r="D279" s="92">
        <v>1</v>
      </c>
      <c r="E279" s="1"/>
      <c r="F279" s="1"/>
      <c r="G279" s="1"/>
      <c r="H279" s="93" t="str">
        <f>VLOOKUP(A279,导出!A:K,9,FALSE)</f>
        <v>3006;3106;3406;5086</v>
      </c>
      <c r="I279" s="93" t="str">
        <f>VLOOKUP(A279,导出!A:K,10,FALSE)</f>
        <v>60;36;36;12</v>
      </c>
      <c r="J279" s="1"/>
      <c r="K279" s="93">
        <v>1800</v>
      </c>
      <c r="M279">
        <v>0</v>
      </c>
      <c r="N279">
        <v>6059</v>
      </c>
    </row>
    <row r="280" ht="16.5" spans="1:14">
      <c r="A280" s="14">
        <v>6070</v>
      </c>
      <c r="B280" s="92" t="s">
        <v>69</v>
      </c>
      <c r="C280" s="92">
        <v>122</v>
      </c>
      <c r="D280" s="92">
        <v>1</v>
      </c>
      <c r="E280" s="1"/>
      <c r="F280" s="1"/>
      <c r="G280" s="1"/>
      <c r="H280" s="93" t="str">
        <f>VLOOKUP(A280,导出!A:K,9,FALSE)</f>
        <v>3001;3101;3401</v>
      </c>
      <c r="I280" s="93" t="str">
        <f>VLOOKUP(A280,导出!A:K,10,FALSE)</f>
        <v>5;3;3</v>
      </c>
      <c r="J280" s="1"/>
      <c r="K280" s="93">
        <v>300</v>
      </c>
      <c r="M280">
        <v>0</v>
      </c>
      <c r="N280">
        <v>6070</v>
      </c>
    </row>
    <row r="281" ht="16.5" spans="1:14">
      <c r="A281" s="14">
        <v>6071</v>
      </c>
      <c r="B281" s="92" t="s">
        <v>69</v>
      </c>
      <c r="C281" s="92">
        <v>122</v>
      </c>
      <c r="D281" s="92">
        <v>1</v>
      </c>
      <c r="E281" s="1"/>
      <c r="F281" s="1"/>
      <c r="G281" s="1"/>
      <c r="H281" s="93" t="str">
        <f>VLOOKUP(A281,导出!A:K,9,FALSE)</f>
        <v>3001;3101;3401;5086</v>
      </c>
      <c r="I281" s="93" t="str">
        <f>VLOOKUP(A281,导出!A:K,10,FALSE)</f>
        <v>10;6;6;1</v>
      </c>
      <c r="J281" s="1"/>
      <c r="K281" s="93">
        <v>300</v>
      </c>
      <c r="M281">
        <v>0</v>
      </c>
      <c r="N281">
        <v>6071</v>
      </c>
    </row>
    <row r="282" ht="16.5" spans="1:14">
      <c r="A282" s="14">
        <v>6072</v>
      </c>
      <c r="B282" s="92" t="s">
        <v>69</v>
      </c>
      <c r="C282" s="92">
        <v>122</v>
      </c>
      <c r="D282" s="92">
        <v>1</v>
      </c>
      <c r="E282" s="1"/>
      <c r="F282" s="1"/>
      <c r="G282" s="1"/>
      <c r="H282" s="93" t="str">
        <f>VLOOKUP(A282,导出!A:K,9,FALSE)</f>
        <v>3002;3102;3402;5086</v>
      </c>
      <c r="I282" s="93" t="str">
        <f>VLOOKUP(A282,导出!A:K,10,FALSE)</f>
        <v>10;6;6;1</v>
      </c>
      <c r="J282" s="1"/>
      <c r="K282" s="93">
        <v>600</v>
      </c>
      <c r="M282">
        <v>0</v>
      </c>
      <c r="N282">
        <v>6072</v>
      </c>
    </row>
    <row r="283" ht="16.5" spans="1:14">
      <c r="A283" s="14">
        <v>6073</v>
      </c>
      <c r="B283" s="92" t="s">
        <v>69</v>
      </c>
      <c r="C283" s="92">
        <v>122</v>
      </c>
      <c r="D283" s="92">
        <v>1</v>
      </c>
      <c r="E283" s="1"/>
      <c r="F283" s="1"/>
      <c r="G283" s="1"/>
      <c r="H283" s="93" t="str">
        <f>VLOOKUP(A283,导出!A:K,9,FALSE)</f>
        <v>3002;3102;3402;5086</v>
      </c>
      <c r="I283" s="93" t="str">
        <f>VLOOKUP(A283,导出!A:K,10,FALSE)</f>
        <v>20;12;12;2</v>
      </c>
      <c r="J283" s="1"/>
      <c r="K283" s="93">
        <v>600</v>
      </c>
      <c r="M283">
        <v>0</v>
      </c>
      <c r="N283">
        <v>6073</v>
      </c>
    </row>
    <row r="284" ht="16.5" spans="1:14">
      <c r="A284" s="14">
        <v>6074</v>
      </c>
      <c r="B284" s="92" t="s">
        <v>69</v>
      </c>
      <c r="C284" s="92">
        <v>122</v>
      </c>
      <c r="D284" s="92">
        <v>1</v>
      </c>
      <c r="E284" s="1"/>
      <c r="F284" s="1"/>
      <c r="G284" s="1"/>
      <c r="H284" s="93" t="str">
        <f>VLOOKUP(A284,导出!A:K,9,FALSE)</f>
        <v>3003;3103;3403;5086</v>
      </c>
      <c r="I284" s="93" t="str">
        <f>VLOOKUP(A284,导出!A:K,10,FALSE)</f>
        <v>15;9;9;2</v>
      </c>
      <c r="J284" s="1"/>
      <c r="K284" s="93">
        <v>900</v>
      </c>
      <c r="M284">
        <v>0</v>
      </c>
      <c r="N284">
        <v>6074</v>
      </c>
    </row>
    <row r="285" ht="16.5" spans="1:14">
      <c r="A285" s="14">
        <v>6075</v>
      </c>
      <c r="B285" s="92" t="s">
        <v>69</v>
      </c>
      <c r="C285" s="92">
        <v>122</v>
      </c>
      <c r="D285" s="92">
        <v>1</v>
      </c>
      <c r="E285" s="1"/>
      <c r="F285" s="1"/>
      <c r="G285" s="1"/>
      <c r="H285" s="93" t="str">
        <f>VLOOKUP(A285,导出!A:K,9,FALSE)</f>
        <v>3003;3103;3403;5086</v>
      </c>
      <c r="I285" s="93" t="str">
        <f>VLOOKUP(A285,导出!A:K,10,FALSE)</f>
        <v>30;18;18;4</v>
      </c>
      <c r="J285" s="1"/>
      <c r="K285" s="93">
        <v>900</v>
      </c>
      <c r="M285">
        <v>0</v>
      </c>
      <c r="N285">
        <v>6075</v>
      </c>
    </row>
    <row r="286" ht="16.5" spans="1:14">
      <c r="A286" s="14">
        <v>6076</v>
      </c>
      <c r="B286" s="92" t="s">
        <v>69</v>
      </c>
      <c r="C286" s="92">
        <v>122</v>
      </c>
      <c r="D286" s="92">
        <v>1</v>
      </c>
      <c r="E286" s="1"/>
      <c r="F286" s="1"/>
      <c r="G286" s="1"/>
      <c r="H286" s="93" t="str">
        <f>VLOOKUP(A286,导出!A:K,9,FALSE)</f>
        <v>3004;3104;3404;5086</v>
      </c>
      <c r="I286" s="93" t="str">
        <f>VLOOKUP(A286,导出!A:K,10,FALSE)</f>
        <v>20;12;12;4</v>
      </c>
      <c r="J286" s="1"/>
      <c r="K286" s="93">
        <v>1200</v>
      </c>
      <c r="M286">
        <v>0</v>
      </c>
      <c r="N286">
        <v>6076</v>
      </c>
    </row>
    <row r="287" ht="16.5" spans="1:14">
      <c r="A287" s="14">
        <v>6077</v>
      </c>
      <c r="B287" s="92" t="s">
        <v>69</v>
      </c>
      <c r="C287" s="92">
        <v>122</v>
      </c>
      <c r="D287" s="92">
        <v>1</v>
      </c>
      <c r="E287" s="1"/>
      <c r="F287" s="1"/>
      <c r="G287" s="1"/>
      <c r="H287" s="93" t="str">
        <f>VLOOKUP(A287,导出!A:K,9,FALSE)</f>
        <v>3004;3104;3404;5086</v>
      </c>
      <c r="I287" s="93" t="str">
        <f>VLOOKUP(A287,导出!A:K,10,FALSE)</f>
        <v>40;24;24;8</v>
      </c>
      <c r="J287" s="1"/>
      <c r="K287" s="93">
        <v>1200</v>
      </c>
      <c r="M287">
        <v>0</v>
      </c>
      <c r="N287">
        <v>6077</v>
      </c>
    </row>
    <row r="288" ht="16.5" spans="1:14">
      <c r="A288" s="14">
        <v>6078</v>
      </c>
      <c r="B288" s="92" t="s">
        <v>69</v>
      </c>
      <c r="C288" s="92">
        <v>122</v>
      </c>
      <c r="D288" s="92">
        <v>1</v>
      </c>
      <c r="E288" s="1"/>
      <c r="F288" s="1"/>
      <c r="G288" s="1"/>
      <c r="H288" s="93" t="str">
        <f>VLOOKUP(A288,导出!A:K,9,FALSE)</f>
        <v>3005;3105;3405;5086</v>
      </c>
      <c r="I288" s="93" t="str">
        <f>VLOOKUP(A288,导出!A:K,10,FALSE)</f>
        <v>25;15;15;8</v>
      </c>
      <c r="J288" s="1"/>
      <c r="K288" s="93">
        <v>1500</v>
      </c>
      <c r="M288">
        <v>0</v>
      </c>
      <c r="N288">
        <v>6078</v>
      </c>
    </row>
    <row r="289" ht="16.5" spans="1:14">
      <c r="A289" s="14">
        <v>6079</v>
      </c>
      <c r="B289" s="92" t="s">
        <v>69</v>
      </c>
      <c r="C289" s="92">
        <v>122</v>
      </c>
      <c r="D289" s="92">
        <v>1</v>
      </c>
      <c r="E289" s="1"/>
      <c r="F289" s="1"/>
      <c r="G289" s="1"/>
      <c r="H289" s="93" t="str">
        <f>VLOOKUP(A289,导出!A:K,9,FALSE)</f>
        <v>3005;3105;3405;5086</v>
      </c>
      <c r="I289" s="93" t="str">
        <f>VLOOKUP(A289,导出!A:K,10,FALSE)</f>
        <v>50;30;30;10</v>
      </c>
      <c r="J289" s="1"/>
      <c r="K289" s="93">
        <v>1500</v>
      </c>
      <c r="M289">
        <v>0</v>
      </c>
      <c r="N289">
        <v>6079</v>
      </c>
    </row>
    <row r="290" ht="16.5" spans="1:14">
      <c r="A290" s="14">
        <v>6080</v>
      </c>
      <c r="B290" s="92" t="s">
        <v>69</v>
      </c>
      <c r="C290" s="92">
        <v>122</v>
      </c>
      <c r="D290" s="92">
        <v>1</v>
      </c>
      <c r="E290" s="1"/>
      <c r="F290" s="1"/>
      <c r="G290" s="1"/>
      <c r="H290" s="93" t="str">
        <f>VLOOKUP(A290,导出!A:K,9,FALSE)</f>
        <v>3005;3105;3405;5086</v>
      </c>
      <c r="I290" s="93" t="str">
        <f>VLOOKUP(A290,导出!A:K,10,FALSE)</f>
        <v>50;30;30;10</v>
      </c>
      <c r="J290" s="1"/>
      <c r="K290" s="93">
        <v>1500</v>
      </c>
      <c r="M290">
        <v>0</v>
      </c>
      <c r="N290">
        <v>6080</v>
      </c>
    </row>
    <row r="291" ht="16.5" spans="1:14">
      <c r="A291" s="14">
        <v>6081</v>
      </c>
      <c r="B291" s="92" t="s">
        <v>69</v>
      </c>
      <c r="C291" s="92">
        <v>122</v>
      </c>
      <c r="D291" s="92">
        <v>1</v>
      </c>
      <c r="E291" s="1"/>
      <c r="F291" s="1"/>
      <c r="G291" s="1"/>
      <c r="H291" s="93" t="str">
        <f>VLOOKUP(A291,导出!A:K,9,FALSE)</f>
        <v>3006;3106;3406;5086</v>
      </c>
      <c r="I291" s="93" t="str">
        <f>VLOOKUP(A291,导出!A:K,10,FALSE)</f>
        <v>30;18;28;10</v>
      </c>
      <c r="J291" s="1"/>
      <c r="K291" s="93">
        <v>1800</v>
      </c>
      <c r="M291">
        <v>0</v>
      </c>
      <c r="N291">
        <v>6081</v>
      </c>
    </row>
    <row r="292" ht="16.5" spans="1:14">
      <c r="A292" s="14">
        <v>6082</v>
      </c>
      <c r="B292" s="92" t="s">
        <v>69</v>
      </c>
      <c r="C292" s="92">
        <v>122</v>
      </c>
      <c r="D292" s="92">
        <v>1</v>
      </c>
      <c r="E292" s="1"/>
      <c r="F292" s="1"/>
      <c r="G292" s="1"/>
      <c r="H292" s="93" t="str">
        <f>VLOOKUP(A292,导出!A:K,9,FALSE)</f>
        <v>3006;3106;3406;5086</v>
      </c>
      <c r="I292" s="93" t="str">
        <f>VLOOKUP(A292,导出!A:K,10,FALSE)</f>
        <v>60;36;36;12</v>
      </c>
      <c r="J292" s="1"/>
      <c r="K292" s="93">
        <v>1800</v>
      </c>
      <c r="M292">
        <v>0</v>
      </c>
      <c r="N292">
        <v>6082</v>
      </c>
    </row>
    <row r="293" ht="16.5" spans="1:14">
      <c r="A293" s="14">
        <v>6093</v>
      </c>
      <c r="B293" s="92" t="s">
        <v>69</v>
      </c>
      <c r="C293" s="92">
        <v>122</v>
      </c>
      <c r="D293" s="92">
        <v>1</v>
      </c>
      <c r="E293" s="1"/>
      <c r="F293" s="1"/>
      <c r="G293" s="1"/>
      <c r="H293" s="93" t="str">
        <f>VLOOKUP(A293,导出!A:K,9,FALSE)</f>
        <v>3001;3101;3401</v>
      </c>
      <c r="I293" s="93" t="str">
        <f>VLOOKUP(A293,导出!A:K,10,FALSE)</f>
        <v>5;3;3</v>
      </c>
      <c r="J293" s="1"/>
      <c r="K293" s="93">
        <v>300</v>
      </c>
      <c r="M293">
        <v>0</v>
      </c>
      <c r="N293">
        <v>6093</v>
      </c>
    </row>
    <row r="294" ht="16.5" spans="1:14">
      <c r="A294" s="14">
        <v>6094</v>
      </c>
      <c r="B294" s="92" t="s">
        <v>69</v>
      </c>
      <c r="C294" s="92">
        <v>122</v>
      </c>
      <c r="D294" s="92">
        <v>1</v>
      </c>
      <c r="E294" s="1"/>
      <c r="F294" s="1"/>
      <c r="G294" s="1"/>
      <c r="H294" s="93" t="str">
        <f>VLOOKUP(A294,导出!A:K,9,FALSE)</f>
        <v>3001;3101;3401;5086</v>
      </c>
      <c r="I294" s="93" t="str">
        <f>VLOOKUP(A294,导出!A:K,10,FALSE)</f>
        <v>10;6;6;1</v>
      </c>
      <c r="J294" s="1"/>
      <c r="K294" s="93">
        <v>300</v>
      </c>
      <c r="M294">
        <v>0</v>
      </c>
      <c r="N294">
        <v>6094</v>
      </c>
    </row>
    <row r="295" ht="16.5" spans="1:14">
      <c r="A295" s="14">
        <v>6095</v>
      </c>
      <c r="B295" s="92" t="s">
        <v>69</v>
      </c>
      <c r="C295" s="92">
        <v>122</v>
      </c>
      <c r="D295" s="92">
        <v>1</v>
      </c>
      <c r="E295" s="1"/>
      <c r="F295" s="1"/>
      <c r="G295" s="1"/>
      <c r="H295" s="93" t="str">
        <f>VLOOKUP(A295,导出!A:K,9,FALSE)</f>
        <v>3002;3102;3402;5086</v>
      </c>
      <c r="I295" s="93" t="str">
        <f>VLOOKUP(A295,导出!A:K,10,FALSE)</f>
        <v>10;6;6;1</v>
      </c>
      <c r="J295" s="1"/>
      <c r="K295" s="93">
        <v>600</v>
      </c>
      <c r="M295">
        <v>0</v>
      </c>
      <c r="N295">
        <v>6095</v>
      </c>
    </row>
    <row r="296" ht="16.5" spans="1:14">
      <c r="A296" s="14">
        <v>6096</v>
      </c>
      <c r="B296" s="92" t="s">
        <v>69</v>
      </c>
      <c r="C296" s="92">
        <v>122</v>
      </c>
      <c r="D296" s="92">
        <v>1</v>
      </c>
      <c r="E296" s="1"/>
      <c r="F296" s="1"/>
      <c r="G296" s="1"/>
      <c r="H296" s="93" t="str">
        <f>VLOOKUP(A296,导出!A:K,9,FALSE)</f>
        <v>3002;3102;3402;5086</v>
      </c>
      <c r="I296" s="93" t="str">
        <f>VLOOKUP(A296,导出!A:K,10,FALSE)</f>
        <v>20;12;12;2</v>
      </c>
      <c r="J296" s="1"/>
      <c r="K296" s="93">
        <v>600</v>
      </c>
      <c r="M296">
        <v>0</v>
      </c>
      <c r="N296">
        <v>6096</v>
      </c>
    </row>
    <row r="297" ht="16.5" spans="1:14">
      <c r="A297" s="14">
        <v>6097</v>
      </c>
      <c r="B297" s="92" t="s">
        <v>69</v>
      </c>
      <c r="C297" s="92">
        <v>122</v>
      </c>
      <c r="D297" s="92">
        <v>1</v>
      </c>
      <c r="E297" s="1"/>
      <c r="F297" s="1"/>
      <c r="G297" s="1"/>
      <c r="H297" s="93" t="str">
        <f>VLOOKUP(A297,导出!A:K,9,FALSE)</f>
        <v>3003;3103;3403;5086</v>
      </c>
      <c r="I297" s="93" t="str">
        <f>VLOOKUP(A297,导出!A:K,10,FALSE)</f>
        <v>15;9;9;2</v>
      </c>
      <c r="J297" s="1"/>
      <c r="K297" s="93">
        <v>900</v>
      </c>
      <c r="M297">
        <v>0</v>
      </c>
      <c r="N297">
        <v>6097</v>
      </c>
    </row>
    <row r="298" ht="16.5" spans="1:14">
      <c r="A298" s="14">
        <v>6098</v>
      </c>
      <c r="B298" s="92" t="s">
        <v>69</v>
      </c>
      <c r="C298" s="92">
        <v>122</v>
      </c>
      <c r="D298" s="92">
        <v>1</v>
      </c>
      <c r="E298" s="1"/>
      <c r="F298" s="1"/>
      <c r="G298" s="1"/>
      <c r="H298" s="93" t="str">
        <f>VLOOKUP(A298,导出!A:K,9,FALSE)</f>
        <v>3003;3103;3403;5086</v>
      </c>
      <c r="I298" s="93" t="str">
        <f>VLOOKUP(A298,导出!A:K,10,FALSE)</f>
        <v>30;18;18;4</v>
      </c>
      <c r="J298" s="1"/>
      <c r="K298" s="93">
        <v>900</v>
      </c>
      <c r="M298">
        <v>0</v>
      </c>
      <c r="N298">
        <v>6098</v>
      </c>
    </row>
    <row r="299" ht="16.5" spans="1:14">
      <c r="A299" s="14">
        <v>6099</v>
      </c>
      <c r="B299" s="92" t="s">
        <v>69</v>
      </c>
      <c r="C299" s="92">
        <v>122</v>
      </c>
      <c r="D299" s="92">
        <v>1</v>
      </c>
      <c r="E299" s="1"/>
      <c r="F299" s="1"/>
      <c r="G299" s="1"/>
      <c r="H299" s="93" t="str">
        <f>VLOOKUP(A299,导出!A:K,9,FALSE)</f>
        <v>3004;3104;3404;5086</v>
      </c>
      <c r="I299" s="93" t="str">
        <f>VLOOKUP(A299,导出!A:K,10,FALSE)</f>
        <v>20;12;12;4</v>
      </c>
      <c r="J299" s="1"/>
      <c r="K299" s="93">
        <v>1200</v>
      </c>
      <c r="M299">
        <v>0</v>
      </c>
      <c r="N299">
        <v>6099</v>
      </c>
    </row>
    <row r="300" ht="16.5" spans="1:14">
      <c r="A300" s="14">
        <v>6100</v>
      </c>
      <c r="B300" s="92" t="s">
        <v>69</v>
      </c>
      <c r="C300" s="92">
        <v>122</v>
      </c>
      <c r="D300" s="92">
        <v>1</v>
      </c>
      <c r="E300" s="1"/>
      <c r="F300" s="1"/>
      <c r="G300" s="1"/>
      <c r="H300" s="93" t="str">
        <f>VLOOKUP(A300,导出!A:K,9,FALSE)</f>
        <v>3004;3104;3404;5086</v>
      </c>
      <c r="I300" s="93" t="str">
        <f>VLOOKUP(A300,导出!A:K,10,FALSE)</f>
        <v>40;24;24;8</v>
      </c>
      <c r="J300" s="1"/>
      <c r="K300" s="93">
        <v>1200</v>
      </c>
      <c r="M300">
        <v>0</v>
      </c>
      <c r="N300">
        <v>6100</v>
      </c>
    </row>
    <row r="301" ht="16.5" spans="1:14">
      <c r="A301" s="14">
        <v>6101</v>
      </c>
      <c r="B301" s="92" t="s">
        <v>69</v>
      </c>
      <c r="C301" s="92">
        <v>122</v>
      </c>
      <c r="D301" s="92">
        <v>1</v>
      </c>
      <c r="E301" s="1"/>
      <c r="F301" s="1"/>
      <c r="G301" s="1"/>
      <c r="H301" s="93" t="str">
        <f>VLOOKUP(A301,导出!A:K,9,FALSE)</f>
        <v>3005;3105;3405;5086</v>
      </c>
      <c r="I301" s="93" t="str">
        <f>VLOOKUP(A301,导出!A:K,10,FALSE)</f>
        <v>25;15;15;8</v>
      </c>
      <c r="J301" s="1"/>
      <c r="K301" s="93">
        <v>1500</v>
      </c>
      <c r="M301">
        <v>0</v>
      </c>
      <c r="N301">
        <v>6101</v>
      </c>
    </row>
    <row r="302" ht="16.5" spans="1:14">
      <c r="A302" s="14">
        <v>6102</v>
      </c>
      <c r="B302" s="92" t="s">
        <v>69</v>
      </c>
      <c r="C302" s="92">
        <v>122</v>
      </c>
      <c r="D302" s="92">
        <v>1</v>
      </c>
      <c r="E302" s="1"/>
      <c r="F302" s="1"/>
      <c r="G302" s="1"/>
      <c r="H302" s="93" t="str">
        <f>VLOOKUP(A302,导出!A:K,9,FALSE)</f>
        <v>3005;3105;3405;5086</v>
      </c>
      <c r="I302" s="93" t="str">
        <f>VLOOKUP(A302,导出!A:K,10,FALSE)</f>
        <v>50;30;30;10</v>
      </c>
      <c r="J302" s="1"/>
      <c r="K302" s="93">
        <v>1500</v>
      </c>
      <c r="M302">
        <v>0</v>
      </c>
      <c r="N302">
        <v>6102</v>
      </c>
    </row>
    <row r="303" ht="16.5" spans="1:14">
      <c r="A303" s="14">
        <v>6103</v>
      </c>
      <c r="B303" s="92" t="s">
        <v>69</v>
      </c>
      <c r="C303" s="92">
        <v>122</v>
      </c>
      <c r="D303" s="92">
        <v>1</v>
      </c>
      <c r="E303" s="1"/>
      <c r="F303" s="1"/>
      <c r="G303" s="1"/>
      <c r="H303" s="93" t="str">
        <f>VLOOKUP(A303,导出!A:K,9,FALSE)</f>
        <v>3005;3105;3405;5086</v>
      </c>
      <c r="I303" s="93" t="str">
        <f>VLOOKUP(A303,导出!A:K,10,FALSE)</f>
        <v>50;30;30;10</v>
      </c>
      <c r="J303" s="1"/>
      <c r="K303" s="93">
        <v>1500</v>
      </c>
      <c r="M303">
        <v>0</v>
      </c>
      <c r="N303">
        <v>6103</v>
      </c>
    </row>
    <row r="304" ht="16.5" spans="1:14">
      <c r="A304" s="14">
        <v>6104</v>
      </c>
      <c r="B304" s="92" t="s">
        <v>69</v>
      </c>
      <c r="C304" s="92">
        <v>122</v>
      </c>
      <c r="D304" s="92">
        <v>1</v>
      </c>
      <c r="E304" s="1"/>
      <c r="F304" s="1"/>
      <c r="G304" s="1"/>
      <c r="H304" s="93" t="str">
        <f>VLOOKUP(A304,导出!A:K,9,FALSE)</f>
        <v>3006;3106;3406;5086</v>
      </c>
      <c r="I304" s="93" t="str">
        <f>VLOOKUP(A304,导出!A:K,10,FALSE)</f>
        <v>30;18;28;10</v>
      </c>
      <c r="J304" s="1"/>
      <c r="K304" s="93">
        <v>1800</v>
      </c>
      <c r="M304">
        <v>0</v>
      </c>
      <c r="N304">
        <v>6104</v>
      </c>
    </row>
    <row r="305" ht="16.5" spans="1:14">
      <c r="A305" s="14">
        <v>6105</v>
      </c>
      <c r="B305" s="92" t="s">
        <v>69</v>
      </c>
      <c r="C305" s="92">
        <v>122</v>
      </c>
      <c r="D305" s="92">
        <v>1</v>
      </c>
      <c r="E305" s="1"/>
      <c r="F305" s="1"/>
      <c r="G305" s="1"/>
      <c r="H305" s="93" t="str">
        <f>VLOOKUP(A305,导出!A:K,9,FALSE)</f>
        <v>3006;3106;3406;5086</v>
      </c>
      <c r="I305" s="93" t="str">
        <f>VLOOKUP(A305,导出!A:K,10,FALSE)</f>
        <v>60;36;36;12</v>
      </c>
      <c r="J305" s="1"/>
      <c r="K305" s="93">
        <v>1800</v>
      </c>
      <c r="M305">
        <v>0</v>
      </c>
      <c r="N305">
        <v>6105</v>
      </c>
    </row>
    <row r="306" ht="16.5" spans="1:14">
      <c r="A306" s="14">
        <v>6116</v>
      </c>
      <c r="B306" s="92" t="s">
        <v>69</v>
      </c>
      <c r="C306" s="92">
        <v>122</v>
      </c>
      <c r="D306" s="92">
        <v>1</v>
      </c>
      <c r="E306" s="1"/>
      <c r="F306" s="1"/>
      <c r="G306" s="1"/>
      <c r="H306" s="93" t="str">
        <f>VLOOKUP(A306,导出!A:K,9,FALSE)</f>
        <v>3001;3101;3401</v>
      </c>
      <c r="I306" s="93" t="str">
        <f>VLOOKUP(A306,导出!A:K,10,FALSE)</f>
        <v>5;3;3</v>
      </c>
      <c r="J306" s="1"/>
      <c r="K306" s="93">
        <v>300</v>
      </c>
      <c r="M306">
        <v>0</v>
      </c>
      <c r="N306">
        <v>6116</v>
      </c>
    </row>
    <row r="307" ht="16.5" spans="1:14">
      <c r="A307" s="14">
        <v>6117</v>
      </c>
      <c r="B307" s="92" t="s">
        <v>69</v>
      </c>
      <c r="C307" s="92">
        <v>122</v>
      </c>
      <c r="D307" s="92">
        <v>1</v>
      </c>
      <c r="E307" s="1"/>
      <c r="F307" s="1"/>
      <c r="G307" s="1"/>
      <c r="H307" s="93" t="str">
        <f>VLOOKUP(A307,导出!A:K,9,FALSE)</f>
        <v>3001;3101;3401;5086</v>
      </c>
      <c r="I307" s="93" t="str">
        <f>VLOOKUP(A307,导出!A:K,10,FALSE)</f>
        <v>10;6;6;1</v>
      </c>
      <c r="J307" s="1"/>
      <c r="K307" s="93">
        <v>300</v>
      </c>
      <c r="M307">
        <v>0</v>
      </c>
      <c r="N307">
        <v>6117</v>
      </c>
    </row>
    <row r="308" ht="16.5" spans="1:14">
      <c r="A308" s="14">
        <v>6118</v>
      </c>
      <c r="B308" s="92" t="s">
        <v>69</v>
      </c>
      <c r="C308" s="92">
        <v>122</v>
      </c>
      <c r="D308" s="92">
        <v>1</v>
      </c>
      <c r="E308" s="1"/>
      <c r="F308" s="1"/>
      <c r="G308" s="1"/>
      <c r="H308" s="93" t="str">
        <f>VLOOKUP(A308,导出!A:K,9,FALSE)</f>
        <v>3002;3102;3402;5086</v>
      </c>
      <c r="I308" s="93" t="str">
        <f>VLOOKUP(A308,导出!A:K,10,FALSE)</f>
        <v>10;6;6;1</v>
      </c>
      <c r="J308" s="1"/>
      <c r="K308" s="93">
        <v>600</v>
      </c>
      <c r="M308">
        <v>0</v>
      </c>
      <c r="N308">
        <v>6118</v>
      </c>
    </row>
    <row r="309" ht="16.5" spans="1:14">
      <c r="A309" s="14">
        <v>6119</v>
      </c>
      <c r="B309" s="92" t="s">
        <v>69</v>
      </c>
      <c r="C309" s="92">
        <v>122</v>
      </c>
      <c r="D309" s="92">
        <v>1</v>
      </c>
      <c r="E309" s="1"/>
      <c r="F309" s="1"/>
      <c r="G309" s="1"/>
      <c r="H309" s="93" t="str">
        <f>VLOOKUP(A309,导出!A:K,9,FALSE)</f>
        <v>3002;3102;3402;5086</v>
      </c>
      <c r="I309" s="93" t="str">
        <f>VLOOKUP(A309,导出!A:K,10,FALSE)</f>
        <v>20;12;12;2</v>
      </c>
      <c r="J309" s="1"/>
      <c r="K309" s="93">
        <v>600</v>
      </c>
      <c r="M309">
        <v>0</v>
      </c>
      <c r="N309">
        <v>6119</v>
      </c>
    </row>
    <row r="310" ht="16.5" spans="1:14">
      <c r="A310" s="14">
        <v>6120</v>
      </c>
      <c r="B310" s="92" t="s">
        <v>69</v>
      </c>
      <c r="C310" s="92">
        <v>122</v>
      </c>
      <c r="D310" s="92">
        <v>1</v>
      </c>
      <c r="E310" s="1"/>
      <c r="F310" s="1"/>
      <c r="G310" s="1"/>
      <c r="H310" s="93" t="str">
        <f>VLOOKUP(A310,导出!A:K,9,FALSE)</f>
        <v>3003;3103;3403;5086</v>
      </c>
      <c r="I310" s="93" t="str">
        <f>VLOOKUP(A310,导出!A:K,10,FALSE)</f>
        <v>15;9;9;2</v>
      </c>
      <c r="J310" s="1"/>
      <c r="K310" s="93">
        <v>900</v>
      </c>
      <c r="M310">
        <v>0</v>
      </c>
      <c r="N310">
        <v>6120</v>
      </c>
    </row>
    <row r="311" ht="16.5" spans="1:14">
      <c r="A311" s="14">
        <v>6121</v>
      </c>
      <c r="B311" s="92" t="s">
        <v>69</v>
      </c>
      <c r="C311" s="92">
        <v>122</v>
      </c>
      <c r="D311" s="92">
        <v>1</v>
      </c>
      <c r="E311" s="1"/>
      <c r="F311" s="1"/>
      <c r="G311" s="1"/>
      <c r="H311" s="93" t="str">
        <f>VLOOKUP(A311,导出!A:K,9,FALSE)</f>
        <v>3003;3103;3403;5086</v>
      </c>
      <c r="I311" s="93" t="str">
        <f>VLOOKUP(A311,导出!A:K,10,FALSE)</f>
        <v>30;18;18;4</v>
      </c>
      <c r="J311" s="1"/>
      <c r="K311" s="93">
        <v>900</v>
      </c>
      <c r="M311">
        <v>0</v>
      </c>
      <c r="N311">
        <v>6121</v>
      </c>
    </row>
    <row r="312" ht="16.5" spans="1:14">
      <c r="A312" s="14">
        <v>6122</v>
      </c>
      <c r="B312" s="92" t="s">
        <v>69</v>
      </c>
      <c r="C312" s="92">
        <v>122</v>
      </c>
      <c r="D312" s="92">
        <v>1</v>
      </c>
      <c r="E312" s="1"/>
      <c r="F312" s="1"/>
      <c r="G312" s="1"/>
      <c r="H312" s="93" t="str">
        <f>VLOOKUP(A312,导出!A:K,9,FALSE)</f>
        <v>3004;3104;3404;5086</v>
      </c>
      <c r="I312" s="93" t="str">
        <f>VLOOKUP(A312,导出!A:K,10,FALSE)</f>
        <v>20;12;12;4</v>
      </c>
      <c r="J312" s="1"/>
      <c r="K312" s="93">
        <v>1200</v>
      </c>
      <c r="M312">
        <v>0</v>
      </c>
      <c r="N312">
        <v>6122</v>
      </c>
    </row>
    <row r="313" ht="16.5" spans="1:14">
      <c r="A313" s="14">
        <v>6123</v>
      </c>
      <c r="B313" s="92" t="s">
        <v>69</v>
      </c>
      <c r="C313" s="92">
        <v>122</v>
      </c>
      <c r="D313" s="92">
        <v>1</v>
      </c>
      <c r="E313" s="1"/>
      <c r="F313" s="1"/>
      <c r="G313" s="1"/>
      <c r="H313" s="93" t="str">
        <f>VLOOKUP(A313,导出!A:K,9,FALSE)</f>
        <v>3004;3104;3404;5086</v>
      </c>
      <c r="I313" s="93" t="str">
        <f>VLOOKUP(A313,导出!A:K,10,FALSE)</f>
        <v>40;24;24;8</v>
      </c>
      <c r="J313" s="1"/>
      <c r="K313" s="93">
        <v>1200</v>
      </c>
      <c r="M313">
        <v>0</v>
      </c>
      <c r="N313">
        <v>6123</v>
      </c>
    </row>
    <row r="314" ht="16.5" spans="1:14">
      <c r="A314" s="14">
        <v>6124</v>
      </c>
      <c r="B314" s="92" t="s">
        <v>69</v>
      </c>
      <c r="C314" s="92">
        <v>122</v>
      </c>
      <c r="D314" s="92">
        <v>1</v>
      </c>
      <c r="E314" s="1"/>
      <c r="F314" s="1"/>
      <c r="G314" s="1"/>
      <c r="H314" s="93" t="str">
        <f>VLOOKUP(A314,导出!A:K,9,FALSE)</f>
        <v>3005;3105;3405;5086</v>
      </c>
      <c r="I314" s="93" t="str">
        <f>VLOOKUP(A314,导出!A:K,10,FALSE)</f>
        <v>25;15;15;8</v>
      </c>
      <c r="J314" s="1"/>
      <c r="K314" s="93">
        <v>1500</v>
      </c>
      <c r="M314">
        <v>0</v>
      </c>
      <c r="N314">
        <v>6124</v>
      </c>
    </row>
    <row r="315" ht="16.5" spans="1:14">
      <c r="A315" s="14">
        <v>6125</v>
      </c>
      <c r="B315" s="92" t="s">
        <v>69</v>
      </c>
      <c r="C315" s="92">
        <v>122</v>
      </c>
      <c r="D315" s="92">
        <v>1</v>
      </c>
      <c r="E315" s="1"/>
      <c r="F315" s="1"/>
      <c r="G315" s="1"/>
      <c r="H315" s="93" t="str">
        <f>VLOOKUP(A315,导出!A:K,9,FALSE)</f>
        <v>3005;3105;3405;5086</v>
      </c>
      <c r="I315" s="93" t="str">
        <f>VLOOKUP(A315,导出!A:K,10,FALSE)</f>
        <v>50;30;30;10</v>
      </c>
      <c r="J315" s="1"/>
      <c r="K315" s="93">
        <v>1500</v>
      </c>
      <c r="M315">
        <v>0</v>
      </c>
      <c r="N315">
        <v>6125</v>
      </c>
    </row>
    <row r="316" ht="16.5" spans="1:14">
      <c r="A316" s="14">
        <v>6126</v>
      </c>
      <c r="B316" s="92" t="s">
        <v>69</v>
      </c>
      <c r="C316" s="92">
        <v>122</v>
      </c>
      <c r="D316" s="92">
        <v>1</v>
      </c>
      <c r="E316" s="1"/>
      <c r="F316" s="1"/>
      <c r="G316" s="1"/>
      <c r="H316" s="93" t="str">
        <f>VLOOKUP(A316,导出!A:K,9,FALSE)</f>
        <v>3005;3105;3405;5086</v>
      </c>
      <c r="I316" s="93" t="str">
        <f>VLOOKUP(A316,导出!A:K,10,FALSE)</f>
        <v>50;30;30;10</v>
      </c>
      <c r="J316" s="1"/>
      <c r="K316" s="93">
        <v>1500</v>
      </c>
      <c r="M316">
        <v>0</v>
      </c>
      <c r="N316">
        <v>6126</v>
      </c>
    </row>
    <row r="317" ht="16.5" spans="1:14">
      <c r="A317" s="14">
        <v>6127</v>
      </c>
      <c r="B317" s="92" t="s">
        <v>69</v>
      </c>
      <c r="C317" s="92">
        <v>122</v>
      </c>
      <c r="D317" s="92">
        <v>1</v>
      </c>
      <c r="E317" s="1"/>
      <c r="F317" s="1"/>
      <c r="G317" s="1"/>
      <c r="H317" s="93" t="str">
        <f>VLOOKUP(A317,导出!A:K,9,FALSE)</f>
        <v>3006;3106;3406;5086</v>
      </c>
      <c r="I317" s="93" t="str">
        <f>VLOOKUP(A317,导出!A:K,10,FALSE)</f>
        <v>30;18;28;10</v>
      </c>
      <c r="J317" s="1"/>
      <c r="K317" s="93">
        <v>1800</v>
      </c>
      <c r="M317">
        <v>0</v>
      </c>
      <c r="N317">
        <v>6127</v>
      </c>
    </row>
    <row r="318" ht="16.5" spans="1:14">
      <c r="A318" s="14">
        <v>6128</v>
      </c>
      <c r="B318" s="92" t="s">
        <v>69</v>
      </c>
      <c r="C318" s="92">
        <v>122</v>
      </c>
      <c r="D318" s="92">
        <v>1</v>
      </c>
      <c r="E318" s="1"/>
      <c r="F318" s="1"/>
      <c r="G318" s="1"/>
      <c r="H318" s="93" t="str">
        <f>VLOOKUP(A318,导出!A:K,9,FALSE)</f>
        <v>3006;3106;3406;5086</v>
      </c>
      <c r="I318" s="93" t="str">
        <f>VLOOKUP(A318,导出!A:K,10,FALSE)</f>
        <v>60;36;36;12</v>
      </c>
      <c r="J318" s="1"/>
      <c r="K318" s="93">
        <v>1800</v>
      </c>
      <c r="M318">
        <v>0</v>
      </c>
      <c r="N318">
        <v>6128</v>
      </c>
    </row>
    <row r="319" ht="16.5" spans="1:14">
      <c r="A319" s="14">
        <v>6139</v>
      </c>
      <c r="B319" s="92" t="s">
        <v>69</v>
      </c>
      <c r="C319" s="92">
        <v>122</v>
      </c>
      <c r="D319" s="92">
        <v>1</v>
      </c>
      <c r="E319" s="1"/>
      <c r="F319" s="1"/>
      <c r="G319" s="1"/>
      <c r="H319" s="93" t="str">
        <f>VLOOKUP(A319,导出!A:K,9,FALSE)</f>
        <v>3001;3101;3401</v>
      </c>
      <c r="I319" s="93" t="str">
        <f>VLOOKUP(A319,导出!A:K,10,FALSE)</f>
        <v>4;3;3</v>
      </c>
      <c r="J319" s="1"/>
      <c r="K319" s="93">
        <v>300</v>
      </c>
      <c r="M319">
        <v>0</v>
      </c>
      <c r="N319">
        <v>6139</v>
      </c>
    </row>
    <row r="320" ht="16.5" spans="1:14">
      <c r="A320" s="14">
        <v>6140</v>
      </c>
      <c r="B320" s="92" t="s">
        <v>69</v>
      </c>
      <c r="C320" s="92">
        <v>122</v>
      </c>
      <c r="D320" s="92">
        <v>1</v>
      </c>
      <c r="E320" s="1"/>
      <c r="F320" s="1"/>
      <c r="G320" s="1"/>
      <c r="H320" s="93" t="str">
        <f>VLOOKUP(A320,导出!A:K,9,FALSE)</f>
        <v>3001;3101;3401;5086</v>
      </c>
      <c r="I320" s="93" t="str">
        <f>VLOOKUP(A320,导出!A:K,10,FALSE)</f>
        <v>8;6;6;1</v>
      </c>
      <c r="J320" s="1"/>
      <c r="K320" s="93">
        <v>300</v>
      </c>
      <c r="M320">
        <v>0</v>
      </c>
      <c r="N320">
        <v>6140</v>
      </c>
    </row>
    <row r="321" ht="16.5" spans="1:14">
      <c r="A321" s="14">
        <v>6141</v>
      </c>
      <c r="B321" s="92" t="s">
        <v>69</v>
      </c>
      <c r="C321" s="92">
        <v>122</v>
      </c>
      <c r="D321" s="92">
        <v>1</v>
      </c>
      <c r="E321" s="1"/>
      <c r="F321" s="1"/>
      <c r="G321" s="1"/>
      <c r="H321" s="93" t="str">
        <f>VLOOKUP(A321,导出!A:K,9,FALSE)</f>
        <v>3002;3102;3402;5086</v>
      </c>
      <c r="I321" s="93" t="str">
        <f>VLOOKUP(A321,导出!A:K,10,FALSE)</f>
        <v>8;6;6;1</v>
      </c>
      <c r="J321" s="1"/>
      <c r="K321" s="93">
        <v>600</v>
      </c>
      <c r="M321">
        <v>0</v>
      </c>
      <c r="N321">
        <v>6141</v>
      </c>
    </row>
    <row r="322" ht="16.5" spans="1:14">
      <c r="A322" s="14">
        <v>6142</v>
      </c>
      <c r="B322" s="92" t="s">
        <v>69</v>
      </c>
      <c r="C322" s="92">
        <v>122</v>
      </c>
      <c r="D322" s="92">
        <v>1</v>
      </c>
      <c r="E322" s="1"/>
      <c r="F322" s="1"/>
      <c r="G322" s="1"/>
      <c r="H322" s="93" t="str">
        <f>VLOOKUP(A322,导出!A:K,9,FALSE)</f>
        <v>3002;3102;3402;5086</v>
      </c>
      <c r="I322" s="93" t="str">
        <f>VLOOKUP(A322,导出!A:K,10,FALSE)</f>
        <v>16;12;12;2</v>
      </c>
      <c r="J322" s="1"/>
      <c r="K322" s="93">
        <v>600</v>
      </c>
      <c r="M322">
        <v>0</v>
      </c>
      <c r="N322">
        <v>6142</v>
      </c>
    </row>
    <row r="323" ht="16.5" spans="1:14">
      <c r="A323" s="14">
        <v>6143</v>
      </c>
      <c r="B323" s="92" t="s">
        <v>69</v>
      </c>
      <c r="C323" s="92">
        <v>122</v>
      </c>
      <c r="D323" s="92">
        <v>1</v>
      </c>
      <c r="E323" s="1"/>
      <c r="F323" s="1"/>
      <c r="G323" s="1"/>
      <c r="H323" s="93" t="str">
        <f>VLOOKUP(A323,导出!A:K,9,FALSE)</f>
        <v>3003;3103;3403;5086</v>
      </c>
      <c r="I323" s="93" t="str">
        <f>VLOOKUP(A323,导出!A:K,10,FALSE)</f>
        <v>12;9;9;2</v>
      </c>
      <c r="J323" s="1"/>
      <c r="K323" s="93">
        <v>900</v>
      </c>
      <c r="M323">
        <v>0</v>
      </c>
      <c r="N323">
        <v>6143</v>
      </c>
    </row>
    <row r="324" ht="16.5" spans="1:14">
      <c r="A324" s="14">
        <v>6144</v>
      </c>
      <c r="B324" s="92" t="s">
        <v>69</v>
      </c>
      <c r="C324" s="92">
        <v>122</v>
      </c>
      <c r="D324" s="92">
        <v>1</v>
      </c>
      <c r="E324" s="1"/>
      <c r="F324" s="1"/>
      <c r="G324" s="1"/>
      <c r="H324" s="93" t="str">
        <f>VLOOKUP(A324,导出!A:K,9,FALSE)</f>
        <v>3003;3103;3403;5086</v>
      </c>
      <c r="I324" s="93" t="str">
        <f>VLOOKUP(A324,导出!A:K,10,FALSE)</f>
        <v>24;18;18;4</v>
      </c>
      <c r="J324" s="1"/>
      <c r="K324" s="93">
        <v>900</v>
      </c>
      <c r="M324">
        <v>0</v>
      </c>
      <c r="N324">
        <v>6144</v>
      </c>
    </row>
    <row r="325" ht="16.5" spans="1:14">
      <c r="A325" s="14">
        <v>6145</v>
      </c>
      <c r="B325" s="92" t="s">
        <v>69</v>
      </c>
      <c r="C325" s="92">
        <v>122</v>
      </c>
      <c r="D325" s="92">
        <v>1</v>
      </c>
      <c r="E325" s="1"/>
      <c r="F325" s="1"/>
      <c r="G325" s="1"/>
      <c r="H325" s="93" t="str">
        <f>VLOOKUP(A325,导出!A:K,9,FALSE)</f>
        <v>3004;3104;3404;5086</v>
      </c>
      <c r="I325" s="93" t="str">
        <f>VLOOKUP(A325,导出!A:K,10,FALSE)</f>
        <v>16;12;12;4</v>
      </c>
      <c r="J325" s="1"/>
      <c r="K325" s="93">
        <v>1200</v>
      </c>
      <c r="M325">
        <v>0</v>
      </c>
      <c r="N325">
        <v>6145</v>
      </c>
    </row>
    <row r="326" ht="16.5" spans="1:14">
      <c r="A326" s="14">
        <v>6146</v>
      </c>
      <c r="B326" s="92" t="s">
        <v>69</v>
      </c>
      <c r="C326" s="92">
        <v>122</v>
      </c>
      <c r="D326" s="92">
        <v>1</v>
      </c>
      <c r="E326" s="1"/>
      <c r="F326" s="1"/>
      <c r="G326" s="1"/>
      <c r="H326" s="93" t="str">
        <f>VLOOKUP(A326,导出!A:K,9,FALSE)</f>
        <v>3004;3104;3404;5086</v>
      </c>
      <c r="I326" s="93" t="str">
        <f>VLOOKUP(A326,导出!A:K,10,FALSE)</f>
        <v>32;24;24;8</v>
      </c>
      <c r="J326" s="1"/>
      <c r="K326" s="93">
        <v>1200</v>
      </c>
      <c r="M326">
        <v>0</v>
      </c>
      <c r="N326">
        <v>6146</v>
      </c>
    </row>
    <row r="327" ht="16.5" spans="1:14">
      <c r="A327" s="14">
        <v>6147</v>
      </c>
      <c r="B327" s="92" t="s">
        <v>69</v>
      </c>
      <c r="C327" s="92">
        <v>122</v>
      </c>
      <c r="D327" s="92">
        <v>1</v>
      </c>
      <c r="E327" s="1"/>
      <c r="F327" s="1"/>
      <c r="G327" s="1"/>
      <c r="H327" s="93" t="str">
        <f>VLOOKUP(A327,导出!A:K,9,FALSE)</f>
        <v>3005;3105;3405;5086</v>
      </c>
      <c r="I327" s="93" t="str">
        <f>VLOOKUP(A327,导出!A:K,10,FALSE)</f>
        <v>20;15;15;8</v>
      </c>
      <c r="J327" s="1"/>
      <c r="K327" s="93">
        <v>1500</v>
      </c>
      <c r="M327">
        <v>0</v>
      </c>
      <c r="N327">
        <v>6147</v>
      </c>
    </row>
    <row r="328" ht="16.5" spans="1:14">
      <c r="A328" s="14">
        <v>6148</v>
      </c>
      <c r="B328" s="92" t="s">
        <v>69</v>
      </c>
      <c r="C328" s="92">
        <v>122</v>
      </c>
      <c r="D328" s="92">
        <v>1</v>
      </c>
      <c r="E328" s="1"/>
      <c r="F328" s="1"/>
      <c r="G328" s="1"/>
      <c r="H328" s="93" t="str">
        <f>VLOOKUP(A328,导出!A:K,9,FALSE)</f>
        <v>3005;3105;3405;5086</v>
      </c>
      <c r="I328" s="93" t="str">
        <f>VLOOKUP(A328,导出!A:K,10,FALSE)</f>
        <v>40;30;30;10</v>
      </c>
      <c r="J328" s="1"/>
      <c r="K328" s="93">
        <v>1500</v>
      </c>
      <c r="M328">
        <v>0</v>
      </c>
      <c r="N328">
        <v>6148</v>
      </c>
    </row>
    <row r="329" ht="16.5" spans="1:14">
      <c r="A329" s="14">
        <v>6149</v>
      </c>
      <c r="B329" s="92" t="s">
        <v>69</v>
      </c>
      <c r="C329" s="92">
        <v>122</v>
      </c>
      <c r="D329" s="92">
        <v>1</v>
      </c>
      <c r="E329" s="1"/>
      <c r="F329" s="1"/>
      <c r="G329" s="1"/>
      <c r="H329" s="93" t="str">
        <f>VLOOKUP(A329,导出!A:K,9,FALSE)</f>
        <v>3005;3105;3405;5086</v>
      </c>
      <c r="I329" s="93" t="str">
        <f>VLOOKUP(A329,导出!A:K,10,FALSE)</f>
        <v>40;30;30;10</v>
      </c>
      <c r="J329" s="1"/>
      <c r="K329" s="93">
        <v>1500</v>
      </c>
      <c r="M329">
        <v>0</v>
      </c>
      <c r="N329">
        <v>6149</v>
      </c>
    </row>
    <row r="330" ht="16.5" spans="1:14">
      <c r="A330" s="14">
        <v>6150</v>
      </c>
      <c r="B330" s="92" t="s">
        <v>69</v>
      </c>
      <c r="C330" s="92">
        <v>122</v>
      </c>
      <c r="D330" s="92">
        <v>1</v>
      </c>
      <c r="E330" s="1"/>
      <c r="F330" s="1"/>
      <c r="G330" s="1"/>
      <c r="H330" s="93" t="str">
        <f>VLOOKUP(A330,导出!A:K,9,FALSE)</f>
        <v>3006;3106;3406;5086</v>
      </c>
      <c r="I330" s="93" t="str">
        <f>VLOOKUP(A330,导出!A:K,10,FALSE)</f>
        <v>24;18;18;10</v>
      </c>
      <c r="J330" s="1"/>
      <c r="K330" s="93">
        <v>1800</v>
      </c>
      <c r="M330">
        <v>0</v>
      </c>
      <c r="N330">
        <v>6150</v>
      </c>
    </row>
    <row r="331" ht="16.5" spans="1:14">
      <c r="A331" s="14">
        <v>6151</v>
      </c>
      <c r="B331" s="92" t="s">
        <v>69</v>
      </c>
      <c r="C331" s="92">
        <v>122</v>
      </c>
      <c r="D331" s="92">
        <v>1</v>
      </c>
      <c r="E331" s="1"/>
      <c r="F331" s="1"/>
      <c r="G331" s="1"/>
      <c r="H331" s="93" t="str">
        <f>VLOOKUP(A331,导出!A:K,9,FALSE)</f>
        <v>3006;3106;3406;5086</v>
      </c>
      <c r="I331" s="93" t="str">
        <f>VLOOKUP(A331,导出!A:K,10,FALSE)</f>
        <v>48;36;36;12</v>
      </c>
      <c r="J331" s="1"/>
      <c r="K331" s="93">
        <v>1800</v>
      </c>
      <c r="M331">
        <v>0</v>
      </c>
      <c r="N331">
        <v>6151</v>
      </c>
    </row>
    <row r="332" ht="16.5" spans="1:14">
      <c r="A332" s="14">
        <v>6162</v>
      </c>
      <c r="B332" s="92" t="s">
        <v>69</v>
      </c>
      <c r="C332" s="92">
        <v>122</v>
      </c>
      <c r="D332" s="92">
        <v>1</v>
      </c>
      <c r="E332" s="1"/>
      <c r="F332" s="1"/>
      <c r="G332" s="1"/>
      <c r="H332" s="93" t="str">
        <f>VLOOKUP(A332,导出!A:K,9,FALSE)</f>
        <v>3001;3101;3401</v>
      </c>
      <c r="I332" s="93" t="str">
        <f>VLOOKUP(A332,导出!A:K,10,FALSE)</f>
        <v>3;3;4</v>
      </c>
      <c r="J332" s="1"/>
      <c r="K332" s="93">
        <v>300</v>
      </c>
      <c r="M332">
        <v>0</v>
      </c>
      <c r="N332">
        <v>6162</v>
      </c>
    </row>
    <row r="333" ht="16.5" spans="1:14">
      <c r="A333" s="14">
        <v>6163</v>
      </c>
      <c r="B333" s="92" t="s">
        <v>69</v>
      </c>
      <c r="C333" s="92">
        <v>122</v>
      </c>
      <c r="D333" s="92">
        <v>1</v>
      </c>
      <c r="E333" s="1"/>
      <c r="F333" s="1"/>
      <c r="G333" s="1"/>
      <c r="H333" s="93" t="str">
        <f>VLOOKUP(A333,导出!A:K,9,FALSE)</f>
        <v>3001;3101;3401;5086</v>
      </c>
      <c r="I333" s="93" t="str">
        <f>VLOOKUP(A333,导出!A:K,10,FALSE)</f>
        <v>6;6;8;1</v>
      </c>
      <c r="J333" s="1"/>
      <c r="K333" s="93">
        <v>300</v>
      </c>
      <c r="M333">
        <v>0</v>
      </c>
      <c r="N333">
        <v>6163</v>
      </c>
    </row>
    <row r="334" ht="16.5" spans="1:14">
      <c r="A334" s="14">
        <v>6164</v>
      </c>
      <c r="B334" s="92" t="s">
        <v>69</v>
      </c>
      <c r="C334" s="92">
        <v>122</v>
      </c>
      <c r="D334" s="92">
        <v>1</v>
      </c>
      <c r="E334" s="1"/>
      <c r="F334" s="1"/>
      <c r="G334" s="1"/>
      <c r="H334" s="93" t="str">
        <f>VLOOKUP(A334,导出!A:K,9,FALSE)</f>
        <v>3002;3102;3402;5086</v>
      </c>
      <c r="I334" s="93" t="str">
        <f>VLOOKUP(A334,导出!A:K,10,FALSE)</f>
        <v>6;6;8;1</v>
      </c>
      <c r="J334" s="1"/>
      <c r="K334" s="93">
        <v>600</v>
      </c>
      <c r="M334">
        <v>0</v>
      </c>
      <c r="N334">
        <v>6164</v>
      </c>
    </row>
    <row r="335" ht="16.5" spans="1:14">
      <c r="A335" s="14">
        <v>6165</v>
      </c>
      <c r="B335" s="92" t="s">
        <v>69</v>
      </c>
      <c r="C335" s="92">
        <v>122</v>
      </c>
      <c r="D335" s="92">
        <v>1</v>
      </c>
      <c r="E335" s="1"/>
      <c r="F335" s="1"/>
      <c r="G335" s="1"/>
      <c r="H335" s="93" t="str">
        <f>VLOOKUP(A335,导出!A:K,9,FALSE)</f>
        <v>3002;3102;3402;5086</v>
      </c>
      <c r="I335" s="93" t="str">
        <f>VLOOKUP(A335,导出!A:K,10,FALSE)</f>
        <v>12;12;16;2</v>
      </c>
      <c r="J335" s="1"/>
      <c r="K335" s="93">
        <v>600</v>
      </c>
      <c r="M335">
        <v>0</v>
      </c>
      <c r="N335">
        <v>6165</v>
      </c>
    </row>
    <row r="336" ht="16.5" spans="1:14">
      <c r="A336" s="14">
        <v>6166</v>
      </c>
      <c r="B336" s="92" t="s">
        <v>69</v>
      </c>
      <c r="C336" s="92">
        <v>122</v>
      </c>
      <c r="D336" s="92">
        <v>1</v>
      </c>
      <c r="E336" s="1"/>
      <c r="F336" s="1"/>
      <c r="G336" s="1"/>
      <c r="H336" s="93" t="str">
        <f>VLOOKUP(A336,导出!A:K,9,FALSE)</f>
        <v>3003;3103;3403;5086</v>
      </c>
      <c r="I336" s="93" t="str">
        <f>VLOOKUP(A336,导出!A:K,10,FALSE)</f>
        <v>9;9;12;2</v>
      </c>
      <c r="J336" s="1"/>
      <c r="K336" s="93">
        <v>900</v>
      </c>
      <c r="M336">
        <v>0</v>
      </c>
      <c r="N336">
        <v>6166</v>
      </c>
    </row>
    <row r="337" ht="16.5" spans="1:14">
      <c r="A337" s="14">
        <v>6167</v>
      </c>
      <c r="B337" s="92" t="s">
        <v>69</v>
      </c>
      <c r="C337" s="92">
        <v>122</v>
      </c>
      <c r="D337" s="92">
        <v>1</v>
      </c>
      <c r="E337" s="1"/>
      <c r="F337" s="1"/>
      <c r="G337" s="1"/>
      <c r="H337" s="93" t="str">
        <f>VLOOKUP(A337,导出!A:K,9,FALSE)</f>
        <v>3003;3103;3403;5086</v>
      </c>
      <c r="I337" s="93" t="str">
        <f>VLOOKUP(A337,导出!A:K,10,FALSE)</f>
        <v>18;18;24;4</v>
      </c>
      <c r="J337" s="1"/>
      <c r="K337" s="93">
        <v>900</v>
      </c>
      <c r="M337">
        <v>0</v>
      </c>
      <c r="N337">
        <v>6167</v>
      </c>
    </row>
    <row r="338" ht="16.5" spans="1:14">
      <c r="A338" s="14">
        <v>6168</v>
      </c>
      <c r="B338" s="92" t="s">
        <v>69</v>
      </c>
      <c r="C338" s="92">
        <v>122</v>
      </c>
      <c r="D338" s="92">
        <v>1</v>
      </c>
      <c r="E338" s="1"/>
      <c r="F338" s="1"/>
      <c r="G338" s="1"/>
      <c r="H338" s="93" t="str">
        <f>VLOOKUP(A338,导出!A:K,9,FALSE)</f>
        <v>3004;3104;3404;5086</v>
      </c>
      <c r="I338" s="93" t="str">
        <f>VLOOKUP(A338,导出!A:K,10,FALSE)</f>
        <v>12;12;16;4</v>
      </c>
      <c r="J338" s="1"/>
      <c r="K338" s="93">
        <v>1200</v>
      </c>
      <c r="M338">
        <v>0</v>
      </c>
      <c r="N338">
        <v>6168</v>
      </c>
    </row>
    <row r="339" ht="16.5" spans="1:14">
      <c r="A339" s="14">
        <v>6169</v>
      </c>
      <c r="B339" s="92" t="s">
        <v>69</v>
      </c>
      <c r="C339" s="92">
        <v>122</v>
      </c>
      <c r="D339" s="92">
        <v>1</v>
      </c>
      <c r="E339" s="1"/>
      <c r="F339" s="1"/>
      <c r="G339" s="1"/>
      <c r="H339" s="93" t="str">
        <f>VLOOKUP(A339,导出!A:K,9,FALSE)</f>
        <v>3004;3104;3404;5086</v>
      </c>
      <c r="I339" s="93" t="str">
        <f>VLOOKUP(A339,导出!A:K,10,FALSE)</f>
        <v>24;24;32;8</v>
      </c>
      <c r="J339" s="1"/>
      <c r="K339" s="93">
        <v>1200</v>
      </c>
      <c r="M339">
        <v>0</v>
      </c>
      <c r="N339">
        <v>6169</v>
      </c>
    </row>
    <row r="340" ht="16.5" spans="1:14">
      <c r="A340" s="14">
        <v>6170</v>
      </c>
      <c r="B340" s="92" t="s">
        <v>69</v>
      </c>
      <c r="C340" s="92">
        <v>122</v>
      </c>
      <c r="D340" s="92">
        <v>1</v>
      </c>
      <c r="E340" s="1"/>
      <c r="F340" s="1"/>
      <c r="G340" s="1"/>
      <c r="H340" s="93" t="str">
        <f>VLOOKUP(A340,导出!A:K,9,FALSE)</f>
        <v>3005;3105;3405;5086</v>
      </c>
      <c r="I340" s="93" t="str">
        <f>VLOOKUP(A340,导出!A:K,10,FALSE)</f>
        <v>15;15;20;8</v>
      </c>
      <c r="J340" s="1"/>
      <c r="K340" s="93">
        <v>1500</v>
      </c>
      <c r="M340">
        <v>0</v>
      </c>
      <c r="N340">
        <v>6170</v>
      </c>
    </row>
    <row r="341" ht="16.5" spans="1:14">
      <c r="A341" s="14">
        <v>6171</v>
      </c>
      <c r="B341" s="92" t="s">
        <v>69</v>
      </c>
      <c r="C341" s="92">
        <v>122</v>
      </c>
      <c r="D341" s="92">
        <v>1</v>
      </c>
      <c r="E341" s="1"/>
      <c r="F341" s="1"/>
      <c r="G341" s="1"/>
      <c r="H341" s="93" t="str">
        <f>VLOOKUP(A341,导出!A:K,9,FALSE)</f>
        <v>3005;3105;3405;5086</v>
      </c>
      <c r="I341" s="93" t="str">
        <f>VLOOKUP(A341,导出!A:K,10,FALSE)</f>
        <v>30;30;40;10</v>
      </c>
      <c r="J341" s="1"/>
      <c r="K341" s="93">
        <v>1500</v>
      </c>
      <c r="M341">
        <v>0</v>
      </c>
      <c r="N341">
        <v>6171</v>
      </c>
    </row>
    <row r="342" ht="16.5" spans="1:14">
      <c r="A342" s="14">
        <v>6172</v>
      </c>
      <c r="B342" s="92" t="s">
        <v>69</v>
      </c>
      <c r="C342" s="92">
        <v>122</v>
      </c>
      <c r="D342" s="92">
        <v>1</v>
      </c>
      <c r="E342" s="1"/>
      <c r="F342" s="1"/>
      <c r="G342" s="1"/>
      <c r="H342" s="93" t="str">
        <f>VLOOKUP(A342,导出!A:K,9,FALSE)</f>
        <v>3005;3105;3405;5086</v>
      </c>
      <c r="I342" s="93" t="str">
        <f>VLOOKUP(A342,导出!A:K,10,FALSE)</f>
        <v>30;30;40;10</v>
      </c>
      <c r="J342" s="1"/>
      <c r="K342" s="93">
        <v>1500</v>
      </c>
      <c r="M342">
        <v>0</v>
      </c>
      <c r="N342">
        <v>6172</v>
      </c>
    </row>
    <row r="343" ht="16.5" spans="1:14">
      <c r="A343" s="14">
        <v>6173</v>
      </c>
      <c r="B343" s="92" t="s">
        <v>69</v>
      </c>
      <c r="C343" s="92">
        <v>122</v>
      </c>
      <c r="D343" s="92">
        <v>1</v>
      </c>
      <c r="E343" s="1"/>
      <c r="F343" s="1"/>
      <c r="G343" s="1"/>
      <c r="H343" s="93" t="str">
        <f>VLOOKUP(A343,导出!A:K,9,FALSE)</f>
        <v>3006;3106;3406;5086</v>
      </c>
      <c r="I343" s="93" t="str">
        <f>VLOOKUP(A343,导出!A:K,10,FALSE)</f>
        <v>18;18;24;10</v>
      </c>
      <c r="J343" s="1"/>
      <c r="K343" s="93">
        <v>1800</v>
      </c>
      <c r="M343">
        <v>0</v>
      </c>
      <c r="N343">
        <v>6173</v>
      </c>
    </row>
    <row r="344" ht="16.5" spans="1:14">
      <c r="A344" s="14">
        <v>6174</v>
      </c>
      <c r="B344" s="92" t="s">
        <v>69</v>
      </c>
      <c r="C344" s="92">
        <v>122</v>
      </c>
      <c r="D344" s="92">
        <v>1</v>
      </c>
      <c r="E344" s="1"/>
      <c r="F344" s="1"/>
      <c r="G344" s="1"/>
      <c r="H344" s="93" t="str">
        <f>VLOOKUP(A344,导出!A:K,9,FALSE)</f>
        <v>3006;3106;3406;5086</v>
      </c>
      <c r="I344" s="93" t="str">
        <f>VLOOKUP(A344,导出!A:K,10,FALSE)</f>
        <v>36;36;48;12</v>
      </c>
      <c r="J344" s="1"/>
      <c r="K344" s="93">
        <v>1800</v>
      </c>
      <c r="M344">
        <v>0</v>
      </c>
      <c r="N344">
        <v>6174</v>
      </c>
    </row>
    <row r="345" ht="16.5" spans="1:14">
      <c r="A345" s="14">
        <v>6186</v>
      </c>
      <c r="B345" s="92" t="s">
        <v>69</v>
      </c>
      <c r="C345" s="92">
        <v>122</v>
      </c>
      <c r="D345" s="92">
        <v>1</v>
      </c>
      <c r="E345" s="1"/>
      <c r="F345" s="1"/>
      <c r="G345" s="1"/>
      <c r="H345" s="93" t="str">
        <f>VLOOKUP(A345,导出!A:K,9,FALSE)</f>
        <v>3001;3101;3401</v>
      </c>
      <c r="I345" s="93" t="str">
        <f>VLOOKUP(A345,导出!A:K,10,FALSE)</f>
        <v>5;3;3</v>
      </c>
      <c r="J345" s="1"/>
      <c r="K345" s="93">
        <v>300</v>
      </c>
      <c r="M345">
        <v>0</v>
      </c>
      <c r="N345">
        <v>6186</v>
      </c>
    </row>
    <row r="346" ht="16.5" spans="1:14">
      <c r="A346" s="14">
        <v>6187</v>
      </c>
      <c r="B346" s="92" t="s">
        <v>69</v>
      </c>
      <c r="C346" s="92">
        <v>122</v>
      </c>
      <c r="D346" s="92">
        <v>1</v>
      </c>
      <c r="E346" s="1"/>
      <c r="F346" s="1"/>
      <c r="G346" s="1"/>
      <c r="H346" s="93" t="str">
        <f>VLOOKUP(A346,导出!A:K,9,FALSE)</f>
        <v>3001;3101;3401;5086</v>
      </c>
      <c r="I346" s="93" t="str">
        <f>VLOOKUP(A346,导出!A:K,10,FALSE)</f>
        <v>10;6;6;1</v>
      </c>
      <c r="J346" s="1"/>
      <c r="K346" s="93">
        <v>300</v>
      </c>
      <c r="M346">
        <v>0</v>
      </c>
      <c r="N346">
        <v>6187</v>
      </c>
    </row>
    <row r="347" ht="16.5" spans="1:14">
      <c r="A347" s="14">
        <v>6188</v>
      </c>
      <c r="B347" s="92" t="s">
        <v>69</v>
      </c>
      <c r="C347" s="92">
        <v>122</v>
      </c>
      <c r="D347" s="92">
        <v>1</v>
      </c>
      <c r="E347" s="1"/>
      <c r="F347" s="1"/>
      <c r="G347" s="1"/>
      <c r="H347" s="93" t="str">
        <f>VLOOKUP(A347,导出!A:K,9,FALSE)</f>
        <v>3002;3102;3402;5086</v>
      </c>
      <c r="I347" s="93" t="str">
        <f>VLOOKUP(A347,导出!A:K,10,FALSE)</f>
        <v>10;6;6;1</v>
      </c>
      <c r="J347" s="1"/>
      <c r="K347" s="93">
        <v>600</v>
      </c>
      <c r="M347">
        <v>0</v>
      </c>
      <c r="N347">
        <v>6188</v>
      </c>
    </row>
    <row r="348" ht="16.5" spans="1:14">
      <c r="A348" s="14">
        <v>6189</v>
      </c>
      <c r="B348" s="92" t="s">
        <v>69</v>
      </c>
      <c r="C348" s="92">
        <v>122</v>
      </c>
      <c r="D348" s="92">
        <v>1</v>
      </c>
      <c r="E348" s="1"/>
      <c r="F348" s="1"/>
      <c r="G348" s="1"/>
      <c r="H348" s="93" t="str">
        <f>VLOOKUP(A348,导出!A:K,9,FALSE)</f>
        <v>3002;3102;3402;5086</v>
      </c>
      <c r="I348" s="93" t="str">
        <f>VLOOKUP(A348,导出!A:K,10,FALSE)</f>
        <v>20;12;12;2</v>
      </c>
      <c r="J348" s="1"/>
      <c r="K348" s="93">
        <v>600</v>
      </c>
      <c r="M348">
        <v>0</v>
      </c>
      <c r="N348">
        <v>6189</v>
      </c>
    </row>
    <row r="349" ht="16.5" spans="1:14">
      <c r="A349" s="14">
        <v>6190</v>
      </c>
      <c r="B349" s="92" t="s">
        <v>69</v>
      </c>
      <c r="C349" s="92">
        <v>122</v>
      </c>
      <c r="D349" s="92">
        <v>1</v>
      </c>
      <c r="E349" s="1"/>
      <c r="F349" s="1"/>
      <c r="G349" s="1"/>
      <c r="H349" s="93" t="str">
        <f>VLOOKUP(A349,导出!A:K,9,FALSE)</f>
        <v>3003;3103;3403;5086</v>
      </c>
      <c r="I349" s="93" t="str">
        <f>VLOOKUP(A349,导出!A:K,10,FALSE)</f>
        <v>15;9;9;2</v>
      </c>
      <c r="J349" s="1"/>
      <c r="K349" s="93">
        <v>900</v>
      </c>
      <c r="M349">
        <v>0</v>
      </c>
      <c r="N349">
        <v>6190</v>
      </c>
    </row>
    <row r="350" ht="16.5" spans="1:14">
      <c r="A350" s="14">
        <v>6191</v>
      </c>
      <c r="B350" s="92" t="s">
        <v>69</v>
      </c>
      <c r="C350" s="92">
        <v>122</v>
      </c>
      <c r="D350" s="92">
        <v>1</v>
      </c>
      <c r="E350" s="1"/>
      <c r="F350" s="1"/>
      <c r="G350" s="1"/>
      <c r="H350" s="93" t="str">
        <f>VLOOKUP(A350,导出!A:K,9,FALSE)</f>
        <v>3003;3103;3403;5086</v>
      </c>
      <c r="I350" s="93" t="str">
        <f>VLOOKUP(A350,导出!A:K,10,FALSE)</f>
        <v>30;18;18;4</v>
      </c>
      <c r="J350" s="1"/>
      <c r="K350" s="93">
        <v>900</v>
      </c>
      <c r="M350">
        <v>0</v>
      </c>
      <c r="N350">
        <v>6191</v>
      </c>
    </row>
    <row r="351" ht="16.5" spans="1:14">
      <c r="A351" s="14">
        <v>6192</v>
      </c>
      <c r="B351" s="92" t="s">
        <v>69</v>
      </c>
      <c r="C351" s="92">
        <v>122</v>
      </c>
      <c r="D351" s="92">
        <v>1</v>
      </c>
      <c r="E351" s="1"/>
      <c r="F351" s="1"/>
      <c r="G351" s="1"/>
      <c r="H351" s="93" t="str">
        <f>VLOOKUP(A351,导出!A:K,9,FALSE)</f>
        <v>3004;3104;3404;5086</v>
      </c>
      <c r="I351" s="93" t="str">
        <f>VLOOKUP(A351,导出!A:K,10,FALSE)</f>
        <v>20;12;12;4</v>
      </c>
      <c r="J351" s="1"/>
      <c r="K351" s="93">
        <v>1200</v>
      </c>
      <c r="M351">
        <v>0</v>
      </c>
      <c r="N351">
        <v>6192</v>
      </c>
    </row>
    <row r="352" ht="16.5" spans="1:14">
      <c r="A352" s="14">
        <v>6193</v>
      </c>
      <c r="B352" s="92" t="s">
        <v>69</v>
      </c>
      <c r="C352" s="92">
        <v>122</v>
      </c>
      <c r="D352" s="92">
        <v>1</v>
      </c>
      <c r="E352" s="1"/>
      <c r="F352" s="1"/>
      <c r="G352" s="1"/>
      <c r="H352" s="93" t="str">
        <f>VLOOKUP(A352,导出!A:K,9,FALSE)</f>
        <v>3004;3104;3404;5086</v>
      </c>
      <c r="I352" s="93" t="str">
        <f>VLOOKUP(A352,导出!A:K,10,FALSE)</f>
        <v>40;24;24;8</v>
      </c>
      <c r="J352" s="1"/>
      <c r="K352" s="93">
        <v>1200</v>
      </c>
      <c r="M352">
        <v>0</v>
      </c>
      <c r="N352">
        <v>6193</v>
      </c>
    </row>
    <row r="353" ht="16.5" spans="1:14">
      <c r="A353" s="14">
        <v>6194</v>
      </c>
      <c r="B353" s="92" t="s">
        <v>69</v>
      </c>
      <c r="C353" s="92">
        <v>122</v>
      </c>
      <c r="D353" s="92">
        <v>1</v>
      </c>
      <c r="E353" s="1"/>
      <c r="F353" s="1"/>
      <c r="G353" s="1"/>
      <c r="H353" s="93" t="str">
        <f>VLOOKUP(A353,导出!A:K,9,FALSE)</f>
        <v>3005;3105;3405;5086</v>
      </c>
      <c r="I353" s="93" t="str">
        <f>VLOOKUP(A353,导出!A:K,10,FALSE)</f>
        <v>25;15;15;8</v>
      </c>
      <c r="J353" s="1"/>
      <c r="K353" s="93">
        <v>1500</v>
      </c>
      <c r="M353">
        <v>0</v>
      </c>
      <c r="N353">
        <v>6194</v>
      </c>
    </row>
    <row r="354" ht="16.5" spans="1:14">
      <c r="A354" s="14">
        <v>6195</v>
      </c>
      <c r="B354" s="92" t="s">
        <v>69</v>
      </c>
      <c r="C354" s="92">
        <v>122</v>
      </c>
      <c r="D354" s="92">
        <v>1</v>
      </c>
      <c r="E354" s="1"/>
      <c r="F354" s="1"/>
      <c r="G354" s="1"/>
      <c r="H354" s="93" t="str">
        <f>VLOOKUP(A354,导出!A:K,9,FALSE)</f>
        <v>3005;3105;3405;5086</v>
      </c>
      <c r="I354" s="93" t="str">
        <f>VLOOKUP(A354,导出!A:K,10,FALSE)</f>
        <v>50;30;30;10</v>
      </c>
      <c r="J354" s="1"/>
      <c r="K354" s="93">
        <v>1500</v>
      </c>
      <c r="M354">
        <v>0</v>
      </c>
      <c r="N354">
        <v>6195</v>
      </c>
    </row>
    <row r="355" ht="16.5" spans="1:14">
      <c r="A355" s="14">
        <v>6196</v>
      </c>
      <c r="B355" s="92" t="s">
        <v>69</v>
      </c>
      <c r="C355" s="92">
        <v>122</v>
      </c>
      <c r="D355" s="92">
        <v>1</v>
      </c>
      <c r="E355" s="1"/>
      <c r="F355" s="1"/>
      <c r="G355" s="1"/>
      <c r="H355" s="93" t="str">
        <f>VLOOKUP(A355,导出!A:K,9,FALSE)</f>
        <v>3005;3105;3405;5086</v>
      </c>
      <c r="I355" s="93" t="str">
        <f>VLOOKUP(A355,导出!A:K,10,FALSE)</f>
        <v>50;30;30;10</v>
      </c>
      <c r="J355" s="1"/>
      <c r="K355" s="93">
        <v>1500</v>
      </c>
      <c r="M355">
        <v>0</v>
      </c>
      <c r="N355">
        <v>6196</v>
      </c>
    </row>
    <row r="356" ht="16.5" spans="1:14">
      <c r="A356" s="14">
        <v>6197</v>
      </c>
      <c r="B356" s="92" t="s">
        <v>69</v>
      </c>
      <c r="C356" s="92">
        <v>122</v>
      </c>
      <c r="D356" s="92">
        <v>1</v>
      </c>
      <c r="E356" s="1"/>
      <c r="F356" s="1"/>
      <c r="G356" s="1"/>
      <c r="H356" s="93" t="str">
        <f>VLOOKUP(A356,导出!A:K,9,FALSE)</f>
        <v>3006;3106;3406;5086</v>
      </c>
      <c r="I356" s="93" t="str">
        <f>VLOOKUP(A356,导出!A:K,10,FALSE)</f>
        <v>30;18;28;10</v>
      </c>
      <c r="J356" s="1"/>
      <c r="K356" s="93">
        <v>1800</v>
      </c>
      <c r="M356">
        <v>0</v>
      </c>
      <c r="N356">
        <v>6197</v>
      </c>
    </row>
    <row r="357" ht="16.5" spans="1:14">
      <c r="A357" s="14">
        <v>6198</v>
      </c>
      <c r="B357" s="92" t="s">
        <v>69</v>
      </c>
      <c r="C357" s="92">
        <v>122</v>
      </c>
      <c r="D357" s="92">
        <v>1</v>
      </c>
      <c r="E357" s="1"/>
      <c r="F357" s="1"/>
      <c r="G357" s="1"/>
      <c r="H357" s="93" t="str">
        <f>VLOOKUP(A357,导出!A:K,9,FALSE)</f>
        <v>3006;3106;3406;5086</v>
      </c>
      <c r="I357" s="93" t="str">
        <f>VLOOKUP(A357,导出!A:K,10,FALSE)</f>
        <v>60;36;36;12</v>
      </c>
      <c r="J357" s="1"/>
      <c r="K357" s="93">
        <v>1800</v>
      </c>
      <c r="M357">
        <v>0</v>
      </c>
      <c r="N357">
        <v>6198</v>
      </c>
    </row>
    <row r="358" ht="16.5" spans="1:14">
      <c r="A358" s="14">
        <v>6209</v>
      </c>
      <c r="B358" s="92" t="s">
        <v>69</v>
      </c>
      <c r="C358" s="92">
        <v>122</v>
      </c>
      <c r="D358" s="92">
        <v>1</v>
      </c>
      <c r="E358" s="1"/>
      <c r="F358" s="1"/>
      <c r="G358" s="1"/>
      <c r="H358" s="93" t="str">
        <f>VLOOKUP(A358,导出!A:K,9,FALSE)</f>
        <v>3001;3101;3401</v>
      </c>
      <c r="I358" s="93" t="str">
        <f>VLOOKUP(A358,导出!A:K,10,FALSE)</f>
        <v>3;3;5</v>
      </c>
      <c r="J358" s="1"/>
      <c r="K358" s="93">
        <v>300</v>
      </c>
      <c r="M358">
        <v>0</v>
      </c>
      <c r="N358">
        <v>6209</v>
      </c>
    </row>
    <row r="359" ht="16.5" spans="1:14">
      <c r="A359" s="14">
        <v>6210</v>
      </c>
      <c r="B359" s="92" t="s">
        <v>69</v>
      </c>
      <c r="C359" s="92">
        <v>122</v>
      </c>
      <c r="D359" s="92">
        <v>1</v>
      </c>
      <c r="E359" s="1"/>
      <c r="F359" s="1"/>
      <c r="G359" s="1"/>
      <c r="H359" s="93" t="str">
        <f>VLOOKUP(A359,导出!A:K,9,FALSE)</f>
        <v>3001;3101;3401;5086</v>
      </c>
      <c r="I359" s="93" t="str">
        <f>VLOOKUP(A359,导出!A:K,10,FALSE)</f>
        <v>6;6;10;1</v>
      </c>
      <c r="J359" s="1"/>
      <c r="K359" s="93">
        <v>300</v>
      </c>
      <c r="M359">
        <v>0</v>
      </c>
      <c r="N359">
        <v>6210</v>
      </c>
    </row>
    <row r="360" ht="16.5" spans="1:14">
      <c r="A360" s="14">
        <v>6211</v>
      </c>
      <c r="B360" s="92" t="s">
        <v>69</v>
      </c>
      <c r="C360" s="92">
        <v>122</v>
      </c>
      <c r="D360" s="92">
        <v>1</v>
      </c>
      <c r="E360" s="1"/>
      <c r="F360" s="1"/>
      <c r="G360" s="1"/>
      <c r="H360" s="93" t="str">
        <f>VLOOKUP(A360,导出!A:K,9,FALSE)</f>
        <v>3002;3102;3402;5086</v>
      </c>
      <c r="I360" s="93" t="str">
        <f>VLOOKUP(A360,导出!A:K,10,FALSE)</f>
        <v>6;6;10;1</v>
      </c>
      <c r="J360" s="1"/>
      <c r="K360" s="93">
        <v>600</v>
      </c>
      <c r="M360">
        <v>0</v>
      </c>
      <c r="N360">
        <v>6211</v>
      </c>
    </row>
    <row r="361" ht="16.5" spans="1:14">
      <c r="A361" s="14">
        <v>6212</v>
      </c>
      <c r="B361" s="92" t="s">
        <v>69</v>
      </c>
      <c r="C361" s="92">
        <v>122</v>
      </c>
      <c r="D361" s="92">
        <v>1</v>
      </c>
      <c r="E361" s="1"/>
      <c r="F361" s="1"/>
      <c r="G361" s="1"/>
      <c r="H361" s="93" t="str">
        <f>VLOOKUP(A361,导出!A:K,9,FALSE)</f>
        <v>3002;3102;3402;5086</v>
      </c>
      <c r="I361" s="93" t="str">
        <f>VLOOKUP(A361,导出!A:K,10,FALSE)</f>
        <v>12;12;20;2</v>
      </c>
      <c r="J361" s="1"/>
      <c r="K361" s="93">
        <v>600</v>
      </c>
      <c r="M361">
        <v>0</v>
      </c>
      <c r="N361">
        <v>6212</v>
      </c>
    </row>
    <row r="362" ht="16.5" spans="1:14">
      <c r="A362" s="14">
        <v>6213</v>
      </c>
      <c r="B362" s="92" t="s">
        <v>69</v>
      </c>
      <c r="C362" s="92">
        <v>122</v>
      </c>
      <c r="D362" s="92">
        <v>1</v>
      </c>
      <c r="E362" s="1"/>
      <c r="F362" s="1"/>
      <c r="G362" s="1"/>
      <c r="H362" s="93" t="str">
        <f>VLOOKUP(A362,导出!A:K,9,FALSE)</f>
        <v>3003;3103;3403;5086</v>
      </c>
      <c r="I362" s="93" t="str">
        <f>VLOOKUP(A362,导出!A:K,10,FALSE)</f>
        <v>9;9;15;2</v>
      </c>
      <c r="J362" s="1"/>
      <c r="K362" s="93">
        <v>900</v>
      </c>
      <c r="M362">
        <v>0</v>
      </c>
      <c r="N362">
        <v>6213</v>
      </c>
    </row>
    <row r="363" ht="16.5" spans="1:14">
      <c r="A363" s="14">
        <v>6214</v>
      </c>
      <c r="B363" s="92" t="s">
        <v>69</v>
      </c>
      <c r="C363" s="92">
        <v>122</v>
      </c>
      <c r="D363" s="92">
        <v>1</v>
      </c>
      <c r="E363" s="1"/>
      <c r="F363" s="1"/>
      <c r="G363" s="1"/>
      <c r="H363" s="93" t="str">
        <f>VLOOKUP(A363,导出!A:K,9,FALSE)</f>
        <v>3003;3103;3403;5086</v>
      </c>
      <c r="I363" s="93" t="str">
        <f>VLOOKUP(A363,导出!A:K,10,FALSE)</f>
        <v>18;18;30;4</v>
      </c>
      <c r="J363" s="1"/>
      <c r="K363" s="93">
        <v>900</v>
      </c>
      <c r="M363">
        <v>0</v>
      </c>
      <c r="N363">
        <v>6214</v>
      </c>
    </row>
    <row r="364" ht="16.5" spans="1:14">
      <c r="A364" s="14">
        <v>6215</v>
      </c>
      <c r="B364" s="92" t="s">
        <v>69</v>
      </c>
      <c r="C364" s="92">
        <v>122</v>
      </c>
      <c r="D364" s="92">
        <v>1</v>
      </c>
      <c r="E364" s="1"/>
      <c r="F364" s="1"/>
      <c r="G364" s="1"/>
      <c r="H364" s="93" t="str">
        <f>VLOOKUP(A364,导出!A:K,9,FALSE)</f>
        <v>3004;3104;3404;5086</v>
      </c>
      <c r="I364" s="93" t="str">
        <f>VLOOKUP(A364,导出!A:K,10,FALSE)</f>
        <v>12;12;20;4</v>
      </c>
      <c r="J364" s="1"/>
      <c r="K364" s="93">
        <v>1200</v>
      </c>
      <c r="M364">
        <v>0</v>
      </c>
      <c r="N364">
        <v>6215</v>
      </c>
    </row>
    <row r="365" ht="16.5" spans="1:14">
      <c r="A365" s="14">
        <v>6216</v>
      </c>
      <c r="B365" s="92" t="s">
        <v>69</v>
      </c>
      <c r="C365" s="92">
        <v>122</v>
      </c>
      <c r="D365" s="92">
        <v>1</v>
      </c>
      <c r="E365" s="1"/>
      <c r="F365" s="1"/>
      <c r="G365" s="1"/>
      <c r="H365" s="93" t="str">
        <f>VLOOKUP(A365,导出!A:K,9,FALSE)</f>
        <v>3004;3104;3404;5086</v>
      </c>
      <c r="I365" s="93" t="str">
        <f>VLOOKUP(A365,导出!A:K,10,FALSE)</f>
        <v>24;24;40;8</v>
      </c>
      <c r="J365" s="1"/>
      <c r="K365" s="93">
        <v>1200</v>
      </c>
      <c r="M365">
        <v>0</v>
      </c>
      <c r="N365">
        <v>6216</v>
      </c>
    </row>
    <row r="366" ht="16.5" spans="1:14">
      <c r="A366" s="14">
        <v>6217</v>
      </c>
      <c r="B366" s="92" t="s">
        <v>69</v>
      </c>
      <c r="C366" s="92">
        <v>122</v>
      </c>
      <c r="D366" s="92">
        <v>1</v>
      </c>
      <c r="E366" s="1"/>
      <c r="F366" s="1"/>
      <c r="G366" s="1"/>
      <c r="H366" s="93" t="str">
        <f>VLOOKUP(A366,导出!A:K,9,FALSE)</f>
        <v>3005;3105;3405;5086</v>
      </c>
      <c r="I366" s="93" t="str">
        <f>VLOOKUP(A366,导出!A:K,10,FALSE)</f>
        <v>15;15;25;8</v>
      </c>
      <c r="J366" s="1"/>
      <c r="K366" s="93">
        <v>1500</v>
      </c>
      <c r="M366">
        <v>0</v>
      </c>
      <c r="N366">
        <v>6217</v>
      </c>
    </row>
    <row r="367" ht="16.5" spans="1:14">
      <c r="A367" s="14">
        <v>6218</v>
      </c>
      <c r="B367" s="92" t="s">
        <v>69</v>
      </c>
      <c r="C367" s="92">
        <v>122</v>
      </c>
      <c r="D367" s="92">
        <v>1</v>
      </c>
      <c r="E367" s="1"/>
      <c r="F367" s="1"/>
      <c r="G367" s="1"/>
      <c r="H367" s="93" t="str">
        <f>VLOOKUP(A367,导出!A:K,9,FALSE)</f>
        <v>3005;3105;3405;5086</v>
      </c>
      <c r="I367" s="93" t="str">
        <f>VLOOKUP(A367,导出!A:K,10,FALSE)</f>
        <v>30;30;50;10</v>
      </c>
      <c r="J367" s="1"/>
      <c r="K367" s="93">
        <v>1500</v>
      </c>
      <c r="M367">
        <v>0</v>
      </c>
      <c r="N367">
        <v>6218</v>
      </c>
    </row>
    <row r="368" ht="16.5" spans="1:14">
      <c r="A368" s="14">
        <v>6219</v>
      </c>
      <c r="B368" s="92" t="s">
        <v>69</v>
      </c>
      <c r="C368" s="92">
        <v>122</v>
      </c>
      <c r="D368" s="92">
        <v>1</v>
      </c>
      <c r="E368" s="1"/>
      <c r="F368" s="1"/>
      <c r="G368" s="1"/>
      <c r="H368" s="93" t="str">
        <f>VLOOKUP(A368,导出!A:K,9,FALSE)</f>
        <v>3005;3105;3405;5086</v>
      </c>
      <c r="I368" s="93" t="str">
        <f>VLOOKUP(A368,导出!A:K,10,FALSE)</f>
        <v>30;30;50;10</v>
      </c>
      <c r="J368" s="1"/>
      <c r="K368" s="93">
        <v>1500</v>
      </c>
      <c r="M368">
        <v>0</v>
      </c>
      <c r="N368">
        <v>6219</v>
      </c>
    </row>
    <row r="369" ht="16.5" spans="1:14">
      <c r="A369" s="14">
        <v>6220</v>
      </c>
      <c r="B369" s="92" t="s">
        <v>69</v>
      </c>
      <c r="C369" s="92">
        <v>122</v>
      </c>
      <c r="D369" s="92">
        <v>1</v>
      </c>
      <c r="E369" s="1"/>
      <c r="F369" s="1"/>
      <c r="G369" s="1"/>
      <c r="H369" s="93" t="str">
        <f>VLOOKUP(A369,导出!A:K,9,FALSE)</f>
        <v>3006;3106;3406;5086</v>
      </c>
      <c r="I369" s="93" t="str">
        <f>VLOOKUP(A369,导出!A:K,10,FALSE)</f>
        <v>18;18;30;10</v>
      </c>
      <c r="J369" s="1"/>
      <c r="K369" s="93">
        <v>1800</v>
      </c>
      <c r="M369">
        <v>0</v>
      </c>
      <c r="N369">
        <v>6220</v>
      </c>
    </row>
    <row r="370" ht="16.5" spans="1:14">
      <c r="A370" s="14">
        <v>6221</v>
      </c>
      <c r="B370" s="92" t="s">
        <v>69</v>
      </c>
      <c r="C370" s="92">
        <v>122</v>
      </c>
      <c r="D370" s="92">
        <v>1</v>
      </c>
      <c r="E370" s="1"/>
      <c r="F370" s="1"/>
      <c r="G370" s="1"/>
      <c r="H370" s="93" t="str">
        <f>VLOOKUP(A370,导出!A:K,9,FALSE)</f>
        <v>3006;3106;3406;5086</v>
      </c>
      <c r="I370" s="93" t="str">
        <f>VLOOKUP(A370,导出!A:K,10,FALSE)</f>
        <v>36;36;60;12</v>
      </c>
      <c r="J370" s="1"/>
      <c r="K370" s="93">
        <v>1800</v>
      </c>
      <c r="M370">
        <v>0</v>
      </c>
      <c r="N370">
        <v>6221</v>
      </c>
    </row>
    <row r="371" ht="16.5" spans="1:14">
      <c r="A371" s="14">
        <v>6232</v>
      </c>
      <c r="B371" s="92" t="s">
        <v>69</v>
      </c>
      <c r="C371" s="92">
        <v>122</v>
      </c>
      <c r="D371" s="92">
        <v>1</v>
      </c>
      <c r="E371" s="1"/>
      <c r="F371" s="1"/>
      <c r="G371" s="1"/>
      <c r="H371" s="93" t="str">
        <f>VLOOKUP(A371,导出!A:K,9,FALSE)</f>
        <v>3001;3101;3401</v>
      </c>
      <c r="I371" s="93" t="str">
        <f>VLOOKUP(A371,导出!A:K,10,FALSE)</f>
        <v>3;5;3</v>
      </c>
      <c r="J371" s="1"/>
      <c r="K371" s="93">
        <v>300</v>
      </c>
      <c r="M371">
        <v>0</v>
      </c>
      <c r="N371">
        <v>6232</v>
      </c>
    </row>
    <row r="372" ht="16.5" spans="1:14">
      <c r="A372" s="14">
        <v>6233</v>
      </c>
      <c r="B372" s="92" t="s">
        <v>69</v>
      </c>
      <c r="C372" s="92">
        <v>122</v>
      </c>
      <c r="D372" s="92">
        <v>1</v>
      </c>
      <c r="E372" s="1"/>
      <c r="F372" s="1"/>
      <c r="G372" s="1"/>
      <c r="H372" s="93" t="str">
        <f>VLOOKUP(A372,导出!A:K,9,FALSE)</f>
        <v>3001;3101;3401;5086</v>
      </c>
      <c r="I372" s="93" t="str">
        <f>VLOOKUP(A372,导出!A:K,10,FALSE)</f>
        <v>6;10;6;1</v>
      </c>
      <c r="J372" s="1"/>
      <c r="K372" s="93">
        <v>300</v>
      </c>
      <c r="M372">
        <v>0</v>
      </c>
      <c r="N372">
        <v>6233</v>
      </c>
    </row>
    <row r="373" ht="16.5" spans="1:14">
      <c r="A373" s="14">
        <v>6234</v>
      </c>
      <c r="B373" s="92" t="s">
        <v>69</v>
      </c>
      <c r="C373" s="92">
        <v>122</v>
      </c>
      <c r="D373" s="92">
        <v>1</v>
      </c>
      <c r="E373" s="1"/>
      <c r="F373" s="1"/>
      <c r="G373" s="1"/>
      <c r="H373" s="93" t="str">
        <f>VLOOKUP(A373,导出!A:K,9,FALSE)</f>
        <v>3002;3102;3402;5086</v>
      </c>
      <c r="I373" s="93" t="str">
        <f>VLOOKUP(A373,导出!A:K,10,FALSE)</f>
        <v>6;10;6;1</v>
      </c>
      <c r="J373" s="1"/>
      <c r="K373" s="93">
        <v>600</v>
      </c>
      <c r="M373">
        <v>0</v>
      </c>
      <c r="N373">
        <v>6234</v>
      </c>
    </row>
    <row r="374" ht="16.5" spans="1:14">
      <c r="A374" s="14">
        <v>6235</v>
      </c>
      <c r="B374" s="92" t="s">
        <v>69</v>
      </c>
      <c r="C374" s="92">
        <v>122</v>
      </c>
      <c r="D374" s="92">
        <v>1</v>
      </c>
      <c r="E374" s="1"/>
      <c r="F374" s="1"/>
      <c r="G374" s="1"/>
      <c r="H374" s="93" t="str">
        <f>VLOOKUP(A374,导出!A:K,9,FALSE)</f>
        <v>3002;3102;3402;5086</v>
      </c>
      <c r="I374" s="93" t="str">
        <f>VLOOKUP(A374,导出!A:K,10,FALSE)</f>
        <v>12;20;12;2</v>
      </c>
      <c r="J374" s="1"/>
      <c r="K374" s="93">
        <v>600</v>
      </c>
      <c r="M374">
        <v>0</v>
      </c>
      <c r="N374">
        <v>6235</v>
      </c>
    </row>
    <row r="375" ht="16.5" spans="1:14">
      <c r="A375" s="14">
        <v>6236</v>
      </c>
      <c r="B375" s="92" t="s">
        <v>69</v>
      </c>
      <c r="C375" s="92">
        <v>122</v>
      </c>
      <c r="D375" s="92">
        <v>1</v>
      </c>
      <c r="E375" s="1"/>
      <c r="F375" s="1"/>
      <c r="G375" s="1"/>
      <c r="H375" s="93" t="str">
        <f>VLOOKUP(A375,导出!A:K,9,FALSE)</f>
        <v>3003;3103;3403;5086</v>
      </c>
      <c r="I375" s="93" t="str">
        <f>VLOOKUP(A375,导出!A:K,10,FALSE)</f>
        <v>9;15;9;2</v>
      </c>
      <c r="J375" s="1"/>
      <c r="K375" s="93">
        <v>900</v>
      </c>
      <c r="M375">
        <v>0</v>
      </c>
      <c r="N375">
        <v>6236</v>
      </c>
    </row>
    <row r="376" ht="16.5" spans="1:14">
      <c r="A376" s="14">
        <v>6237</v>
      </c>
      <c r="B376" s="92" t="s">
        <v>69</v>
      </c>
      <c r="C376" s="92">
        <v>122</v>
      </c>
      <c r="D376" s="92">
        <v>1</v>
      </c>
      <c r="E376" s="1"/>
      <c r="F376" s="1"/>
      <c r="G376" s="1"/>
      <c r="H376" s="93" t="str">
        <f>VLOOKUP(A376,导出!A:K,9,FALSE)</f>
        <v>3003;3103;3403;5086</v>
      </c>
      <c r="I376" s="93" t="str">
        <f>VLOOKUP(A376,导出!A:K,10,FALSE)</f>
        <v>18;30;18;4</v>
      </c>
      <c r="J376" s="1"/>
      <c r="K376" s="93">
        <v>900</v>
      </c>
      <c r="M376">
        <v>0</v>
      </c>
      <c r="N376">
        <v>6237</v>
      </c>
    </row>
    <row r="377" ht="16.5" spans="1:14">
      <c r="A377" s="14">
        <v>6238</v>
      </c>
      <c r="B377" s="92" t="s">
        <v>69</v>
      </c>
      <c r="C377" s="92">
        <v>122</v>
      </c>
      <c r="D377" s="92">
        <v>1</v>
      </c>
      <c r="E377" s="1"/>
      <c r="F377" s="1"/>
      <c r="G377" s="1"/>
      <c r="H377" s="93" t="str">
        <f>VLOOKUP(A377,导出!A:K,9,FALSE)</f>
        <v>3004;3104;3404;5086</v>
      </c>
      <c r="I377" s="93" t="str">
        <f>VLOOKUP(A377,导出!A:K,10,FALSE)</f>
        <v>12;20;12;4</v>
      </c>
      <c r="J377" s="1"/>
      <c r="K377" s="93">
        <v>1200</v>
      </c>
      <c r="M377">
        <v>0</v>
      </c>
      <c r="N377">
        <v>6238</v>
      </c>
    </row>
    <row r="378" ht="16.5" spans="1:14">
      <c r="A378" s="14">
        <v>6239</v>
      </c>
      <c r="B378" s="92" t="s">
        <v>69</v>
      </c>
      <c r="C378" s="92">
        <v>122</v>
      </c>
      <c r="D378" s="92">
        <v>1</v>
      </c>
      <c r="E378" s="1"/>
      <c r="F378" s="1"/>
      <c r="G378" s="1"/>
      <c r="H378" s="93" t="str">
        <f>VLOOKUP(A378,导出!A:K,9,FALSE)</f>
        <v>3004;3104;3404;5086</v>
      </c>
      <c r="I378" s="93" t="str">
        <f>VLOOKUP(A378,导出!A:K,10,FALSE)</f>
        <v>24;40;24;8</v>
      </c>
      <c r="J378" s="1"/>
      <c r="K378" s="93">
        <v>1200</v>
      </c>
      <c r="M378">
        <v>0</v>
      </c>
      <c r="N378">
        <v>6239</v>
      </c>
    </row>
    <row r="379" ht="16.5" spans="1:14">
      <c r="A379" s="14">
        <v>6240</v>
      </c>
      <c r="B379" s="92" t="s">
        <v>69</v>
      </c>
      <c r="C379" s="92">
        <v>122</v>
      </c>
      <c r="D379" s="92">
        <v>1</v>
      </c>
      <c r="E379" s="1"/>
      <c r="F379" s="1"/>
      <c r="G379" s="1"/>
      <c r="H379" s="93" t="str">
        <f>VLOOKUP(A379,导出!A:K,9,FALSE)</f>
        <v>3004;3104;3404;5086</v>
      </c>
      <c r="I379" s="93" t="str">
        <f>VLOOKUP(A379,导出!A:K,10,FALSE)</f>
        <v>12;20;12;4</v>
      </c>
      <c r="J379" s="1"/>
      <c r="K379" s="93">
        <v>1200</v>
      </c>
      <c r="M379">
        <v>0</v>
      </c>
      <c r="N379">
        <v>6240</v>
      </c>
    </row>
    <row r="380" ht="16.5" spans="1:14">
      <c r="A380" s="14">
        <v>6241</v>
      </c>
      <c r="B380" s="92" t="s">
        <v>69</v>
      </c>
      <c r="C380" s="92">
        <v>122</v>
      </c>
      <c r="D380" s="92">
        <v>1</v>
      </c>
      <c r="E380" s="1"/>
      <c r="F380" s="1"/>
      <c r="G380" s="1"/>
      <c r="H380" s="93" t="str">
        <f>VLOOKUP(A380,导出!A:K,9,FALSE)</f>
        <v>3005;3105;3405;5086</v>
      </c>
      <c r="I380" s="93" t="str">
        <f>VLOOKUP(A380,导出!A:K,10,FALSE)</f>
        <v>30;50;30;10</v>
      </c>
      <c r="J380" s="1"/>
      <c r="K380" s="93">
        <v>1500</v>
      </c>
      <c r="M380">
        <v>0</v>
      </c>
      <c r="N380">
        <v>6241</v>
      </c>
    </row>
    <row r="381" ht="16.5" spans="1:14">
      <c r="A381" s="14">
        <v>6242</v>
      </c>
      <c r="B381" s="92" t="s">
        <v>69</v>
      </c>
      <c r="C381" s="92">
        <v>122</v>
      </c>
      <c r="D381" s="92">
        <v>1</v>
      </c>
      <c r="E381" s="1"/>
      <c r="F381" s="1"/>
      <c r="G381" s="1"/>
      <c r="H381" s="93" t="str">
        <f>VLOOKUP(A381,导出!A:K,9,FALSE)</f>
        <v>3005;3105;3405;5086</v>
      </c>
      <c r="I381" s="93" t="str">
        <f>VLOOKUP(A381,导出!A:K,10,FALSE)</f>
        <v>30;50;30;10</v>
      </c>
      <c r="J381" s="1"/>
      <c r="K381" s="93">
        <v>1500</v>
      </c>
      <c r="M381">
        <v>0</v>
      </c>
      <c r="N381">
        <v>6242</v>
      </c>
    </row>
    <row r="382" ht="16.5" spans="1:14">
      <c r="A382" s="14">
        <v>6243</v>
      </c>
      <c r="B382" s="92" t="s">
        <v>69</v>
      </c>
      <c r="C382" s="92">
        <v>122</v>
      </c>
      <c r="D382" s="92">
        <v>1</v>
      </c>
      <c r="E382" s="1"/>
      <c r="F382" s="1"/>
      <c r="G382" s="1"/>
      <c r="H382" s="93" t="str">
        <f>VLOOKUP(A382,导出!A:K,9,FALSE)</f>
        <v>3005;3105;3405;5086</v>
      </c>
      <c r="I382" s="93" t="str">
        <f>VLOOKUP(A382,导出!A:K,10,FALSE)</f>
        <v>15;25;15;8</v>
      </c>
      <c r="J382" s="1"/>
      <c r="K382" s="93">
        <v>1500</v>
      </c>
      <c r="M382">
        <v>0</v>
      </c>
      <c r="N382">
        <v>6243</v>
      </c>
    </row>
    <row r="383" ht="16.5" spans="1:14">
      <c r="A383" s="14">
        <v>6244</v>
      </c>
      <c r="B383" s="92" t="s">
        <v>69</v>
      </c>
      <c r="C383" s="92">
        <v>122</v>
      </c>
      <c r="D383" s="92">
        <v>1</v>
      </c>
      <c r="E383" s="1"/>
      <c r="F383" s="1"/>
      <c r="G383" s="1"/>
      <c r="H383" s="93" t="str">
        <f>VLOOKUP(A383,导出!A:K,9,FALSE)</f>
        <v>3006;3106;3406;5086</v>
      </c>
      <c r="I383" s="93" t="str">
        <f>VLOOKUP(A383,导出!A:K,10,FALSE)</f>
        <v>36;60;36;12</v>
      </c>
      <c r="J383" s="1"/>
      <c r="K383" s="93">
        <v>1800</v>
      </c>
      <c r="M383">
        <v>0</v>
      </c>
      <c r="N383">
        <v>6244</v>
      </c>
    </row>
    <row r="384" ht="16.5" spans="1:14">
      <c r="A384" s="14">
        <v>6245</v>
      </c>
      <c r="B384" s="92" t="s">
        <v>69</v>
      </c>
      <c r="C384" s="92">
        <v>122</v>
      </c>
      <c r="D384" s="92">
        <v>1</v>
      </c>
      <c r="E384" s="1"/>
      <c r="F384" s="1"/>
      <c r="G384" s="1"/>
      <c r="H384" s="93" t="str">
        <f>VLOOKUP(A384,导出!A:K,9,FALSE)</f>
        <v>3006;3106;3406;5086</v>
      </c>
      <c r="I384" s="93" t="str">
        <f>VLOOKUP(A384,导出!A:K,10,FALSE)</f>
        <v>18;30;18;10</v>
      </c>
      <c r="J384" s="1"/>
      <c r="K384" s="93">
        <v>1800</v>
      </c>
      <c r="M384">
        <v>0</v>
      </c>
      <c r="N384">
        <v>6245</v>
      </c>
    </row>
    <row r="385" ht="16.5" spans="1:14">
      <c r="A385" s="14">
        <v>6256</v>
      </c>
      <c r="B385" s="92" t="s">
        <v>69</v>
      </c>
      <c r="C385" s="92">
        <v>122</v>
      </c>
      <c r="D385" s="92">
        <v>1</v>
      </c>
      <c r="E385" s="1"/>
      <c r="F385" s="1"/>
      <c r="G385" s="1"/>
      <c r="H385" s="93" t="str">
        <f>VLOOKUP(A385,导出!A:K,9,FALSE)</f>
        <v>3001;3101;3401;5086</v>
      </c>
      <c r="I385" s="93" t="str">
        <f>VLOOKUP(A385,导出!A:K,10,FALSE)</f>
        <v>8;6;6;1</v>
      </c>
      <c r="J385" s="1"/>
      <c r="K385" s="93">
        <v>300</v>
      </c>
      <c r="M385">
        <v>0</v>
      </c>
      <c r="N385">
        <v>6256</v>
      </c>
    </row>
    <row r="386" ht="16.5" spans="1:14">
      <c r="A386" s="14">
        <v>6257</v>
      </c>
      <c r="B386" s="92" t="s">
        <v>69</v>
      </c>
      <c r="C386" s="92">
        <v>122</v>
      </c>
      <c r="D386" s="92">
        <v>1</v>
      </c>
      <c r="E386" s="1"/>
      <c r="F386" s="1"/>
      <c r="G386" s="1"/>
      <c r="H386" s="93" t="str">
        <f>VLOOKUP(A386,导出!A:K,9,FALSE)</f>
        <v>3001;3101;3401</v>
      </c>
      <c r="I386" s="93" t="str">
        <f>VLOOKUP(A386,导出!A:K,10,FALSE)</f>
        <v>4;3;3</v>
      </c>
      <c r="J386" s="1"/>
      <c r="K386" s="93">
        <v>300</v>
      </c>
      <c r="M386">
        <v>0</v>
      </c>
      <c r="N386">
        <v>6257</v>
      </c>
    </row>
    <row r="387" ht="16.5" spans="1:14">
      <c r="A387" s="14">
        <v>6258</v>
      </c>
      <c r="B387" s="92" t="s">
        <v>69</v>
      </c>
      <c r="C387" s="92">
        <v>122</v>
      </c>
      <c r="D387" s="92">
        <v>1</v>
      </c>
      <c r="E387" s="1"/>
      <c r="F387" s="1"/>
      <c r="G387" s="1"/>
      <c r="H387" s="93" t="str">
        <f>VLOOKUP(A387,导出!A:K,9,FALSE)</f>
        <v>3002;3102;3402;5086</v>
      </c>
      <c r="I387" s="93" t="str">
        <f>VLOOKUP(A387,导出!A:K,10,FALSE)</f>
        <v>16;12;12;2</v>
      </c>
      <c r="J387" s="1"/>
      <c r="K387" s="93">
        <v>600</v>
      </c>
      <c r="M387">
        <v>0</v>
      </c>
      <c r="N387">
        <v>6258</v>
      </c>
    </row>
    <row r="388" ht="16.5" spans="1:14">
      <c r="A388" s="14">
        <v>6259</v>
      </c>
      <c r="B388" s="92" t="s">
        <v>69</v>
      </c>
      <c r="C388" s="92">
        <v>122</v>
      </c>
      <c r="D388" s="92">
        <v>1</v>
      </c>
      <c r="E388" s="1"/>
      <c r="F388" s="1"/>
      <c r="G388" s="1"/>
      <c r="H388" s="93" t="str">
        <f>VLOOKUP(A388,导出!A:K,9,FALSE)</f>
        <v>3002;3102;3402;5086</v>
      </c>
      <c r="I388" s="93" t="str">
        <f>VLOOKUP(A388,导出!A:K,10,FALSE)</f>
        <v>8;6;6;1</v>
      </c>
      <c r="J388" s="1"/>
      <c r="K388" s="93">
        <v>600</v>
      </c>
      <c r="M388">
        <v>0</v>
      </c>
      <c r="N388">
        <v>6259</v>
      </c>
    </row>
    <row r="389" ht="16.5" spans="1:14">
      <c r="A389" s="14">
        <v>6260</v>
      </c>
      <c r="B389" s="92" t="s">
        <v>69</v>
      </c>
      <c r="C389" s="92">
        <v>122</v>
      </c>
      <c r="D389" s="92">
        <v>1</v>
      </c>
      <c r="E389" s="1"/>
      <c r="F389" s="1"/>
      <c r="G389" s="1"/>
      <c r="H389" s="93" t="str">
        <f>VLOOKUP(A389,导出!A:K,9,FALSE)</f>
        <v>3003;3103;3403;5086</v>
      </c>
      <c r="I389" s="93" t="str">
        <f>VLOOKUP(A389,导出!A:K,10,FALSE)</f>
        <v>24;18;18;4</v>
      </c>
      <c r="J389" s="1"/>
      <c r="K389" s="93">
        <v>900</v>
      </c>
      <c r="M389">
        <v>0</v>
      </c>
      <c r="N389">
        <v>6260</v>
      </c>
    </row>
    <row r="390" ht="16.5" spans="1:14">
      <c r="A390" s="14">
        <v>6261</v>
      </c>
      <c r="B390" s="92" t="s">
        <v>69</v>
      </c>
      <c r="C390" s="92">
        <v>122</v>
      </c>
      <c r="D390" s="92">
        <v>1</v>
      </c>
      <c r="E390" s="1"/>
      <c r="F390" s="1"/>
      <c r="G390" s="1"/>
      <c r="H390" s="93" t="str">
        <f>VLOOKUP(A390,导出!A:K,9,FALSE)</f>
        <v>3003;3103;3403;5086</v>
      </c>
      <c r="I390" s="93" t="str">
        <f>VLOOKUP(A390,导出!A:K,10,FALSE)</f>
        <v>12;9;9;2</v>
      </c>
      <c r="J390" s="1"/>
      <c r="K390" s="93">
        <v>900</v>
      </c>
      <c r="M390">
        <v>0</v>
      </c>
      <c r="N390">
        <v>6261</v>
      </c>
    </row>
    <row r="391" ht="16.5" spans="1:14">
      <c r="A391" s="14">
        <v>6262</v>
      </c>
      <c r="B391" s="92" t="s">
        <v>69</v>
      </c>
      <c r="C391" s="92">
        <v>122</v>
      </c>
      <c r="D391" s="92">
        <v>1</v>
      </c>
      <c r="E391" s="1"/>
      <c r="F391" s="1"/>
      <c r="G391" s="1"/>
      <c r="H391" s="93" t="str">
        <f>VLOOKUP(A391,导出!A:K,9,FALSE)</f>
        <v>3004;3104;3404;5086</v>
      </c>
      <c r="I391" s="93" t="str">
        <f>VLOOKUP(A391,导出!A:K,10,FALSE)</f>
        <v>32;24;24;8</v>
      </c>
      <c r="J391" s="1"/>
      <c r="K391" s="93">
        <v>1200</v>
      </c>
      <c r="M391">
        <v>0</v>
      </c>
      <c r="N391">
        <v>6262</v>
      </c>
    </row>
    <row r="392" ht="16.5" spans="1:14">
      <c r="A392" s="14">
        <v>6263</v>
      </c>
      <c r="B392" s="92" t="s">
        <v>69</v>
      </c>
      <c r="C392" s="92">
        <v>122</v>
      </c>
      <c r="D392" s="92">
        <v>1</v>
      </c>
      <c r="E392" s="1"/>
      <c r="F392" s="1"/>
      <c r="G392" s="1"/>
      <c r="H392" s="93" t="str">
        <f>VLOOKUP(A392,导出!A:K,9,FALSE)</f>
        <v>3004;3104;3404;5086</v>
      </c>
      <c r="I392" s="93" t="str">
        <f>VLOOKUP(A392,导出!A:K,10,FALSE)</f>
        <v>16;12;12;4</v>
      </c>
      <c r="J392" s="1"/>
      <c r="K392" s="93">
        <v>1200</v>
      </c>
      <c r="M392">
        <v>0</v>
      </c>
      <c r="N392">
        <v>6263</v>
      </c>
    </row>
    <row r="393" ht="16.5" spans="1:14">
      <c r="A393" s="14">
        <v>6264</v>
      </c>
      <c r="B393" s="92" t="s">
        <v>69</v>
      </c>
      <c r="C393" s="92">
        <v>122</v>
      </c>
      <c r="D393" s="92">
        <v>1</v>
      </c>
      <c r="E393" s="1"/>
      <c r="F393" s="1"/>
      <c r="G393" s="1"/>
      <c r="H393" s="93" t="str">
        <f>VLOOKUP(A393,导出!A:K,9,FALSE)</f>
        <v>3005;3105;3405;5086</v>
      </c>
      <c r="I393" s="93" t="str">
        <f>VLOOKUP(A393,导出!A:K,10,FALSE)</f>
        <v>40;30;30;10</v>
      </c>
      <c r="J393" s="1"/>
      <c r="K393" s="93">
        <v>1500</v>
      </c>
      <c r="M393">
        <v>0</v>
      </c>
      <c r="N393">
        <v>6264</v>
      </c>
    </row>
    <row r="394" ht="16.5" spans="1:14">
      <c r="A394" s="14">
        <v>6265</v>
      </c>
      <c r="B394" s="92" t="s">
        <v>69</v>
      </c>
      <c r="C394" s="92">
        <v>122</v>
      </c>
      <c r="D394" s="92">
        <v>1</v>
      </c>
      <c r="E394" s="1"/>
      <c r="F394" s="1"/>
      <c r="G394" s="1"/>
      <c r="H394" s="93" t="str">
        <f>VLOOKUP(A394,导出!A:K,9,FALSE)</f>
        <v>3005;3105;3405;5086</v>
      </c>
      <c r="I394" s="93" t="str">
        <f>VLOOKUP(A394,导出!A:K,10,FALSE)</f>
        <v>40;30;30;10</v>
      </c>
      <c r="J394" s="1"/>
      <c r="K394" s="93">
        <v>1500</v>
      </c>
      <c r="M394">
        <v>0</v>
      </c>
      <c r="N394">
        <v>6265</v>
      </c>
    </row>
    <row r="395" ht="16.5" spans="1:14">
      <c r="A395" s="14">
        <v>6266</v>
      </c>
      <c r="B395" s="92" t="s">
        <v>69</v>
      </c>
      <c r="C395" s="92">
        <v>122</v>
      </c>
      <c r="D395" s="92">
        <v>1</v>
      </c>
      <c r="E395" s="1"/>
      <c r="F395" s="1"/>
      <c r="G395" s="1"/>
      <c r="H395" s="93" t="str">
        <f>VLOOKUP(A395,导出!A:K,9,FALSE)</f>
        <v>3005;3105;3405;5086</v>
      </c>
      <c r="I395" s="93" t="str">
        <f>VLOOKUP(A395,导出!A:K,10,FALSE)</f>
        <v>20;15;15;8</v>
      </c>
      <c r="J395" s="1"/>
      <c r="K395" s="93">
        <v>1500</v>
      </c>
      <c r="M395">
        <v>0</v>
      </c>
      <c r="N395">
        <v>6266</v>
      </c>
    </row>
    <row r="396" ht="16.5" spans="1:14">
      <c r="A396" s="14">
        <v>6267</v>
      </c>
      <c r="B396" s="92" t="s">
        <v>69</v>
      </c>
      <c r="C396" s="92">
        <v>122</v>
      </c>
      <c r="D396" s="92">
        <v>1</v>
      </c>
      <c r="E396" s="1"/>
      <c r="F396" s="1"/>
      <c r="G396" s="1"/>
      <c r="H396" s="93" t="str">
        <f>VLOOKUP(A396,导出!A:K,9,FALSE)</f>
        <v>3006;3106;3406;5086</v>
      </c>
      <c r="I396" s="93" t="str">
        <f>VLOOKUP(A396,导出!A:K,10,FALSE)</f>
        <v>48;36;36;12</v>
      </c>
      <c r="J396" s="1"/>
      <c r="K396" s="93">
        <v>1800</v>
      </c>
      <c r="M396">
        <v>0</v>
      </c>
      <c r="N396">
        <v>6267</v>
      </c>
    </row>
    <row r="397" ht="16.5" spans="1:14">
      <c r="A397" s="14">
        <v>6268</v>
      </c>
      <c r="B397" s="92" t="s">
        <v>69</v>
      </c>
      <c r="C397" s="92">
        <v>122</v>
      </c>
      <c r="D397" s="92">
        <v>1</v>
      </c>
      <c r="E397" s="1"/>
      <c r="F397" s="1"/>
      <c r="G397" s="1"/>
      <c r="H397" s="93" t="str">
        <f>VLOOKUP(A397,导出!A:K,9,FALSE)</f>
        <v>3006;3106;3406;5086</v>
      </c>
      <c r="I397" s="93" t="str">
        <f>VLOOKUP(A397,导出!A:K,10,FALSE)</f>
        <v>24;18;18;10</v>
      </c>
      <c r="J397" s="1"/>
      <c r="K397" s="93">
        <v>1800</v>
      </c>
      <c r="M397">
        <v>0</v>
      </c>
      <c r="N397">
        <v>6268</v>
      </c>
    </row>
    <row r="398" ht="16.5" spans="1:14">
      <c r="A398" s="14">
        <v>6279</v>
      </c>
      <c r="B398" s="92" t="s">
        <v>69</v>
      </c>
      <c r="C398" s="92">
        <v>122</v>
      </c>
      <c r="D398" s="92">
        <v>1</v>
      </c>
      <c r="E398" s="1"/>
      <c r="F398" s="1"/>
      <c r="G398" s="1"/>
      <c r="H398" s="93" t="str">
        <f>VLOOKUP(A398,导出!A:K,9,FALSE)</f>
        <v>3001;3101;3401;5086</v>
      </c>
      <c r="I398" s="93" t="str">
        <f>VLOOKUP(A398,导出!A:K,10,FALSE)</f>
        <v>6;6;8;1</v>
      </c>
      <c r="J398" s="1"/>
      <c r="K398" s="93">
        <v>300</v>
      </c>
      <c r="M398">
        <v>0</v>
      </c>
      <c r="N398">
        <v>6279</v>
      </c>
    </row>
    <row r="399" ht="16.5" spans="1:14">
      <c r="A399" s="14">
        <v>6280</v>
      </c>
      <c r="B399" s="92" t="s">
        <v>69</v>
      </c>
      <c r="C399" s="92">
        <v>122</v>
      </c>
      <c r="D399" s="92">
        <v>1</v>
      </c>
      <c r="E399" s="1"/>
      <c r="F399" s="1"/>
      <c r="G399" s="1"/>
      <c r="H399" s="93" t="str">
        <f>VLOOKUP(A399,导出!A:K,9,FALSE)</f>
        <v>3001;3101;3401</v>
      </c>
      <c r="I399" s="93" t="str">
        <f>VLOOKUP(A399,导出!A:K,10,FALSE)</f>
        <v>3;3;4</v>
      </c>
      <c r="J399" s="1"/>
      <c r="K399" s="93">
        <v>300</v>
      </c>
      <c r="M399">
        <v>0</v>
      </c>
      <c r="N399">
        <v>6280</v>
      </c>
    </row>
    <row r="400" ht="16.5" spans="1:14">
      <c r="A400" s="14">
        <v>6281</v>
      </c>
      <c r="B400" s="92" t="s">
        <v>69</v>
      </c>
      <c r="C400" s="92">
        <v>122</v>
      </c>
      <c r="D400" s="92">
        <v>1</v>
      </c>
      <c r="E400" s="1"/>
      <c r="F400" s="1"/>
      <c r="G400" s="1"/>
      <c r="H400" s="93" t="str">
        <f>VLOOKUP(A400,导出!A:K,9,FALSE)</f>
        <v>3002;3102;3402;5086</v>
      </c>
      <c r="I400" s="93" t="str">
        <f>VLOOKUP(A400,导出!A:K,10,FALSE)</f>
        <v>12;12;16;2</v>
      </c>
      <c r="J400" s="1"/>
      <c r="K400" s="93">
        <v>600</v>
      </c>
      <c r="M400">
        <v>0</v>
      </c>
      <c r="N400">
        <v>6281</v>
      </c>
    </row>
    <row r="401" ht="16.5" spans="1:14">
      <c r="A401" s="14">
        <v>6282</v>
      </c>
      <c r="B401" s="92" t="s">
        <v>69</v>
      </c>
      <c r="C401" s="92">
        <v>122</v>
      </c>
      <c r="D401" s="92">
        <v>1</v>
      </c>
      <c r="E401" s="1"/>
      <c r="F401" s="1"/>
      <c r="G401" s="1"/>
      <c r="H401" s="93" t="str">
        <f>VLOOKUP(A401,导出!A:K,9,FALSE)</f>
        <v>3002;3102;3402;5086</v>
      </c>
      <c r="I401" s="93" t="str">
        <f>VLOOKUP(A401,导出!A:K,10,FALSE)</f>
        <v>6;6;8;1</v>
      </c>
      <c r="J401" s="1"/>
      <c r="K401" s="93">
        <v>600</v>
      </c>
      <c r="M401">
        <v>0</v>
      </c>
      <c r="N401">
        <v>6282</v>
      </c>
    </row>
    <row r="402" ht="16.5" spans="1:14">
      <c r="A402" s="14">
        <v>6283</v>
      </c>
      <c r="B402" s="92" t="s">
        <v>69</v>
      </c>
      <c r="C402" s="92">
        <v>122</v>
      </c>
      <c r="D402" s="92">
        <v>1</v>
      </c>
      <c r="E402" s="1"/>
      <c r="F402" s="1"/>
      <c r="G402" s="1"/>
      <c r="H402" s="93" t="str">
        <f>VLOOKUP(A402,导出!A:K,9,FALSE)</f>
        <v>3003;3103;3403;5086</v>
      </c>
      <c r="I402" s="93" t="str">
        <f>VLOOKUP(A402,导出!A:K,10,FALSE)</f>
        <v>18;18;24;4</v>
      </c>
      <c r="J402" s="1"/>
      <c r="K402" s="93">
        <v>900</v>
      </c>
      <c r="M402">
        <v>0</v>
      </c>
      <c r="N402">
        <v>6283</v>
      </c>
    </row>
    <row r="403" ht="16.5" spans="1:14">
      <c r="A403" s="14">
        <v>6284</v>
      </c>
      <c r="B403" s="92" t="s">
        <v>69</v>
      </c>
      <c r="C403" s="92">
        <v>122</v>
      </c>
      <c r="D403" s="92">
        <v>1</v>
      </c>
      <c r="E403" s="1"/>
      <c r="F403" s="1"/>
      <c r="G403" s="1"/>
      <c r="H403" s="93" t="str">
        <f>VLOOKUP(A403,导出!A:K,9,FALSE)</f>
        <v>3003;3103;3403;5086</v>
      </c>
      <c r="I403" s="93" t="str">
        <f>VLOOKUP(A403,导出!A:K,10,FALSE)</f>
        <v>9;9;12;2</v>
      </c>
      <c r="J403" s="1"/>
      <c r="K403" s="93">
        <v>900</v>
      </c>
      <c r="M403">
        <v>0</v>
      </c>
      <c r="N403">
        <v>6284</v>
      </c>
    </row>
    <row r="404" ht="16.5" spans="1:14">
      <c r="A404" s="14">
        <v>6285</v>
      </c>
      <c r="B404" s="92" t="s">
        <v>69</v>
      </c>
      <c r="C404" s="92">
        <v>122</v>
      </c>
      <c r="D404" s="92">
        <v>1</v>
      </c>
      <c r="E404" s="1"/>
      <c r="F404" s="1"/>
      <c r="G404" s="1"/>
      <c r="H404" s="93" t="str">
        <f>VLOOKUP(A404,导出!A:K,9,FALSE)</f>
        <v>3004;3104;3404;5086</v>
      </c>
      <c r="I404" s="93" t="str">
        <f>VLOOKUP(A404,导出!A:K,10,FALSE)</f>
        <v>24;24;32;8</v>
      </c>
      <c r="J404" s="1"/>
      <c r="K404" s="93">
        <v>1200</v>
      </c>
      <c r="M404">
        <v>0</v>
      </c>
      <c r="N404">
        <v>6285</v>
      </c>
    </row>
    <row r="405" ht="16.5" spans="1:14">
      <c r="A405" s="14">
        <v>6286</v>
      </c>
      <c r="B405" s="92" t="s">
        <v>69</v>
      </c>
      <c r="C405" s="92">
        <v>122</v>
      </c>
      <c r="D405" s="92">
        <v>1</v>
      </c>
      <c r="E405" s="1"/>
      <c r="F405" s="1"/>
      <c r="G405" s="1"/>
      <c r="H405" s="93" t="str">
        <f>VLOOKUP(A405,导出!A:K,9,FALSE)</f>
        <v>3004;3104;3404;5086</v>
      </c>
      <c r="I405" s="93" t="str">
        <f>VLOOKUP(A405,导出!A:K,10,FALSE)</f>
        <v>12;12;16;4</v>
      </c>
      <c r="J405" s="1"/>
      <c r="K405" s="93">
        <v>1200</v>
      </c>
      <c r="M405">
        <v>0</v>
      </c>
      <c r="N405">
        <v>6286</v>
      </c>
    </row>
    <row r="406" ht="16.5" spans="1:14">
      <c r="A406" s="14">
        <v>6287</v>
      </c>
      <c r="B406" s="92" t="s">
        <v>69</v>
      </c>
      <c r="C406" s="92">
        <v>122</v>
      </c>
      <c r="D406" s="92">
        <v>1</v>
      </c>
      <c r="E406" s="1"/>
      <c r="F406" s="1"/>
      <c r="G406" s="1"/>
      <c r="H406" s="93" t="str">
        <f>VLOOKUP(A406,导出!A:K,9,FALSE)</f>
        <v>3005;3105;3405;5086</v>
      </c>
      <c r="I406" s="93" t="str">
        <f>VLOOKUP(A406,导出!A:K,10,FALSE)</f>
        <v>30;30;40;10</v>
      </c>
      <c r="J406" s="1"/>
      <c r="K406" s="93">
        <v>1500</v>
      </c>
      <c r="M406">
        <v>0</v>
      </c>
      <c r="N406">
        <v>6287</v>
      </c>
    </row>
    <row r="407" ht="16.5" spans="1:14">
      <c r="A407" s="14">
        <v>6288</v>
      </c>
      <c r="B407" s="92" t="s">
        <v>69</v>
      </c>
      <c r="C407" s="92">
        <v>122</v>
      </c>
      <c r="D407" s="92">
        <v>1</v>
      </c>
      <c r="E407" s="1"/>
      <c r="F407" s="1"/>
      <c r="G407" s="1"/>
      <c r="H407" s="93" t="str">
        <f>VLOOKUP(A407,导出!A:K,9,FALSE)</f>
        <v>3005;3105;3405;5086</v>
      </c>
      <c r="I407" s="93" t="str">
        <f>VLOOKUP(A407,导出!A:K,10,FALSE)</f>
        <v>30;30;40;10</v>
      </c>
      <c r="J407" s="1"/>
      <c r="K407" s="93">
        <v>1500</v>
      </c>
      <c r="M407">
        <v>0</v>
      </c>
      <c r="N407">
        <v>6288</v>
      </c>
    </row>
    <row r="408" ht="16.5" spans="1:14">
      <c r="A408" s="14">
        <v>6289</v>
      </c>
      <c r="B408" s="92" t="s">
        <v>69</v>
      </c>
      <c r="C408" s="92">
        <v>122</v>
      </c>
      <c r="D408" s="92">
        <v>1</v>
      </c>
      <c r="E408" s="1"/>
      <c r="F408" s="1"/>
      <c r="G408" s="1"/>
      <c r="H408" s="93" t="str">
        <f>VLOOKUP(A408,导出!A:K,9,FALSE)</f>
        <v>3005;3105;3405;5086</v>
      </c>
      <c r="I408" s="93" t="str">
        <f>VLOOKUP(A408,导出!A:K,10,FALSE)</f>
        <v>15;15;20;8</v>
      </c>
      <c r="J408" s="1"/>
      <c r="K408" s="93">
        <v>1500</v>
      </c>
      <c r="M408">
        <v>0</v>
      </c>
      <c r="N408">
        <v>6289</v>
      </c>
    </row>
    <row r="409" ht="16.5" spans="1:14">
      <c r="A409" s="14">
        <v>6290</v>
      </c>
      <c r="B409" s="92" t="s">
        <v>69</v>
      </c>
      <c r="C409" s="92">
        <v>122</v>
      </c>
      <c r="D409" s="92">
        <v>1</v>
      </c>
      <c r="E409" s="1"/>
      <c r="F409" s="1"/>
      <c r="G409" s="1"/>
      <c r="H409" s="93" t="str">
        <f>VLOOKUP(A409,导出!A:K,9,FALSE)</f>
        <v>3006;3106;3406;5086</v>
      </c>
      <c r="I409" s="93" t="str">
        <f>VLOOKUP(A409,导出!A:K,10,FALSE)</f>
        <v>36;36;48;12</v>
      </c>
      <c r="J409" s="1"/>
      <c r="K409" s="93">
        <v>1800</v>
      </c>
      <c r="M409">
        <v>0</v>
      </c>
      <c r="N409">
        <v>6290</v>
      </c>
    </row>
    <row r="410" ht="16.5" spans="1:14">
      <c r="A410" s="14">
        <v>6291</v>
      </c>
      <c r="B410" s="92" t="s">
        <v>69</v>
      </c>
      <c r="C410" s="92">
        <v>122</v>
      </c>
      <c r="D410" s="92">
        <v>1</v>
      </c>
      <c r="E410" s="1"/>
      <c r="F410" s="1"/>
      <c r="G410" s="1"/>
      <c r="H410" s="93" t="str">
        <f>VLOOKUP(A410,导出!A:K,9,FALSE)</f>
        <v>3006;3106;3406;5086</v>
      </c>
      <c r="I410" s="93" t="str">
        <f>VLOOKUP(A410,导出!A:K,10,FALSE)</f>
        <v>18;18;24;10</v>
      </c>
      <c r="J410" s="1"/>
      <c r="K410" s="93">
        <v>1800</v>
      </c>
      <c r="M410">
        <v>0</v>
      </c>
      <c r="N410">
        <v>6291</v>
      </c>
    </row>
    <row r="411" ht="16.5" spans="1:14">
      <c r="A411" s="14">
        <v>6302</v>
      </c>
      <c r="B411" s="92" t="s">
        <v>69</v>
      </c>
      <c r="C411" s="92">
        <v>122</v>
      </c>
      <c r="D411" s="92">
        <v>1</v>
      </c>
      <c r="E411" s="1"/>
      <c r="F411" s="1"/>
      <c r="G411" s="1"/>
      <c r="H411" s="93" t="str">
        <f>VLOOKUP(A411,导出!A:K,9,FALSE)</f>
        <v>3001;3101;3401;5086</v>
      </c>
      <c r="I411" s="93" t="str">
        <f>VLOOKUP(A411,导出!A:K,10,FALSE)</f>
        <v>3;5;3;1</v>
      </c>
      <c r="J411" s="1"/>
      <c r="K411" s="93">
        <v>300</v>
      </c>
      <c r="M411">
        <v>0</v>
      </c>
      <c r="N411">
        <v>6302</v>
      </c>
    </row>
    <row r="412" ht="16.5" spans="1:14">
      <c r="A412" s="14">
        <v>6303</v>
      </c>
      <c r="B412" s="92" t="s">
        <v>69</v>
      </c>
      <c r="C412" s="92">
        <v>122</v>
      </c>
      <c r="D412" s="92">
        <v>1</v>
      </c>
      <c r="E412" s="1"/>
      <c r="F412" s="1"/>
      <c r="G412" s="1"/>
      <c r="H412" s="93" t="str">
        <f>VLOOKUP(A412,导出!A:K,9,FALSE)</f>
        <v>3001;3101;3401;5086</v>
      </c>
      <c r="I412" s="93" t="str">
        <f>VLOOKUP(A412,导出!A:K,10,FALSE)</f>
        <v>3;5;3;1</v>
      </c>
      <c r="J412" s="1"/>
      <c r="K412" s="93">
        <v>300</v>
      </c>
      <c r="M412">
        <v>0</v>
      </c>
      <c r="N412">
        <v>6303</v>
      </c>
    </row>
    <row r="413" ht="16.5" spans="1:14">
      <c r="A413" s="14">
        <v>6304</v>
      </c>
      <c r="B413" s="92" t="s">
        <v>69</v>
      </c>
      <c r="C413" s="92">
        <v>122</v>
      </c>
      <c r="D413" s="92">
        <v>1</v>
      </c>
      <c r="E413" s="1"/>
      <c r="F413" s="1"/>
      <c r="G413" s="1"/>
      <c r="H413" s="93" t="str">
        <f>VLOOKUP(A413,导出!A:K,9,FALSE)</f>
        <v>3001;3101;3401;5086</v>
      </c>
      <c r="I413" s="93" t="str">
        <f>VLOOKUP(A413,导出!A:K,10,FALSE)</f>
        <v>3;5;3;1</v>
      </c>
      <c r="J413" s="1"/>
      <c r="K413" s="93">
        <v>300</v>
      </c>
      <c r="M413">
        <v>0</v>
      </c>
      <c r="N413">
        <v>6304</v>
      </c>
    </row>
    <row r="414" ht="16.5" spans="1:14">
      <c r="A414" s="14">
        <v>6305</v>
      </c>
      <c r="B414" s="92" t="s">
        <v>69</v>
      </c>
      <c r="C414" s="92">
        <v>122</v>
      </c>
      <c r="D414" s="92">
        <v>1</v>
      </c>
      <c r="E414" s="1"/>
      <c r="F414" s="1"/>
      <c r="G414" s="1"/>
      <c r="H414" s="93" t="str">
        <f>VLOOKUP(A414,导出!A:K,9,FALSE)</f>
        <v>3001;3101;3401;5086</v>
      </c>
      <c r="I414" s="93" t="str">
        <f>VLOOKUP(A414,导出!A:K,10,FALSE)</f>
        <v>3;5;3;1</v>
      </c>
      <c r="J414" s="1"/>
      <c r="K414" s="93">
        <v>300</v>
      </c>
      <c r="M414">
        <v>0</v>
      </c>
      <c r="N414">
        <v>6305</v>
      </c>
    </row>
    <row r="415" ht="16.5" spans="1:14">
      <c r="A415" s="14">
        <v>6306</v>
      </c>
      <c r="B415" s="92" t="s">
        <v>69</v>
      </c>
      <c r="C415" s="92">
        <v>122</v>
      </c>
      <c r="D415" s="92">
        <v>1</v>
      </c>
      <c r="E415" s="1"/>
      <c r="F415" s="1"/>
      <c r="G415" s="1"/>
      <c r="H415" s="93" t="str">
        <f>VLOOKUP(A415,导出!A:K,9,FALSE)</f>
        <v>3001;3101;3401;5086</v>
      </c>
      <c r="I415" s="93" t="str">
        <f>VLOOKUP(A415,导出!A:K,10,FALSE)</f>
        <v>3;5;3;1</v>
      </c>
      <c r="J415" s="1"/>
      <c r="K415" s="93">
        <v>300</v>
      </c>
      <c r="M415">
        <v>0</v>
      </c>
      <c r="N415">
        <v>6306</v>
      </c>
    </row>
    <row r="416" ht="16.5" spans="1:14">
      <c r="A416" s="14">
        <v>6307</v>
      </c>
      <c r="B416" s="92" t="s">
        <v>69</v>
      </c>
      <c r="C416" s="92">
        <v>122</v>
      </c>
      <c r="D416" s="92">
        <v>1</v>
      </c>
      <c r="E416" s="1"/>
      <c r="F416" s="1"/>
      <c r="G416" s="1"/>
      <c r="H416" s="93" t="str">
        <f>VLOOKUP(A416,导出!A:K,9,FALSE)</f>
        <v>3001;3101;3401;5086</v>
      </c>
      <c r="I416" s="93" t="str">
        <f>VLOOKUP(A416,导出!A:K,10,FALSE)</f>
        <v>3;5;3;1</v>
      </c>
      <c r="J416" s="1"/>
      <c r="K416" s="93">
        <v>300</v>
      </c>
      <c r="M416">
        <v>0</v>
      </c>
      <c r="N416">
        <v>6307</v>
      </c>
    </row>
    <row r="417" ht="16.5" spans="1:14">
      <c r="A417" s="14">
        <v>6308</v>
      </c>
      <c r="B417" s="92" t="s">
        <v>69</v>
      </c>
      <c r="C417" s="92">
        <v>122</v>
      </c>
      <c r="D417" s="92">
        <v>1</v>
      </c>
      <c r="E417" s="1"/>
      <c r="F417" s="1"/>
      <c r="G417" s="1"/>
      <c r="H417" s="93" t="str">
        <f>VLOOKUP(A417,导出!A:K,9,FALSE)</f>
        <v>3002;3102;3402;5086</v>
      </c>
      <c r="I417" s="93" t="str">
        <f>VLOOKUP(A417,导出!A:K,10,FALSE)</f>
        <v>6;10;6;2</v>
      </c>
      <c r="J417" s="1"/>
      <c r="K417" s="93">
        <v>600</v>
      </c>
      <c r="M417">
        <v>0</v>
      </c>
      <c r="N417">
        <v>6308</v>
      </c>
    </row>
    <row r="418" ht="16.5" spans="1:14">
      <c r="A418" s="14">
        <v>6309</v>
      </c>
      <c r="B418" s="92" t="s">
        <v>69</v>
      </c>
      <c r="C418" s="92">
        <v>122</v>
      </c>
      <c r="D418" s="92">
        <v>1</v>
      </c>
      <c r="E418" s="1"/>
      <c r="F418" s="1"/>
      <c r="G418" s="1"/>
      <c r="H418" s="93" t="str">
        <f>VLOOKUP(A418,导出!A:K,9,FALSE)</f>
        <v>3002;3102;3402;5086</v>
      </c>
      <c r="I418" s="93" t="str">
        <f>VLOOKUP(A418,导出!A:K,10,FALSE)</f>
        <v>6;10;6;2</v>
      </c>
      <c r="J418" s="1"/>
      <c r="K418" s="93">
        <v>600</v>
      </c>
      <c r="M418">
        <v>0</v>
      </c>
      <c r="N418">
        <v>6309</v>
      </c>
    </row>
    <row r="419" ht="16.5" spans="1:14">
      <c r="A419" s="14">
        <v>6310</v>
      </c>
      <c r="B419" s="92" t="s">
        <v>69</v>
      </c>
      <c r="C419" s="92">
        <v>122</v>
      </c>
      <c r="D419" s="92">
        <v>1</v>
      </c>
      <c r="E419" s="1"/>
      <c r="F419" s="1"/>
      <c r="G419" s="1"/>
      <c r="H419" s="93" t="str">
        <f>VLOOKUP(A419,导出!A:K,9,FALSE)</f>
        <v>3002;3102;3402;5086</v>
      </c>
      <c r="I419" s="93" t="str">
        <f>VLOOKUP(A419,导出!A:K,10,FALSE)</f>
        <v>6;10;6;2</v>
      </c>
      <c r="J419" s="1"/>
      <c r="K419" s="93">
        <v>600</v>
      </c>
      <c r="M419">
        <v>0</v>
      </c>
      <c r="N419">
        <v>6310</v>
      </c>
    </row>
    <row r="420" ht="16.5" spans="1:14">
      <c r="A420" s="14">
        <v>6311</v>
      </c>
      <c r="B420" s="92" t="s">
        <v>69</v>
      </c>
      <c r="C420" s="92">
        <v>122</v>
      </c>
      <c r="D420" s="92">
        <v>1</v>
      </c>
      <c r="E420" s="1"/>
      <c r="F420" s="1"/>
      <c r="G420" s="1"/>
      <c r="H420" s="93" t="str">
        <f>VLOOKUP(A420,导出!A:K,9,FALSE)</f>
        <v>3003;3103;3403;5086</v>
      </c>
      <c r="I420" s="93" t="str">
        <f>VLOOKUP(A420,导出!A:K,10,FALSE)</f>
        <v>9;15;9;4</v>
      </c>
      <c r="J420" s="1"/>
      <c r="K420" s="93">
        <v>900</v>
      </c>
      <c r="M420">
        <v>0</v>
      </c>
      <c r="N420">
        <v>6311</v>
      </c>
    </row>
    <row r="421" ht="16.5" spans="1:14">
      <c r="A421" s="14">
        <v>6312</v>
      </c>
      <c r="B421" s="92" t="s">
        <v>69</v>
      </c>
      <c r="C421" s="92">
        <v>122</v>
      </c>
      <c r="D421" s="92">
        <v>1</v>
      </c>
      <c r="E421" s="1"/>
      <c r="F421" s="1"/>
      <c r="G421" s="1"/>
      <c r="H421" s="93" t="str">
        <f>VLOOKUP(A421,导出!A:K,9,FALSE)</f>
        <v>3003;3103;3403;5086</v>
      </c>
      <c r="I421" s="93" t="str">
        <f>VLOOKUP(A421,导出!A:K,10,FALSE)</f>
        <v>9;15;9;4</v>
      </c>
      <c r="J421" s="1"/>
      <c r="K421" s="93">
        <v>900</v>
      </c>
      <c r="M421">
        <v>0</v>
      </c>
      <c r="N421">
        <v>6312</v>
      </c>
    </row>
    <row r="422" ht="16.5" spans="1:14">
      <c r="A422" s="14">
        <v>6313</v>
      </c>
      <c r="B422" s="92" t="s">
        <v>69</v>
      </c>
      <c r="C422" s="92">
        <v>122</v>
      </c>
      <c r="D422" s="92">
        <v>1</v>
      </c>
      <c r="E422" s="1"/>
      <c r="F422" s="1"/>
      <c r="G422" s="1"/>
      <c r="H422" s="93" t="str">
        <f>VLOOKUP(A422,导出!A:K,9,FALSE)</f>
        <v>3003;3103;3403;5086</v>
      </c>
      <c r="I422" s="93" t="str">
        <f>VLOOKUP(A422,导出!A:K,10,FALSE)</f>
        <v>9;15;9;4</v>
      </c>
      <c r="J422" s="1"/>
      <c r="K422" s="93">
        <v>900</v>
      </c>
      <c r="M422">
        <v>0</v>
      </c>
      <c r="N422">
        <v>6313</v>
      </c>
    </row>
    <row r="423" ht="16.5" spans="1:14">
      <c r="A423" s="14">
        <v>6314</v>
      </c>
      <c r="B423" s="92" t="s">
        <v>69</v>
      </c>
      <c r="C423" s="92">
        <v>122</v>
      </c>
      <c r="D423" s="92">
        <v>1</v>
      </c>
      <c r="E423" s="1"/>
      <c r="F423" s="1"/>
      <c r="G423" s="1"/>
      <c r="H423" s="93" t="str">
        <f>VLOOKUP(A423,导出!A:K,9,FALSE)</f>
        <v>3003;3103;3403;5086</v>
      </c>
      <c r="I423" s="93" t="str">
        <f>VLOOKUP(A423,导出!A:K,10,FALSE)</f>
        <v>9;15;9;4</v>
      </c>
      <c r="J423" s="1"/>
      <c r="K423" s="93">
        <v>900</v>
      </c>
      <c r="M423">
        <v>0</v>
      </c>
      <c r="N423">
        <v>6314</v>
      </c>
    </row>
    <row r="424" ht="16.5" spans="1:14">
      <c r="A424" s="14">
        <v>6315</v>
      </c>
      <c r="B424" s="92" t="s">
        <v>69</v>
      </c>
      <c r="C424" s="92">
        <v>122</v>
      </c>
      <c r="D424" s="92">
        <v>1</v>
      </c>
      <c r="E424" s="1"/>
      <c r="F424" s="1"/>
      <c r="G424" s="1"/>
      <c r="H424" s="93" t="str">
        <f>VLOOKUP(A424,导出!A:K,9,FALSE)</f>
        <v>3003;3103;3403;5086</v>
      </c>
      <c r="I424" s="93" t="str">
        <f>VLOOKUP(A424,导出!A:K,10,FALSE)</f>
        <v>9;15;9;4</v>
      </c>
      <c r="J424" s="1"/>
      <c r="K424" s="93">
        <v>900</v>
      </c>
      <c r="M424">
        <v>0</v>
      </c>
      <c r="N424">
        <v>6315</v>
      </c>
    </row>
    <row r="425" ht="16.5" spans="1:14">
      <c r="A425" s="14">
        <v>6316</v>
      </c>
      <c r="B425" s="92" t="s">
        <v>69</v>
      </c>
      <c r="C425" s="92">
        <v>122</v>
      </c>
      <c r="D425" s="92">
        <v>1</v>
      </c>
      <c r="E425" s="1"/>
      <c r="F425" s="1"/>
      <c r="G425" s="1"/>
      <c r="H425" s="93" t="str">
        <f>VLOOKUP(A425,导出!A:K,9,FALSE)</f>
        <v>3003;3103;3403;5086</v>
      </c>
      <c r="I425" s="93" t="str">
        <f>VLOOKUP(A425,导出!A:K,10,FALSE)</f>
        <v>9;15;9;4</v>
      </c>
      <c r="J425" s="1"/>
      <c r="K425" s="93">
        <v>900</v>
      </c>
      <c r="M425">
        <v>0</v>
      </c>
      <c r="N425">
        <v>6316</v>
      </c>
    </row>
    <row r="426" ht="16.5" spans="1:14">
      <c r="A426" s="14">
        <v>6317</v>
      </c>
      <c r="B426" s="92" t="s">
        <v>69</v>
      </c>
      <c r="C426" s="92">
        <v>122</v>
      </c>
      <c r="D426" s="92">
        <v>1</v>
      </c>
      <c r="E426" s="1"/>
      <c r="F426" s="1"/>
      <c r="G426" s="1"/>
      <c r="H426" s="93" t="str">
        <f>VLOOKUP(A426,导出!A:K,9,FALSE)</f>
        <v>3003;3103;3403;5086</v>
      </c>
      <c r="I426" s="93" t="str">
        <f>VLOOKUP(A426,导出!A:K,10,FALSE)</f>
        <v>9;15;9;4</v>
      </c>
      <c r="J426" s="1"/>
      <c r="K426" s="93">
        <v>900</v>
      </c>
      <c r="M426">
        <v>0</v>
      </c>
      <c r="N426">
        <v>6317</v>
      </c>
    </row>
    <row r="427" ht="16.5" spans="1:14">
      <c r="A427" s="14">
        <v>6318</v>
      </c>
      <c r="B427" s="92" t="s">
        <v>69</v>
      </c>
      <c r="C427" s="92">
        <v>122</v>
      </c>
      <c r="D427" s="92">
        <v>1</v>
      </c>
      <c r="E427" s="1"/>
      <c r="F427" s="1"/>
      <c r="G427" s="1"/>
      <c r="H427" s="93" t="str">
        <f>VLOOKUP(A427,导出!A:K,9,FALSE)</f>
        <v>3004;3104;3404;5086</v>
      </c>
      <c r="I427" s="93" t="str">
        <f>VLOOKUP(A427,导出!A:K,10,FALSE)</f>
        <v>12;20;12;8</v>
      </c>
      <c r="J427" s="1"/>
      <c r="K427" s="93">
        <v>1200</v>
      </c>
      <c r="M427">
        <v>0</v>
      </c>
      <c r="N427">
        <v>6318</v>
      </c>
    </row>
    <row r="428" ht="16.5" spans="1:14">
      <c r="A428" s="14">
        <v>6319</v>
      </c>
      <c r="B428" s="92" t="s">
        <v>69</v>
      </c>
      <c r="C428" s="92">
        <v>122</v>
      </c>
      <c r="D428" s="92">
        <v>1</v>
      </c>
      <c r="E428" s="1"/>
      <c r="F428" s="1"/>
      <c r="G428" s="1"/>
      <c r="H428" s="93" t="str">
        <f>VLOOKUP(A428,导出!A:K,9,FALSE)</f>
        <v>3004;3104;3404;5086</v>
      </c>
      <c r="I428" s="93" t="str">
        <f>VLOOKUP(A428,导出!A:K,10,FALSE)</f>
        <v>12;20;12;8</v>
      </c>
      <c r="J428" s="1"/>
      <c r="K428" s="93">
        <v>1200</v>
      </c>
      <c r="M428">
        <v>0</v>
      </c>
      <c r="N428">
        <v>6319</v>
      </c>
    </row>
    <row r="429" ht="16.5" spans="1:14">
      <c r="A429" s="14">
        <v>6320</v>
      </c>
      <c r="B429" s="92" t="s">
        <v>69</v>
      </c>
      <c r="C429" s="92">
        <v>122</v>
      </c>
      <c r="D429" s="92">
        <v>1</v>
      </c>
      <c r="E429" s="1"/>
      <c r="F429" s="1"/>
      <c r="G429" s="1"/>
      <c r="H429" s="93" t="str">
        <f>VLOOKUP(A429,导出!A:K,9,FALSE)</f>
        <v>3004;3104;3404;5086</v>
      </c>
      <c r="I429" s="93" t="str">
        <f>VLOOKUP(A429,导出!A:K,10,FALSE)</f>
        <v>12;20;12;8</v>
      </c>
      <c r="J429" s="1"/>
      <c r="K429" s="93">
        <v>1200</v>
      </c>
      <c r="M429">
        <v>0</v>
      </c>
      <c r="N429">
        <v>6320</v>
      </c>
    </row>
    <row r="430" ht="16.5" spans="1:14">
      <c r="A430" s="14">
        <v>6321</v>
      </c>
      <c r="B430" s="92" t="s">
        <v>69</v>
      </c>
      <c r="C430" s="92">
        <v>122</v>
      </c>
      <c r="D430" s="92">
        <v>1</v>
      </c>
      <c r="E430" s="1"/>
      <c r="F430" s="1"/>
      <c r="G430" s="1"/>
      <c r="H430" s="93" t="str">
        <f>VLOOKUP(A430,导出!A:K,9,FALSE)</f>
        <v>3004;3104;3404;5086</v>
      </c>
      <c r="I430" s="93" t="str">
        <f>VLOOKUP(A430,导出!A:K,10,FALSE)</f>
        <v>12;20;12;8</v>
      </c>
      <c r="J430" s="1"/>
      <c r="K430" s="93">
        <v>1200</v>
      </c>
      <c r="M430">
        <v>0</v>
      </c>
      <c r="N430">
        <v>6321</v>
      </c>
    </row>
    <row r="431" ht="16.5" spans="1:14">
      <c r="A431" s="14">
        <v>6322</v>
      </c>
      <c r="B431" s="92" t="s">
        <v>69</v>
      </c>
      <c r="C431" s="92">
        <v>122</v>
      </c>
      <c r="D431" s="92">
        <v>1</v>
      </c>
      <c r="E431" s="1"/>
      <c r="F431" s="1"/>
      <c r="G431" s="1"/>
      <c r="H431" s="93" t="str">
        <f>VLOOKUP(A431,导出!A:K,9,FALSE)</f>
        <v>3004;3104;3404;5086</v>
      </c>
      <c r="I431" s="93" t="str">
        <f>VLOOKUP(A431,导出!A:K,10,FALSE)</f>
        <v>12;20;12;8</v>
      </c>
      <c r="J431" s="1"/>
      <c r="K431" s="93">
        <v>1200</v>
      </c>
      <c r="M431">
        <v>0</v>
      </c>
      <c r="N431">
        <v>6322</v>
      </c>
    </row>
    <row r="432" ht="16.5" spans="1:14">
      <c r="A432" s="14">
        <v>6323</v>
      </c>
      <c r="B432" s="92" t="s">
        <v>69</v>
      </c>
      <c r="C432" s="92">
        <v>122</v>
      </c>
      <c r="D432" s="92">
        <v>1</v>
      </c>
      <c r="E432" s="1"/>
      <c r="F432" s="1"/>
      <c r="G432" s="1"/>
      <c r="H432" s="93" t="str">
        <f>VLOOKUP(A432,导出!A:K,9,FALSE)</f>
        <v>3005;3105;3405;5086</v>
      </c>
      <c r="I432" s="93" t="str">
        <f>VLOOKUP(A432,导出!A:K,10,FALSE)</f>
        <v>15;25;15;10</v>
      </c>
      <c r="J432" s="1"/>
      <c r="K432" s="93">
        <v>1500</v>
      </c>
      <c r="M432">
        <v>0</v>
      </c>
      <c r="N432">
        <v>6323</v>
      </c>
    </row>
    <row r="433" ht="16.5" spans="1:14">
      <c r="A433" s="14">
        <v>6324</v>
      </c>
      <c r="B433" s="92" t="s">
        <v>69</v>
      </c>
      <c r="C433" s="92">
        <v>122</v>
      </c>
      <c r="D433" s="92">
        <v>1</v>
      </c>
      <c r="E433" s="1"/>
      <c r="F433" s="1"/>
      <c r="G433" s="1"/>
      <c r="H433" s="93" t="str">
        <f>VLOOKUP(A433,导出!A:K,9,FALSE)</f>
        <v>3005;3105;3405;5086</v>
      </c>
      <c r="I433" s="93" t="str">
        <f>VLOOKUP(A433,导出!A:K,10,FALSE)</f>
        <v>15;25;15;10</v>
      </c>
      <c r="J433" s="1"/>
      <c r="K433" s="93">
        <v>1500</v>
      </c>
      <c r="M433">
        <v>0</v>
      </c>
      <c r="N433">
        <v>6324</v>
      </c>
    </row>
    <row r="434" ht="16.5" spans="1:14">
      <c r="A434" s="14">
        <v>6325</v>
      </c>
      <c r="B434" s="92" t="s">
        <v>69</v>
      </c>
      <c r="C434" s="92">
        <v>122</v>
      </c>
      <c r="D434" s="92">
        <v>1</v>
      </c>
      <c r="E434" s="1"/>
      <c r="F434" s="1"/>
      <c r="G434" s="1"/>
      <c r="H434" s="93" t="str">
        <f>VLOOKUP(A434,导出!A:K,9,FALSE)</f>
        <v>3005;3105;3405;5086</v>
      </c>
      <c r="I434" s="93" t="str">
        <f>VLOOKUP(A434,导出!A:K,10,FALSE)</f>
        <v>15;25;15;10</v>
      </c>
      <c r="J434" s="1"/>
      <c r="K434" s="93">
        <v>1500</v>
      </c>
      <c r="M434">
        <v>0</v>
      </c>
      <c r="N434">
        <v>6325</v>
      </c>
    </row>
    <row r="435" ht="16.5" spans="1:14">
      <c r="A435" s="14">
        <v>6326</v>
      </c>
      <c r="B435" s="92" t="s">
        <v>69</v>
      </c>
      <c r="C435" s="92">
        <v>122</v>
      </c>
      <c r="D435" s="92">
        <v>1</v>
      </c>
      <c r="E435" s="1"/>
      <c r="F435" s="1"/>
      <c r="G435" s="1"/>
      <c r="H435" s="93" t="str">
        <f>VLOOKUP(A435,导出!A:K,9,FALSE)</f>
        <v>3005;3105;3405;5086</v>
      </c>
      <c r="I435" s="93" t="str">
        <f>VLOOKUP(A435,导出!A:K,10,FALSE)</f>
        <v>15;25;15;10</v>
      </c>
      <c r="J435" s="1"/>
      <c r="K435" s="93">
        <v>1500</v>
      </c>
      <c r="M435">
        <v>0</v>
      </c>
      <c r="N435">
        <v>6326</v>
      </c>
    </row>
    <row r="436" ht="16.5" spans="1:14">
      <c r="A436" s="14">
        <v>6327</v>
      </c>
      <c r="B436" s="92" t="s">
        <v>69</v>
      </c>
      <c r="C436" s="92">
        <v>122</v>
      </c>
      <c r="D436" s="92">
        <v>1</v>
      </c>
      <c r="E436" s="1"/>
      <c r="F436" s="1"/>
      <c r="G436" s="1"/>
      <c r="H436" s="93" t="str">
        <f>VLOOKUP(A436,导出!A:K,9,FALSE)</f>
        <v>3005;3105;3405;5086</v>
      </c>
      <c r="I436" s="93" t="str">
        <f>VLOOKUP(A436,导出!A:K,10,FALSE)</f>
        <v>15;25;15;10</v>
      </c>
      <c r="J436" s="1"/>
      <c r="K436" s="93">
        <v>1500</v>
      </c>
      <c r="M436">
        <v>0</v>
      </c>
      <c r="N436">
        <v>6327</v>
      </c>
    </row>
    <row r="437" ht="16.5" spans="1:14">
      <c r="A437" s="14">
        <v>6328</v>
      </c>
      <c r="B437" s="92" t="s">
        <v>69</v>
      </c>
      <c r="C437" s="92">
        <v>122</v>
      </c>
      <c r="D437" s="92">
        <v>1</v>
      </c>
      <c r="E437" s="1"/>
      <c r="F437" s="1"/>
      <c r="G437" s="1"/>
      <c r="H437" s="93" t="str">
        <f>VLOOKUP(A437,导出!A:K,9,FALSE)</f>
        <v>3005;3105;3405;5086</v>
      </c>
      <c r="I437" s="93" t="str">
        <f>VLOOKUP(A437,导出!A:K,10,FALSE)</f>
        <v>15;25;15;10</v>
      </c>
      <c r="J437" s="1"/>
      <c r="K437" s="93">
        <v>1500</v>
      </c>
      <c r="M437">
        <v>0</v>
      </c>
      <c r="N437">
        <v>6328</v>
      </c>
    </row>
    <row r="438" ht="16.5" spans="1:14">
      <c r="A438" s="14">
        <v>6329</v>
      </c>
      <c r="B438" s="92" t="s">
        <v>69</v>
      </c>
      <c r="C438" s="92">
        <v>122</v>
      </c>
      <c r="D438" s="92">
        <v>1</v>
      </c>
      <c r="E438" s="1"/>
      <c r="F438" s="1"/>
      <c r="G438" s="1"/>
      <c r="H438" s="93" t="str">
        <f>VLOOKUP(A438,导出!A:K,9,FALSE)</f>
        <v>3006;3106;3406;5086</v>
      </c>
      <c r="I438" s="93" t="str">
        <f>VLOOKUP(A438,导出!A:K,10,FALSE)</f>
        <v>28;30;28;12</v>
      </c>
      <c r="J438" s="1"/>
      <c r="K438" s="93">
        <v>1800</v>
      </c>
      <c r="M438">
        <v>0</v>
      </c>
      <c r="N438">
        <v>6329</v>
      </c>
    </row>
    <row r="439" ht="16.5" spans="1:14">
      <c r="A439" s="14">
        <v>6330</v>
      </c>
      <c r="B439" s="92" t="s">
        <v>69</v>
      </c>
      <c r="C439" s="92">
        <v>122</v>
      </c>
      <c r="D439" s="92">
        <v>1</v>
      </c>
      <c r="E439" s="1"/>
      <c r="F439" s="1"/>
      <c r="G439" s="1"/>
      <c r="H439" s="93" t="str">
        <f>VLOOKUP(A439,导出!A:K,9,FALSE)</f>
        <v>3006;3106;3406;5086</v>
      </c>
      <c r="I439" s="93" t="str">
        <f>VLOOKUP(A439,导出!A:K,10,FALSE)</f>
        <v>28;30;28;12</v>
      </c>
      <c r="J439" s="1"/>
      <c r="K439" s="93">
        <v>1800</v>
      </c>
      <c r="M439">
        <v>0</v>
      </c>
      <c r="N439">
        <v>6330</v>
      </c>
    </row>
    <row r="440" ht="16.5" spans="1:14">
      <c r="A440" s="14">
        <v>6331</v>
      </c>
      <c r="B440" s="92" t="s">
        <v>69</v>
      </c>
      <c r="C440" s="92">
        <v>122</v>
      </c>
      <c r="D440" s="92">
        <v>1</v>
      </c>
      <c r="E440" s="1"/>
      <c r="F440" s="1"/>
      <c r="G440" s="1"/>
      <c r="H440" s="93" t="str">
        <f>VLOOKUP(A440,导出!A:K,9,FALSE)</f>
        <v>3006;3106;3406;5086</v>
      </c>
      <c r="I440" s="93" t="str">
        <f>VLOOKUP(A440,导出!A:K,10,FALSE)</f>
        <v>28;30;28;12</v>
      </c>
      <c r="J440" s="1"/>
      <c r="K440" s="93">
        <v>1800</v>
      </c>
      <c r="M440">
        <v>0</v>
      </c>
      <c r="N440">
        <v>6331</v>
      </c>
    </row>
    <row r="441" ht="16.5" spans="1:14">
      <c r="A441" s="14">
        <v>6332</v>
      </c>
      <c r="B441" s="92" t="s">
        <v>69</v>
      </c>
      <c r="C441" s="92">
        <v>122</v>
      </c>
      <c r="D441" s="92">
        <v>1</v>
      </c>
      <c r="E441" s="1"/>
      <c r="F441" s="1"/>
      <c r="G441" s="1"/>
      <c r="H441" s="93" t="str">
        <f>VLOOKUP(A441,导出!A:K,9,FALSE)</f>
        <v>3006;3106;3406;5086</v>
      </c>
      <c r="I441" s="93" t="str">
        <f>VLOOKUP(A441,导出!A:K,10,FALSE)</f>
        <v>28;30;28;12</v>
      </c>
      <c r="J441" s="1"/>
      <c r="K441" s="93">
        <v>1800</v>
      </c>
      <c r="M441">
        <v>0</v>
      </c>
      <c r="N441">
        <v>6332</v>
      </c>
    </row>
  </sheetData>
  <sortState ref="A2:M378">
    <sortCondition ref="A2:A378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26"/>
  <sheetViews>
    <sheetView topLeftCell="A244" workbookViewId="0">
      <selection activeCell="H266" sqref="H266"/>
    </sheetView>
  </sheetViews>
  <sheetFormatPr defaultColWidth="9" defaultRowHeight="16.5"/>
  <cols>
    <col min="1" max="1" width="9" style="1"/>
    <col min="2" max="5" width="14.875" style="1" customWidth="1"/>
    <col min="6" max="6" width="29.375" style="1" customWidth="1"/>
    <col min="7" max="7" width="10.75" style="1" customWidth="1"/>
    <col min="8" max="8" width="10.5" style="1" customWidth="1"/>
    <col min="9" max="9" width="28.625" style="1" customWidth="1"/>
    <col min="10" max="10" width="35.625" style="1" customWidth="1"/>
    <col min="11" max="16384" width="9" style="1"/>
  </cols>
  <sheetData>
    <row r="1" s="87" customFormat="1" spans="1:11">
      <c r="A1" s="16" t="s">
        <v>71</v>
      </c>
      <c r="B1" s="16" t="s">
        <v>72</v>
      </c>
      <c r="C1" s="16" t="s">
        <v>73</v>
      </c>
      <c r="D1" s="16" t="s">
        <v>74</v>
      </c>
      <c r="E1" s="16" t="s">
        <v>75</v>
      </c>
      <c r="F1" s="16" t="s">
        <v>76</v>
      </c>
      <c r="G1" s="16" t="s">
        <v>77</v>
      </c>
      <c r="H1" s="16"/>
      <c r="I1" s="89" t="s">
        <v>78</v>
      </c>
      <c r="J1" s="89" t="s">
        <v>79</v>
      </c>
      <c r="K1" s="89"/>
    </row>
    <row r="2" s="15" customFormat="1" spans="1:11">
      <c r="A2" s="48">
        <v>6001</v>
      </c>
      <c r="B2" s="48" t="s">
        <v>80</v>
      </c>
      <c r="C2" s="48" t="s">
        <v>81</v>
      </c>
      <c r="D2" s="48" t="str">
        <f>C2&amp;VLOOKUP(F2,映射!A:B,2,FALSE)</f>
        <v>伙伴剑</v>
      </c>
      <c r="E2" s="48" t="s">
        <v>82</v>
      </c>
      <c r="F2" s="48" t="s">
        <v>83</v>
      </c>
      <c r="G2" s="48">
        <v>1</v>
      </c>
      <c r="H2" s="48" t="str">
        <f>D2&amp;E2&amp;G2</f>
        <v>伙伴剑A1</v>
      </c>
      <c r="I2" s="48" t="str">
        <f>VLOOKUP(H2,编辑!G:U,14,FALSE)</f>
        <v>3001;3101;3401</v>
      </c>
      <c r="J2" s="48" t="str">
        <f>VLOOKUP(H2,编辑!G:U,15,FALSE)</f>
        <v>5;3;3</v>
      </c>
      <c r="K2" s="48">
        <f>G2*3000</f>
        <v>3000</v>
      </c>
    </row>
    <row r="3" s="15" customFormat="1" spans="1:11">
      <c r="A3" s="48">
        <v>6002</v>
      </c>
      <c r="B3" s="48" t="s">
        <v>84</v>
      </c>
      <c r="C3" s="48" t="s">
        <v>81</v>
      </c>
      <c r="D3" s="48" t="str">
        <f>C3&amp;VLOOKUP(F3,映射!A:B,2,FALSE)</f>
        <v>伙伴剑</v>
      </c>
      <c r="E3" s="48" t="s">
        <v>85</v>
      </c>
      <c r="F3" s="48" t="s">
        <v>83</v>
      </c>
      <c r="G3" s="48" t="s">
        <v>86</v>
      </c>
      <c r="H3" s="48" t="str">
        <f t="shared" ref="H3:H66" si="0">D3&amp;E3&amp;G3</f>
        <v>伙伴剑B1</v>
      </c>
      <c r="I3" s="48" t="str">
        <f>VLOOKUP(H3,编辑!G:U,14,FALSE)</f>
        <v>3001;3101;3401;5086</v>
      </c>
      <c r="J3" s="48" t="str">
        <f>VLOOKUP(H3,编辑!G:U,15,FALSE)</f>
        <v>10;6;6;1</v>
      </c>
      <c r="K3" s="48">
        <f t="shared" ref="K3:K66" si="1">G3*3000</f>
        <v>3000</v>
      </c>
    </row>
    <row r="4" s="15" customFormat="1" spans="1:11">
      <c r="A4" s="48">
        <v>6003</v>
      </c>
      <c r="B4" s="48" t="s">
        <v>87</v>
      </c>
      <c r="C4" s="48" t="s">
        <v>81</v>
      </c>
      <c r="D4" s="48" t="str">
        <f>C4&amp;VLOOKUP(F4,映射!A:B,2,FALSE)</f>
        <v>伙伴剑</v>
      </c>
      <c r="E4" s="48" t="s">
        <v>82</v>
      </c>
      <c r="F4" s="48" t="s">
        <v>83</v>
      </c>
      <c r="G4" s="48" t="s">
        <v>88</v>
      </c>
      <c r="H4" s="48" t="str">
        <f t="shared" si="0"/>
        <v>伙伴剑A2</v>
      </c>
      <c r="I4" s="48" t="str">
        <f>VLOOKUP(H4,编辑!G:U,14,FALSE)</f>
        <v>3002;3102;3402;5086</v>
      </c>
      <c r="J4" s="48" t="str">
        <f>VLOOKUP(H4,编辑!G:U,15,FALSE)</f>
        <v>10;6;6;1</v>
      </c>
      <c r="K4" s="48">
        <f t="shared" si="1"/>
        <v>6000</v>
      </c>
    </row>
    <row r="5" s="15" customFormat="1" spans="1:11">
      <c r="A5" s="48">
        <v>6004</v>
      </c>
      <c r="B5" s="48" t="s">
        <v>89</v>
      </c>
      <c r="C5" s="48" t="s">
        <v>81</v>
      </c>
      <c r="D5" s="48" t="str">
        <f>C5&amp;VLOOKUP(F5,映射!A:B,2,FALSE)</f>
        <v>伙伴剑</v>
      </c>
      <c r="E5" s="48" t="s">
        <v>85</v>
      </c>
      <c r="F5" s="48" t="s">
        <v>83</v>
      </c>
      <c r="G5" s="48" t="s">
        <v>88</v>
      </c>
      <c r="H5" s="48" t="str">
        <f t="shared" si="0"/>
        <v>伙伴剑B2</v>
      </c>
      <c r="I5" s="48" t="str">
        <f>VLOOKUP(H5,编辑!G:U,14,FALSE)</f>
        <v>3002;3102;3402;5086</v>
      </c>
      <c r="J5" s="48" t="str">
        <f>VLOOKUP(H5,编辑!G:U,15,FALSE)</f>
        <v>20;12;12;2</v>
      </c>
      <c r="K5" s="48">
        <f t="shared" si="1"/>
        <v>6000</v>
      </c>
    </row>
    <row r="6" s="15" customFormat="1" spans="1:11">
      <c r="A6" s="48">
        <v>6005</v>
      </c>
      <c r="B6" s="48" t="s">
        <v>90</v>
      </c>
      <c r="C6" s="48" t="s">
        <v>81</v>
      </c>
      <c r="D6" s="48" t="str">
        <f>C6&amp;VLOOKUP(F6,映射!A:B,2,FALSE)</f>
        <v>伙伴剑</v>
      </c>
      <c r="E6" s="48" t="s">
        <v>82</v>
      </c>
      <c r="F6" s="48" t="s">
        <v>83</v>
      </c>
      <c r="G6" s="48" t="s">
        <v>91</v>
      </c>
      <c r="H6" s="48" t="str">
        <f t="shared" si="0"/>
        <v>伙伴剑A3</v>
      </c>
      <c r="I6" s="48" t="str">
        <f>VLOOKUP(H6,编辑!G:U,14,FALSE)</f>
        <v>3003;3103;3403;5086</v>
      </c>
      <c r="J6" s="48" t="str">
        <f>VLOOKUP(H6,编辑!G:U,15,FALSE)</f>
        <v>15;9;9;2</v>
      </c>
      <c r="K6" s="48">
        <f t="shared" si="1"/>
        <v>9000</v>
      </c>
    </row>
    <row r="7" s="15" customFormat="1" spans="1:11">
      <c r="A7" s="48">
        <v>6006</v>
      </c>
      <c r="B7" s="48" t="s">
        <v>92</v>
      </c>
      <c r="C7" s="48" t="s">
        <v>81</v>
      </c>
      <c r="D7" s="48" t="str">
        <f>C7&amp;VLOOKUP(F7,映射!A:B,2,FALSE)</f>
        <v>伙伴剑</v>
      </c>
      <c r="E7" s="48" t="s">
        <v>85</v>
      </c>
      <c r="F7" s="48" t="s">
        <v>83</v>
      </c>
      <c r="G7" s="48" t="s">
        <v>91</v>
      </c>
      <c r="H7" s="48" t="str">
        <f t="shared" si="0"/>
        <v>伙伴剑B3</v>
      </c>
      <c r="I7" s="48" t="str">
        <f>VLOOKUP(H7,编辑!G:U,14,FALSE)</f>
        <v>3003;3103;3403;5086</v>
      </c>
      <c r="J7" s="48" t="str">
        <f>VLOOKUP(H7,编辑!G:U,15,FALSE)</f>
        <v>30;18;18;4</v>
      </c>
      <c r="K7" s="48">
        <f t="shared" si="1"/>
        <v>9000</v>
      </c>
    </row>
    <row r="8" s="15" customFormat="1" spans="1:11">
      <c r="A8" s="48">
        <v>6007</v>
      </c>
      <c r="B8" s="48" t="s">
        <v>93</v>
      </c>
      <c r="C8" s="48" t="s">
        <v>81</v>
      </c>
      <c r="D8" s="48" t="str">
        <f>C8&amp;VLOOKUP(F8,映射!A:B,2,FALSE)</f>
        <v>伙伴剑</v>
      </c>
      <c r="E8" s="48" t="s">
        <v>82</v>
      </c>
      <c r="F8" s="48" t="s">
        <v>83</v>
      </c>
      <c r="G8" s="48" t="s">
        <v>94</v>
      </c>
      <c r="H8" s="48" t="str">
        <f t="shared" si="0"/>
        <v>伙伴剑A4</v>
      </c>
      <c r="I8" s="48" t="str">
        <f>VLOOKUP(H8,编辑!G:U,14,FALSE)</f>
        <v>3004;3104;3404;5086</v>
      </c>
      <c r="J8" s="48" t="str">
        <f>VLOOKUP(H8,编辑!G:U,15,FALSE)</f>
        <v>20;12;12;4</v>
      </c>
      <c r="K8" s="48">
        <f t="shared" si="1"/>
        <v>12000</v>
      </c>
    </row>
    <row r="9" s="15" customFormat="1" spans="1:11">
      <c r="A9" s="48">
        <v>6008</v>
      </c>
      <c r="B9" s="48" t="s">
        <v>95</v>
      </c>
      <c r="C9" s="48" t="s">
        <v>81</v>
      </c>
      <c r="D9" s="48" t="str">
        <f>C9&amp;VLOOKUP(F9,映射!A:B,2,FALSE)</f>
        <v>伙伴剑</v>
      </c>
      <c r="E9" s="48" t="s">
        <v>85</v>
      </c>
      <c r="F9" s="48" t="s">
        <v>83</v>
      </c>
      <c r="G9" s="48" t="s">
        <v>94</v>
      </c>
      <c r="H9" s="48" t="str">
        <f t="shared" si="0"/>
        <v>伙伴剑B4</v>
      </c>
      <c r="I9" s="48" t="str">
        <f>VLOOKUP(H9,编辑!G:U,14,FALSE)</f>
        <v>3004;3104;3404;5086</v>
      </c>
      <c r="J9" s="48" t="str">
        <f>VLOOKUP(H9,编辑!G:U,15,FALSE)</f>
        <v>40;24;24;8</v>
      </c>
      <c r="K9" s="48">
        <f t="shared" si="1"/>
        <v>12000</v>
      </c>
    </row>
    <row r="10" s="15" customFormat="1" spans="1:11">
      <c r="A10" s="48">
        <v>6009</v>
      </c>
      <c r="B10" s="48" t="s">
        <v>96</v>
      </c>
      <c r="C10" s="48" t="s">
        <v>81</v>
      </c>
      <c r="D10" s="48" t="str">
        <f>C10&amp;VLOOKUP(F10,映射!A:B,2,FALSE)</f>
        <v>伙伴剑</v>
      </c>
      <c r="E10" s="48" t="s">
        <v>82</v>
      </c>
      <c r="F10" s="48" t="s">
        <v>83</v>
      </c>
      <c r="G10" s="48" t="s">
        <v>97</v>
      </c>
      <c r="H10" s="48" t="str">
        <f t="shared" si="0"/>
        <v>伙伴剑A5</v>
      </c>
      <c r="I10" s="48" t="str">
        <f>VLOOKUP(H10,编辑!G:U,14,FALSE)</f>
        <v>3005;3105;3405;5086</v>
      </c>
      <c r="J10" s="48" t="str">
        <f>VLOOKUP(H10,编辑!G:U,15,FALSE)</f>
        <v>25;15;15;8</v>
      </c>
      <c r="K10" s="48">
        <f t="shared" si="1"/>
        <v>15000</v>
      </c>
    </row>
    <row r="11" s="15" customFormat="1" spans="1:11">
      <c r="A11" s="48">
        <v>6010</v>
      </c>
      <c r="B11" s="48" t="s">
        <v>98</v>
      </c>
      <c r="C11" s="48" t="s">
        <v>81</v>
      </c>
      <c r="D11" s="48" t="str">
        <f>C11&amp;VLOOKUP(F11,映射!A:B,2,FALSE)</f>
        <v>伙伴剑</v>
      </c>
      <c r="E11" s="48" t="s">
        <v>85</v>
      </c>
      <c r="F11" s="48" t="s">
        <v>83</v>
      </c>
      <c r="G11" s="48" t="s">
        <v>97</v>
      </c>
      <c r="H11" s="48" t="str">
        <f t="shared" si="0"/>
        <v>伙伴剑B5</v>
      </c>
      <c r="I11" s="48" t="str">
        <f>VLOOKUP(H11,编辑!G:U,14,FALSE)</f>
        <v>3005;3105;3405;5086</v>
      </c>
      <c r="J11" s="48" t="str">
        <f>VLOOKUP(H11,编辑!G:U,15,FALSE)</f>
        <v>50;30;30;10</v>
      </c>
      <c r="K11" s="48">
        <f t="shared" si="1"/>
        <v>15000</v>
      </c>
    </row>
    <row r="12" s="15" customFormat="1" spans="1:11">
      <c r="A12" s="48">
        <v>6011</v>
      </c>
      <c r="B12" s="48" t="s">
        <v>99</v>
      </c>
      <c r="C12" s="48" t="s">
        <v>81</v>
      </c>
      <c r="D12" s="48" t="str">
        <f>C12&amp;VLOOKUP(F12,映射!A:B,2,FALSE)</f>
        <v>伙伴剑</v>
      </c>
      <c r="E12" s="48" t="s">
        <v>85</v>
      </c>
      <c r="F12" s="48" t="s">
        <v>83</v>
      </c>
      <c r="G12" s="48" t="s">
        <v>97</v>
      </c>
      <c r="H12" s="48" t="str">
        <f t="shared" si="0"/>
        <v>伙伴剑B5</v>
      </c>
      <c r="I12" s="48" t="str">
        <f>VLOOKUP(H12,编辑!G:U,14,FALSE)</f>
        <v>3005;3105;3405;5086</v>
      </c>
      <c r="J12" s="48" t="str">
        <f>VLOOKUP(H12,编辑!G:U,15,FALSE)</f>
        <v>50;30;30;10</v>
      </c>
      <c r="K12" s="48">
        <f t="shared" si="1"/>
        <v>15000</v>
      </c>
    </row>
    <row r="13" s="15" customFormat="1" spans="1:11">
      <c r="A13" s="48">
        <v>6012</v>
      </c>
      <c r="B13" s="48" t="s">
        <v>100</v>
      </c>
      <c r="C13" s="48" t="s">
        <v>81</v>
      </c>
      <c r="D13" s="48" t="str">
        <f>C13&amp;VLOOKUP(F13,映射!A:B,2,FALSE)</f>
        <v>伙伴剑</v>
      </c>
      <c r="E13" s="48" t="s">
        <v>82</v>
      </c>
      <c r="F13" s="48" t="s">
        <v>83</v>
      </c>
      <c r="G13" s="48" t="s">
        <v>101</v>
      </c>
      <c r="H13" s="48" t="str">
        <f t="shared" si="0"/>
        <v>伙伴剑A6</v>
      </c>
      <c r="I13" s="48" t="str">
        <f>VLOOKUP(H13,编辑!G:U,14,FALSE)</f>
        <v>3006;3106;3406;5086</v>
      </c>
      <c r="J13" s="48" t="str">
        <f>VLOOKUP(H13,编辑!G:U,15,FALSE)</f>
        <v>30;18;28;10</v>
      </c>
      <c r="K13" s="48">
        <f t="shared" si="1"/>
        <v>18000</v>
      </c>
    </row>
    <row r="14" s="15" customFormat="1" spans="1:11">
      <c r="A14" s="48">
        <v>6013</v>
      </c>
      <c r="B14" s="48" t="s">
        <v>102</v>
      </c>
      <c r="C14" s="48" t="s">
        <v>81</v>
      </c>
      <c r="D14" s="48" t="str">
        <f>C14&amp;VLOOKUP(F14,映射!A:B,2,FALSE)</f>
        <v>伙伴剑</v>
      </c>
      <c r="E14" s="48" t="s">
        <v>85</v>
      </c>
      <c r="F14" s="48" t="s">
        <v>83</v>
      </c>
      <c r="G14" s="48" t="s">
        <v>101</v>
      </c>
      <c r="H14" s="48" t="str">
        <f t="shared" si="0"/>
        <v>伙伴剑B6</v>
      </c>
      <c r="I14" s="48" t="str">
        <f>VLOOKUP(H14,编辑!G:U,14,FALSE)</f>
        <v>3006;3106;3406;5086</v>
      </c>
      <c r="J14" s="48" t="str">
        <f>VLOOKUP(H14,编辑!G:U,15,FALSE)</f>
        <v>60;36;36;12</v>
      </c>
      <c r="K14" s="48">
        <f t="shared" si="1"/>
        <v>18000</v>
      </c>
    </row>
    <row r="15" s="15" customFormat="1" spans="1:11">
      <c r="A15" s="48">
        <v>6024</v>
      </c>
      <c r="B15" s="48" t="s">
        <v>103</v>
      </c>
      <c r="C15" s="48" t="s">
        <v>81</v>
      </c>
      <c r="D15" s="48" t="str">
        <f>C15&amp;VLOOKUP(F15,映射!A:B,2,FALSE)</f>
        <v>伙伴斧</v>
      </c>
      <c r="E15" s="48" t="s">
        <v>82</v>
      </c>
      <c r="F15" s="48" t="s">
        <v>104</v>
      </c>
      <c r="G15" s="48" t="s">
        <v>86</v>
      </c>
      <c r="H15" s="48" t="str">
        <f t="shared" si="0"/>
        <v>伙伴斧A1</v>
      </c>
      <c r="I15" s="48" t="str">
        <f>VLOOKUP(H15,编辑!G:U,14,FALSE)</f>
        <v>3001;3101;3401</v>
      </c>
      <c r="J15" s="48" t="str">
        <f>VLOOKUP(H15,编辑!G:U,15,FALSE)</f>
        <v>5;3;3</v>
      </c>
      <c r="K15" s="48">
        <f t="shared" si="1"/>
        <v>3000</v>
      </c>
    </row>
    <row r="16" s="15" customFormat="1" spans="1:11">
      <c r="A16" s="48">
        <v>6025</v>
      </c>
      <c r="B16" s="48" t="s">
        <v>105</v>
      </c>
      <c r="C16" s="48" t="s">
        <v>81</v>
      </c>
      <c r="D16" s="48" t="str">
        <f>C16&amp;VLOOKUP(F16,映射!A:B,2,FALSE)</f>
        <v>伙伴斧</v>
      </c>
      <c r="E16" s="48" t="s">
        <v>85</v>
      </c>
      <c r="F16" s="48" t="s">
        <v>104</v>
      </c>
      <c r="G16" s="48" t="s">
        <v>86</v>
      </c>
      <c r="H16" s="48" t="str">
        <f t="shared" si="0"/>
        <v>伙伴斧B1</v>
      </c>
      <c r="I16" s="48" t="str">
        <f>VLOOKUP(H16,编辑!G:U,14,FALSE)</f>
        <v>3001;3101;3401;5086</v>
      </c>
      <c r="J16" s="48" t="str">
        <f>VLOOKUP(H16,编辑!G:U,15,FALSE)</f>
        <v>10;6;6;1</v>
      </c>
      <c r="K16" s="48">
        <f t="shared" si="1"/>
        <v>3000</v>
      </c>
    </row>
    <row r="17" s="15" customFormat="1" spans="1:11">
      <c r="A17" s="48">
        <v>6026</v>
      </c>
      <c r="B17" s="48" t="s">
        <v>106</v>
      </c>
      <c r="C17" s="48" t="s">
        <v>81</v>
      </c>
      <c r="D17" s="48" t="str">
        <f>C17&amp;VLOOKUP(F17,映射!A:B,2,FALSE)</f>
        <v>伙伴斧</v>
      </c>
      <c r="E17" s="48" t="s">
        <v>82</v>
      </c>
      <c r="F17" s="48" t="s">
        <v>104</v>
      </c>
      <c r="G17" s="48" t="s">
        <v>88</v>
      </c>
      <c r="H17" s="48" t="str">
        <f t="shared" si="0"/>
        <v>伙伴斧A2</v>
      </c>
      <c r="I17" s="48" t="str">
        <f>VLOOKUP(H17,编辑!G:U,14,FALSE)</f>
        <v>3002;3102;3402;5086</v>
      </c>
      <c r="J17" s="48" t="str">
        <f>VLOOKUP(H17,编辑!G:U,15,FALSE)</f>
        <v>10;6;6;1</v>
      </c>
      <c r="K17" s="48">
        <f t="shared" si="1"/>
        <v>6000</v>
      </c>
    </row>
    <row r="18" s="15" customFormat="1" spans="1:11">
      <c r="A18" s="48">
        <v>6027</v>
      </c>
      <c r="B18" s="48" t="s">
        <v>107</v>
      </c>
      <c r="C18" s="48" t="s">
        <v>81</v>
      </c>
      <c r="D18" s="48" t="str">
        <f>C18&amp;VLOOKUP(F18,映射!A:B,2,FALSE)</f>
        <v>伙伴斧</v>
      </c>
      <c r="E18" s="48" t="s">
        <v>85</v>
      </c>
      <c r="F18" s="48" t="s">
        <v>104</v>
      </c>
      <c r="G18" s="48" t="s">
        <v>88</v>
      </c>
      <c r="H18" s="48" t="str">
        <f t="shared" si="0"/>
        <v>伙伴斧B2</v>
      </c>
      <c r="I18" s="48" t="str">
        <f>VLOOKUP(H18,编辑!G:U,14,FALSE)</f>
        <v>3002;3102;3402;5086</v>
      </c>
      <c r="J18" s="48" t="str">
        <f>VLOOKUP(H18,编辑!G:U,15,FALSE)</f>
        <v>20;12;12;2</v>
      </c>
      <c r="K18" s="48">
        <f t="shared" si="1"/>
        <v>6000</v>
      </c>
    </row>
    <row r="19" s="15" customFormat="1" spans="1:11">
      <c r="A19" s="48">
        <v>6028</v>
      </c>
      <c r="B19" s="48" t="s">
        <v>108</v>
      </c>
      <c r="C19" s="48" t="s">
        <v>81</v>
      </c>
      <c r="D19" s="48" t="str">
        <f>C19&amp;VLOOKUP(F19,映射!A:B,2,FALSE)</f>
        <v>伙伴斧</v>
      </c>
      <c r="E19" s="48" t="s">
        <v>82</v>
      </c>
      <c r="F19" s="48" t="s">
        <v>104</v>
      </c>
      <c r="G19" s="48" t="s">
        <v>91</v>
      </c>
      <c r="H19" s="48" t="str">
        <f t="shared" si="0"/>
        <v>伙伴斧A3</v>
      </c>
      <c r="I19" s="48" t="str">
        <f>VLOOKUP(H19,编辑!G:U,14,FALSE)</f>
        <v>3003;3103;3403;5086</v>
      </c>
      <c r="J19" s="48" t="str">
        <f>VLOOKUP(H19,编辑!G:U,15,FALSE)</f>
        <v>15;9;9;2</v>
      </c>
      <c r="K19" s="48">
        <f t="shared" si="1"/>
        <v>9000</v>
      </c>
    </row>
    <row r="20" s="15" customFormat="1" spans="1:11">
      <c r="A20" s="48">
        <v>6029</v>
      </c>
      <c r="B20" s="48" t="s">
        <v>109</v>
      </c>
      <c r="C20" s="48" t="s">
        <v>81</v>
      </c>
      <c r="D20" s="48" t="str">
        <f>C20&amp;VLOOKUP(F20,映射!A:B,2,FALSE)</f>
        <v>伙伴斧</v>
      </c>
      <c r="E20" s="48" t="s">
        <v>85</v>
      </c>
      <c r="F20" s="48" t="s">
        <v>104</v>
      </c>
      <c r="G20" s="48" t="s">
        <v>91</v>
      </c>
      <c r="H20" s="48" t="str">
        <f t="shared" si="0"/>
        <v>伙伴斧B3</v>
      </c>
      <c r="I20" s="48" t="str">
        <f>VLOOKUP(H20,编辑!G:U,14,FALSE)</f>
        <v>3003;3103;3403;5086</v>
      </c>
      <c r="J20" s="48" t="str">
        <f>VLOOKUP(H20,编辑!G:U,15,FALSE)</f>
        <v>30;18;18;4</v>
      </c>
      <c r="K20" s="48">
        <f t="shared" si="1"/>
        <v>9000</v>
      </c>
    </row>
    <row r="21" s="15" customFormat="1" spans="1:11">
      <c r="A21" s="48">
        <v>6030</v>
      </c>
      <c r="B21" s="48" t="s">
        <v>110</v>
      </c>
      <c r="C21" s="48" t="s">
        <v>81</v>
      </c>
      <c r="D21" s="48" t="str">
        <f>C21&amp;VLOOKUP(F21,映射!A:B,2,FALSE)</f>
        <v>伙伴斧</v>
      </c>
      <c r="E21" s="48" t="s">
        <v>82</v>
      </c>
      <c r="F21" s="48" t="s">
        <v>104</v>
      </c>
      <c r="G21" s="48" t="s">
        <v>94</v>
      </c>
      <c r="H21" s="48" t="str">
        <f t="shared" si="0"/>
        <v>伙伴斧A4</v>
      </c>
      <c r="I21" s="48" t="str">
        <f>VLOOKUP(H21,编辑!G:U,14,FALSE)</f>
        <v>3004;3104;3404;5086</v>
      </c>
      <c r="J21" s="48" t="str">
        <f>VLOOKUP(H21,编辑!G:U,15,FALSE)</f>
        <v>20;12;12;2</v>
      </c>
      <c r="K21" s="48">
        <f t="shared" si="1"/>
        <v>12000</v>
      </c>
    </row>
    <row r="22" s="15" customFormat="1" ht="15.75" customHeight="1" spans="1:11">
      <c r="A22" s="48">
        <v>6031</v>
      </c>
      <c r="B22" s="48" t="s">
        <v>111</v>
      </c>
      <c r="C22" s="48" t="s">
        <v>81</v>
      </c>
      <c r="D22" s="48" t="str">
        <f>C22&amp;VLOOKUP(F22,映射!A:B,2,FALSE)</f>
        <v>伙伴斧</v>
      </c>
      <c r="E22" s="48" t="s">
        <v>85</v>
      </c>
      <c r="F22" s="48" t="s">
        <v>104</v>
      </c>
      <c r="G22" s="48" t="s">
        <v>94</v>
      </c>
      <c r="H22" s="48" t="str">
        <f t="shared" si="0"/>
        <v>伙伴斧B4</v>
      </c>
      <c r="I22" s="48" t="str">
        <f>VLOOKUP(H22,编辑!G:U,14,FALSE)</f>
        <v>3004;3104;3404;5086</v>
      </c>
      <c r="J22" s="48" t="str">
        <f>VLOOKUP(H22,编辑!G:U,15,FALSE)</f>
        <v>40;24;24;8</v>
      </c>
      <c r="K22" s="48">
        <f t="shared" si="1"/>
        <v>12000</v>
      </c>
    </row>
    <row r="23" s="15" customFormat="1" ht="15.75" customHeight="1" spans="1:11">
      <c r="A23" s="48">
        <v>6032</v>
      </c>
      <c r="B23" s="48" t="s">
        <v>112</v>
      </c>
      <c r="C23" s="48" t="s">
        <v>81</v>
      </c>
      <c r="D23" s="48" t="str">
        <f>C23&amp;VLOOKUP(F23,映射!A:B,2,FALSE)</f>
        <v>伙伴斧</v>
      </c>
      <c r="E23" s="48" t="s">
        <v>82</v>
      </c>
      <c r="F23" s="48" t="s">
        <v>104</v>
      </c>
      <c r="G23" s="48" t="s">
        <v>97</v>
      </c>
      <c r="H23" s="48" t="str">
        <f t="shared" si="0"/>
        <v>伙伴斧A5</v>
      </c>
      <c r="I23" s="48" t="str">
        <f>VLOOKUP(H23,编辑!G:U,14,FALSE)</f>
        <v>3005;3105;3405;5086</v>
      </c>
      <c r="J23" s="48" t="str">
        <f>VLOOKUP(H23,编辑!G:U,15,FALSE)</f>
        <v>25;15;15;8</v>
      </c>
      <c r="K23" s="48">
        <f t="shared" si="1"/>
        <v>15000</v>
      </c>
    </row>
    <row r="24" s="15" customFormat="1" ht="15.75" customHeight="1" spans="1:11">
      <c r="A24" s="48">
        <v>6033</v>
      </c>
      <c r="B24" s="48" t="s">
        <v>113</v>
      </c>
      <c r="C24" s="48" t="s">
        <v>81</v>
      </c>
      <c r="D24" s="48" t="str">
        <f>C24&amp;VLOOKUP(F24,映射!A:B,2,FALSE)</f>
        <v>伙伴斧</v>
      </c>
      <c r="E24" s="48" t="s">
        <v>85</v>
      </c>
      <c r="F24" s="48" t="s">
        <v>104</v>
      </c>
      <c r="G24" s="48" t="s">
        <v>97</v>
      </c>
      <c r="H24" s="48" t="str">
        <f t="shared" si="0"/>
        <v>伙伴斧B5</v>
      </c>
      <c r="I24" s="48" t="str">
        <f>VLOOKUP(H24,编辑!G:U,14,FALSE)</f>
        <v>3005;3105;3405;5086</v>
      </c>
      <c r="J24" s="48" t="str">
        <f>VLOOKUP(H24,编辑!G:U,15,FALSE)</f>
        <v>50;30;30;10</v>
      </c>
      <c r="K24" s="48">
        <f t="shared" si="1"/>
        <v>15000</v>
      </c>
    </row>
    <row r="25" s="15" customFormat="1" ht="15.75" customHeight="1" spans="1:11">
      <c r="A25" s="48">
        <v>6034</v>
      </c>
      <c r="B25" s="48" t="s">
        <v>114</v>
      </c>
      <c r="C25" s="48" t="s">
        <v>81</v>
      </c>
      <c r="D25" s="48" t="str">
        <f>C25&amp;VLOOKUP(F25,映射!A:B,2,FALSE)</f>
        <v>伙伴斧</v>
      </c>
      <c r="E25" s="48" t="s">
        <v>85</v>
      </c>
      <c r="F25" s="48" t="s">
        <v>104</v>
      </c>
      <c r="G25" s="48" t="s">
        <v>97</v>
      </c>
      <c r="H25" s="48" t="str">
        <f t="shared" si="0"/>
        <v>伙伴斧B5</v>
      </c>
      <c r="I25" s="48" t="str">
        <f>VLOOKUP(H25,编辑!G:U,14,FALSE)</f>
        <v>3005;3105;3405;5086</v>
      </c>
      <c r="J25" s="48" t="str">
        <f>VLOOKUP(H25,编辑!G:U,15,FALSE)</f>
        <v>50;30;30;10</v>
      </c>
      <c r="K25" s="48">
        <f t="shared" si="1"/>
        <v>15000</v>
      </c>
    </row>
    <row r="26" s="15" customFormat="1" ht="15.75" customHeight="1" spans="1:11">
      <c r="A26" s="48">
        <v>6035</v>
      </c>
      <c r="B26" s="48" t="s">
        <v>115</v>
      </c>
      <c r="C26" s="48" t="s">
        <v>81</v>
      </c>
      <c r="D26" s="48" t="str">
        <f>C26&amp;VLOOKUP(F26,映射!A:B,2,FALSE)</f>
        <v>伙伴斧</v>
      </c>
      <c r="E26" s="48" t="s">
        <v>82</v>
      </c>
      <c r="F26" s="48" t="s">
        <v>104</v>
      </c>
      <c r="G26" s="48" t="s">
        <v>101</v>
      </c>
      <c r="H26" s="48" t="str">
        <f t="shared" si="0"/>
        <v>伙伴斧A6</v>
      </c>
      <c r="I26" s="48" t="str">
        <f>VLOOKUP(H26,编辑!G:U,14,FALSE)</f>
        <v>3006;3106;3406;5086</v>
      </c>
      <c r="J26" s="48" t="str">
        <f>VLOOKUP(H26,编辑!G:U,15,FALSE)</f>
        <v>30;18;28;10</v>
      </c>
      <c r="K26" s="48">
        <f t="shared" si="1"/>
        <v>18000</v>
      </c>
    </row>
    <row r="27" s="15" customFormat="1" spans="1:11">
      <c r="A27" s="48">
        <v>6036</v>
      </c>
      <c r="B27" s="48" t="s">
        <v>116</v>
      </c>
      <c r="C27" s="48" t="s">
        <v>81</v>
      </c>
      <c r="D27" s="48" t="str">
        <f>C27&amp;VLOOKUP(F27,映射!A:B,2,FALSE)</f>
        <v>伙伴斧</v>
      </c>
      <c r="E27" s="48" t="s">
        <v>85</v>
      </c>
      <c r="F27" s="48" t="s">
        <v>104</v>
      </c>
      <c r="G27" s="48" t="s">
        <v>101</v>
      </c>
      <c r="H27" s="48" t="str">
        <f t="shared" si="0"/>
        <v>伙伴斧B6</v>
      </c>
      <c r="I27" s="48" t="str">
        <f>VLOOKUP(H27,编辑!G:U,14,FALSE)</f>
        <v>3006;3106;3406;5086</v>
      </c>
      <c r="J27" s="48" t="str">
        <f>VLOOKUP(H27,编辑!G:U,15,FALSE)</f>
        <v>60;36;36;12</v>
      </c>
      <c r="K27" s="48">
        <f t="shared" si="1"/>
        <v>18000</v>
      </c>
    </row>
    <row r="28" s="15" customFormat="1" spans="1:11">
      <c r="A28" s="48">
        <v>6047</v>
      </c>
      <c r="B28" s="48" t="s">
        <v>117</v>
      </c>
      <c r="C28" s="48" t="s">
        <v>81</v>
      </c>
      <c r="D28" s="48" t="str">
        <f>C28&amp;VLOOKUP(F28,映射!A:B,2,FALSE)</f>
        <v>伙伴枪</v>
      </c>
      <c r="E28" s="48" t="s">
        <v>82</v>
      </c>
      <c r="F28" s="48" t="s">
        <v>118</v>
      </c>
      <c r="G28" s="48" t="s">
        <v>86</v>
      </c>
      <c r="H28" s="48" t="str">
        <f t="shared" si="0"/>
        <v>伙伴枪A1</v>
      </c>
      <c r="I28" s="48" t="str">
        <f>VLOOKUP(H28,编辑!G:U,14,FALSE)</f>
        <v>3001;3101;3401</v>
      </c>
      <c r="J28" s="48" t="str">
        <f>VLOOKUP(H28,编辑!G:U,15,FALSE)</f>
        <v>5;3;3</v>
      </c>
      <c r="K28" s="48">
        <f t="shared" si="1"/>
        <v>3000</v>
      </c>
    </row>
    <row r="29" s="15" customFormat="1" spans="1:11">
      <c r="A29" s="48">
        <v>6048</v>
      </c>
      <c r="B29" s="48" t="s">
        <v>119</v>
      </c>
      <c r="C29" s="48" t="s">
        <v>81</v>
      </c>
      <c r="D29" s="48" t="str">
        <f>C29&amp;VLOOKUP(F29,映射!A:B,2,FALSE)</f>
        <v>伙伴枪</v>
      </c>
      <c r="E29" s="48" t="s">
        <v>85</v>
      </c>
      <c r="F29" s="48" t="s">
        <v>118</v>
      </c>
      <c r="G29" s="48" t="s">
        <v>86</v>
      </c>
      <c r="H29" s="48" t="str">
        <f t="shared" si="0"/>
        <v>伙伴枪B1</v>
      </c>
      <c r="I29" s="48" t="str">
        <f>VLOOKUP(H29,编辑!G:U,14,FALSE)</f>
        <v>3001;3101;3401;5086</v>
      </c>
      <c r="J29" s="48" t="str">
        <f>VLOOKUP(H29,编辑!G:U,15,FALSE)</f>
        <v>10;6;6;1</v>
      </c>
      <c r="K29" s="48">
        <f t="shared" si="1"/>
        <v>3000</v>
      </c>
    </row>
    <row r="30" s="15" customFormat="1" spans="1:11">
      <c r="A30" s="48">
        <v>6049</v>
      </c>
      <c r="B30" s="48" t="s">
        <v>120</v>
      </c>
      <c r="C30" s="48" t="s">
        <v>81</v>
      </c>
      <c r="D30" s="48" t="str">
        <f>C30&amp;VLOOKUP(F30,映射!A:B,2,FALSE)</f>
        <v>伙伴枪</v>
      </c>
      <c r="E30" s="48" t="s">
        <v>82</v>
      </c>
      <c r="F30" s="48" t="s">
        <v>118</v>
      </c>
      <c r="G30" s="48" t="s">
        <v>88</v>
      </c>
      <c r="H30" s="48" t="str">
        <f t="shared" si="0"/>
        <v>伙伴枪A2</v>
      </c>
      <c r="I30" s="48" t="str">
        <f>VLOOKUP(H30,编辑!G:U,14,FALSE)</f>
        <v>3002;3102;3402;5086</v>
      </c>
      <c r="J30" s="48" t="str">
        <f>VLOOKUP(H30,编辑!G:U,15,FALSE)</f>
        <v>10;6;6;1</v>
      </c>
      <c r="K30" s="48">
        <f t="shared" si="1"/>
        <v>6000</v>
      </c>
    </row>
    <row r="31" s="15" customFormat="1" spans="1:11">
      <c r="A31" s="48">
        <v>6050</v>
      </c>
      <c r="B31" s="48" t="s">
        <v>121</v>
      </c>
      <c r="C31" s="48" t="s">
        <v>81</v>
      </c>
      <c r="D31" s="48" t="str">
        <f>C31&amp;VLOOKUP(F31,映射!A:B,2,FALSE)</f>
        <v>伙伴枪</v>
      </c>
      <c r="E31" s="48" t="s">
        <v>85</v>
      </c>
      <c r="F31" s="48" t="s">
        <v>118</v>
      </c>
      <c r="G31" s="48" t="s">
        <v>88</v>
      </c>
      <c r="H31" s="48" t="str">
        <f t="shared" si="0"/>
        <v>伙伴枪B2</v>
      </c>
      <c r="I31" s="48" t="str">
        <f>VLOOKUP(H31,编辑!G:U,14,FALSE)</f>
        <v>3002;3102;3402;5086</v>
      </c>
      <c r="J31" s="48" t="str">
        <f>VLOOKUP(H31,编辑!G:U,15,FALSE)</f>
        <v>20;12;12;2</v>
      </c>
      <c r="K31" s="48">
        <f t="shared" si="1"/>
        <v>6000</v>
      </c>
    </row>
    <row r="32" s="15" customFormat="1" spans="1:11">
      <c r="A32" s="48">
        <v>6051</v>
      </c>
      <c r="B32" s="48" t="s">
        <v>122</v>
      </c>
      <c r="C32" s="48" t="s">
        <v>81</v>
      </c>
      <c r="D32" s="48" t="str">
        <f>C32&amp;VLOOKUP(F32,映射!A:B,2,FALSE)</f>
        <v>伙伴枪</v>
      </c>
      <c r="E32" s="48" t="s">
        <v>82</v>
      </c>
      <c r="F32" s="48" t="s">
        <v>118</v>
      </c>
      <c r="G32" s="48" t="s">
        <v>91</v>
      </c>
      <c r="H32" s="48" t="str">
        <f t="shared" si="0"/>
        <v>伙伴枪A3</v>
      </c>
      <c r="I32" s="48" t="str">
        <f>VLOOKUP(H32,编辑!G:U,14,FALSE)</f>
        <v>3003;3103;3403;5086</v>
      </c>
      <c r="J32" s="48" t="str">
        <f>VLOOKUP(H32,编辑!G:U,15,FALSE)</f>
        <v>15;9;9;2</v>
      </c>
      <c r="K32" s="48">
        <f t="shared" si="1"/>
        <v>9000</v>
      </c>
    </row>
    <row r="33" s="15" customFormat="1" spans="1:11">
      <c r="A33" s="48">
        <v>6052</v>
      </c>
      <c r="B33" s="48" t="s">
        <v>123</v>
      </c>
      <c r="C33" s="48" t="s">
        <v>81</v>
      </c>
      <c r="D33" s="48" t="str">
        <f>C33&amp;VLOOKUP(F33,映射!A:B,2,FALSE)</f>
        <v>伙伴枪</v>
      </c>
      <c r="E33" s="48" t="s">
        <v>85</v>
      </c>
      <c r="F33" s="48" t="s">
        <v>118</v>
      </c>
      <c r="G33" s="48" t="s">
        <v>91</v>
      </c>
      <c r="H33" s="48" t="str">
        <f t="shared" si="0"/>
        <v>伙伴枪B3</v>
      </c>
      <c r="I33" s="48" t="str">
        <f>VLOOKUP(H33,编辑!G:U,14,FALSE)</f>
        <v>3003;3103;3403;5086</v>
      </c>
      <c r="J33" s="48" t="str">
        <f>VLOOKUP(H33,编辑!G:U,15,FALSE)</f>
        <v>30;18;18;4</v>
      </c>
      <c r="K33" s="48">
        <f t="shared" si="1"/>
        <v>9000</v>
      </c>
    </row>
    <row r="34" s="15" customFormat="1" spans="1:11">
      <c r="A34" s="48">
        <v>6053</v>
      </c>
      <c r="B34" s="48" t="s">
        <v>124</v>
      </c>
      <c r="C34" s="48" t="s">
        <v>81</v>
      </c>
      <c r="D34" s="48" t="str">
        <f>C34&amp;VLOOKUP(F34,映射!A:B,2,FALSE)</f>
        <v>伙伴枪</v>
      </c>
      <c r="E34" s="48" t="s">
        <v>82</v>
      </c>
      <c r="F34" s="48" t="s">
        <v>118</v>
      </c>
      <c r="G34" s="48" t="s">
        <v>94</v>
      </c>
      <c r="H34" s="48" t="str">
        <f t="shared" si="0"/>
        <v>伙伴枪A4</v>
      </c>
      <c r="I34" s="48" t="str">
        <f>VLOOKUP(H34,编辑!G:U,14,FALSE)</f>
        <v>3004;3104;3404;5086</v>
      </c>
      <c r="J34" s="48" t="str">
        <f>VLOOKUP(H34,编辑!G:U,15,FALSE)</f>
        <v>20;12;12;4</v>
      </c>
      <c r="K34" s="48">
        <f t="shared" si="1"/>
        <v>12000</v>
      </c>
    </row>
    <row r="35" s="15" customFormat="1" spans="1:11">
      <c r="A35" s="48">
        <v>6054</v>
      </c>
      <c r="B35" s="48" t="s">
        <v>125</v>
      </c>
      <c r="C35" s="48" t="s">
        <v>81</v>
      </c>
      <c r="D35" s="48" t="str">
        <f>C35&amp;VLOOKUP(F35,映射!A:B,2,FALSE)</f>
        <v>伙伴枪</v>
      </c>
      <c r="E35" s="48" t="s">
        <v>85</v>
      </c>
      <c r="F35" s="48" t="s">
        <v>118</v>
      </c>
      <c r="G35" s="48" t="s">
        <v>94</v>
      </c>
      <c r="H35" s="48" t="str">
        <f t="shared" si="0"/>
        <v>伙伴枪B4</v>
      </c>
      <c r="I35" s="48" t="str">
        <f>VLOOKUP(H35,编辑!G:U,14,FALSE)</f>
        <v>3004;3104;3404;5086</v>
      </c>
      <c r="J35" s="48" t="str">
        <f>VLOOKUP(H35,编辑!G:U,15,FALSE)</f>
        <v>40;24;24;8</v>
      </c>
      <c r="K35" s="48">
        <f t="shared" si="1"/>
        <v>12000</v>
      </c>
    </row>
    <row r="36" s="15" customFormat="1" spans="1:11">
      <c r="A36" s="48">
        <v>6055</v>
      </c>
      <c r="B36" s="48" t="s">
        <v>126</v>
      </c>
      <c r="C36" s="48" t="s">
        <v>81</v>
      </c>
      <c r="D36" s="48" t="str">
        <f>C36&amp;VLOOKUP(F36,映射!A:B,2,FALSE)</f>
        <v>伙伴枪</v>
      </c>
      <c r="E36" s="48" t="s">
        <v>82</v>
      </c>
      <c r="F36" s="48" t="s">
        <v>118</v>
      </c>
      <c r="G36" s="48" t="s">
        <v>97</v>
      </c>
      <c r="H36" s="48" t="str">
        <f t="shared" si="0"/>
        <v>伙伴枪A5</v>
      </c>
      <c r="I36" s="48" t="str">
        <f>VLOOKUP(H36,编辑!G:U,14,FALSE)</f>
        <v>3005;3105;3405;5086</v>
      </c>
      <c r="J36" s="48" t="str">
        <f>VLOOKUP(H36,编辑!G:U,15,FALSE)</f>
        <v>25;15;15;8</v>
      </c>
      <c r="K36" s="48">
        <f t="shared" si="1"/>
        <v>15000</v>
      </c>
    </row>
    <row r="37" s="15" customFormat="1" spans="1:11">
      <c r="A37" s="48">
        <v>6056</v>
      </c>
      <c r="B37" s="48" t="s">
        <v>127</v>
      </c>
      <c r="C37" s="48" t="s">
        <v>81</v>
      </c>
      <c r="D37" s="48" t="str">
        <f>C37&amp;VLOOKUP(F37,映射!A:B,2,FALSE)</f>
        <v>伙伴枪</v>
      </c>
      <c r="E37" s="48" t="s">
        <v>85</v>
      </c>
      <c r="F37" s="48" t="s">
        <v>118</v>
      </c>
      <c r="G37" s="48" t="s">
        <v>97</v>
      </c>
      <c r="H37" s="48" t="str">
        <f t="shared" si="0"/>
        <v>伙伴枪B5</v>
      </c>
      <c r="I37" s="48" t="str">
        <f>VLOOKUP(H37,编辑!G:U,14,FALSE)</f>
        <v>3005;3105;3405;5086</v>
      </c>
      <c r="J37" s="48" t="str">
        <f>VLOOKUP(H37,编辑!G:U,15,FALSE)</f>
        <v>50;30;30;10</v>
      </c>
      <c r="K37" s="48">
        <f t="shared" si="1"/>
        <v>15000</v>
      </c>
    </row>
    <row r="38" s="15" customFormat="1" spans="1:11">
      <c r="A38" s="48">
        <v>6057</v>
      </c>
      <c r="B38" s="48" t="s">
        <v>128</v>
      </c>
      <c r="C38" s="48" t="s">
        <v>81</v>
      </c>
      <c r="D38" s="48" t="str">
        <f>C38&amp;VLOOKUP(F38,映射!A:B,2,FALSE)</f>
        <v>伙伴枪</v>
      </c>
      <c r="E38" s="48" t="s">
        <v>85</v>
      </c>
      <c r="F38" s="48" t="s">
        <v>118</v>
      </c>
      <c r="G38" s="48" t="s">
        <v>97</v>
      </c>
      <c r="H38" s="48" t="str">
        <f t="shared" si="0"/>
        <v>伙伴枪B5</v>
      </c>
      <c r="I38" s="48" t="str">
        <f>VLOOKUP(H38,编辑!G:U,14,FALSE)</f>
        <v>3005;3105;3405;5086</v>
      </c>
      <c r="J38" s="48" t="str">
        <f>VLOOKUP(H38,编辑!G:U,15,FALSE)</f>
        <v>50;30;30;10</v>
      </c>
      <c r="K38" s="48">
        <f t="shared" si="1"/>
        <v>15000</v>
      </c>
    </row>
    <row r="39" s="15" customFormat="1" spans="1:11">
      <c r="A39" s="48">
        <v>6058</v>
      </c>
      <c r="B39" s="48" t="s">
        <v>129</v>
      </c>
      <c r="C39" s="48" t="s">
        <v>81</v>
      </c>
      <c r="D39" s="48" t="str">
        <f>C39&amp;VLOOKUP(F39,映射!A:B,2,FALSE)</f>
        <v>伙伴枪</v>
      </c>
      <c r="E39" s="48" t="s">
        <v>82</v>
      </c>
      <c r="F39" s="48" t="s">
        <v>118</v>
      </c>
      <c r="G39" s="48" t="s">
        <v>101</v>
      </c>
      <c r="H39" s="48" t="str">
        <f t="shared" si="0"/>
        <v>伙伴枪A6</v>
      </c>
      <c r="I39" s="48" t="str">
        <f>VLOOKUP(H39,编辑!G:U,14,FALSE)</f>
        <v>3006;3106;3406;5086</v>
      </c>
      <c r="J39" s="48" t="str">
        <f>VLOOKUP(H39,编辑!G:U,15,FALSE)</f>
        <v>30;18;28;10</v>
      </c>
      <c r="K39" s="48">
        <f t="shared" si="1"/>
        <v>18000</v>
      </c>
    </row>
    <row r="40" s="15" customFormat="1" spans="1:11">
      <c r="A40" s="48">
        <v>6059</v>
      </c>
      <c r="B40" s="48" t="s">
        <v>130</v>
      </c>
      <c r="C40" s="48" t="s">
        <v>81</v>
      </c>
      <c r="D40" s="48" t="str">
        <f>C40&amp;VLOOKUP(F40,映射!A:B,2,FALSE)</f>
        <v>伙伴枪</v>
      </c>
      <c r="E40" s="48" t="s">
        <v>85</v>
      </c>
      <c r="F40" s="48" t="s">
        <v>118</v>
      </c>
      <c r="G40" s="48" t="s">
        <v>101</v>
      </c>
      <c r="H40" s="48" t="str">
        <f t="shared" si="0"/>
        <v>伙伴枪B6</v>
      </c>
      <c r="I40" s="48" t="str">
        <f>VLOOKUP(H40,编辑!G:U,14,FALSE)</f>
        <v>3006;3106;3406;5086</v>
      </c>
      <c r="J40" s="48" t="str">
        <f>VLOOKUP(H40,编辑!G:U,15,FALSE)</f>
        <v>60;36;36;12</v>
      </c>
      <c r="K40" s="48">
        <f t="shared" si="1"/>
        <v>18000</v>
      </c>
    </row>
    <row r="41" s="15" customFormat="1" spans="1:11">
      <c r="A41" s="48">
        <v>6070</v>
      </c>
      <c r="B41" s="48" t="s">
        <v>131</v>
      </c>
      <c r="C41" s="48" t="s">
        <v>81</v>
      </c>
      <c r="D41" s="48" t="str">
        <f>C41&amp;VLOOKUP(F41,映射!A:B,2,FALSE)</f>
        <v>伙伴弓</v>
      </c>
      <c r="E41" s="48" t="s">
        <v>82</v>
      </c>
      <c r="F41" s="48" t="s">
        <v>132</v>
      </c>
      <c r="G41" s="48" t="s">
        <v>86</v>
      </c>
      <c r="H41" s="48" t="str">
        <f t="shared" si="0"/>
        <v>伙伴弓A1</v>
      </c>
      <c r="I41" s="48" t="str">
        <f>VLOOKUP(H41,编辑!G:U,14,FALSE)</f>
        <v>3001;3101;3401</v>
      </c>
      <c r="J41" s="48" t="str">
        <f>VLOOKUP(H41,编辑!G:U,15,FALSE)</f>
        <v>5;3;3</v>
      </c>
      <c r="K41" s="48">
        <f t="shared" si="1"/>
        <v>3000</v>
      </c>
    </row>
    <row r="42" s="15" customFormat="1" spans="1:11">
      <c r="A42" s="48">
        <v>6071</v>
      </c>
      <c r="B42" s="48" t="s">
        <v>133</v>
      </c>
      <c r="C42" s="48" t="s">
        <v>81</v>
      </c>
      <c r="D42" s="48" t="str">
        <f>C42&amp;VLOOKUP(F42,映射!A:B,2,FALSE)</f>
        <v>伙伴弓</v>
      </c>
      <c r="E42" s="48" t="s">
        <v>85</v>
      </c>
      <c r="F42" s="48" t="s">
        <v>132</v>
      </c>
      <c r="G42" s="48" t="s">
        <v>86</v>
      </c>
      <c r="H42" s="48" t="str">
        <f t="shared" si="0"/>
        <v>伙伴弓B1</v>
      </c>
      <c r="I42" s="48" t="str">
        <f>VLOOKUP(H42,编辑!G:U,14,FALSE)</f>
        <v>3001;3101;3401;5086</v>
      </c>
      <c r="J42" s="48" t="str">
        <f>VLOOKUP(H42,编辑!G:U,15,FALSE)</f>
        <v>10;6;6;1</v>
      </c>
      <c r="K42" s="48">
        <f t="shared" si="1"/>
        <v>3000</v>
      </c>
    </row>
    <row r="43" s="15" customFormat="1" spans="1:11">
      <c r="A43" s="48">
        <v>6072</v>
      </c>
      <c r="B43" s="48" t="s">
        <v>134</v>
      </c>
      <c r="C43" s="48" t="s">
        <v>81</v>
      </c>
      <c r="D43" s="48" t="str">
        <f>C43&amp;VLOOKUP(F43,映射!A:B,2,FALSE)</f>
        <v>伙伴弓</v>
      </c>
      <c r="E43" s="48" t="s">
        <v>82</v>
      </c>
      <c r="F43" s="48" t="s">
        <v>132</v>
      </c>
      <c r="G43" s="48" t="s">
        <v>88</v>
      </c>
      <c r="H43" s="48" t="str">
        <f t="shared" si="0"/>
        <v>伙伴弓A2</v>
      </c>
      <c r="I43" s="48" t="str">
        <f>VLOOKUP(H43,编辑!G:U,14,FALSE)</f>
        <v>3002;3102;3402;5086</v>
      </c>
      <c r="J43" s="48" t="str">
        <f>VLOOKUP(H43,编辑!G:U,15,FALSE)</f>
        <v>10;6;6;1</v>
      </c>
      <c r="K43" s="48">
        <f t="shared" si="1"/>
        <v>6000</v>
      </c>
    </row>
    <row r="44" s="15" customFormat="1" spans="1:11">
      <c r="A44" s="48">
        <v>6073</v>
      </c>
      <c r="B44" s="48" t="s">
        <v>135</v>
      </c>
      <c r="C44" s="48" t="s">
        <v>81</v>
      </c>
      <c r="D44" s="48" t="str">
        <f>C44&amp;VLOOKUP(F44,映射!A:B,2,FALSE)</f>
        <v>伙伴弓</v>
      </c>
      <c r="E44" s="48" t="s">
        <v>85</v>
      </c>
      <c r="F44" s="48" t="s">
        <v>132</v>
      </c>
      <c r="G44" s="48" t="s">
        <v>88</v>
      </c>
      <c r="H44" s="48" t="str">
        <f t="shared" si="0"/>
        <v>伙伴弓B2</v>
      </c>
      <c r="I44" s="48" t="str">
        <f>VLOOKUP(H44,编辑!G:U,14,FALSE)</f>
        <v>3002;3102;3402;5086</v>
      </c>
      <c r="J44" s="48" t="str">
        <f>VLOOKUP(H44,编辑!G:U,15,FALSE)</f>
        <v>20;12;12;2</v>
      </c>
      <c r="K44" s="48">
        <f t="shared" si="1"/>
        <v>6000</v>
      </c>
    </row>
    <row r="45" s="15" customFormat="1" spans="1:11">
      <c r="A45" s="48">
        <v>6074</v>
      </c>
      <c r="B45" s="48" t="s">
        <v>136</v>
      </c>
      <c r="C45" s="48" t="s">
        <v>81</v>
      </c>
      <c r="D45" s="48" t="str">
        <f>C45&amp;VLOOKUP(F45,映射!A:B,2,FALSE)</f>
        <v>伙伴弓</v>
      </c>
      <c r="E45" s="48" t="s">
        <v>82</v>
      </c>
      <c r="F45" s="48" t="s">
        <v>132</v>
      </c>
      <c r="G45" s="48" t="s">
        <v>91</v>
      </c>
      <c r="H45" s="48" t="str">
        <f t="shared" si="0"/>
        <v>伙伴弓A3</v>
      </c>
      <c r="I45" s="48" t="str">
        <f>VLOOKUP(H45,编辑!G:U,14,FALSE)</f>
        <v>3003;3103;3403;5086</v>
      </c>
      <c r="J45" s="48" t="str">
        <f>VLOOKUP(H45,编辑!G:U,15,FALSE)</f>
        <v>15;9;9;2</v>
      </c>
      <c r="K45" s="48">
        <f t="shared" si="1"/>
        <v>9000</v>
      </c>
    </row>
    <row r="46" s="15" customFormat="1" spans="1:11">
      <c r="A46" s="48">
        <v>6075</v>
      </c>
      <c r="B46" s="48" t="s">
        <v>137</v>
      </c>
      <c r="C46" s="48" t="s">
        <v>81</v>
      </c>
      <c r="D46" s="48" t="str">
        <f>C46&amp;VLOOKUP(F46,映射!A:B,2,FALSE)</f>
        <v>伙伴弓</v>
      </c>
      <c r="E46" s="48" t="s">
        <v>85</v>
      </c>
      <c r="F46" s="48" t="s">
        <v>132</v>
      </c>
      <c r="G46" s="48" t="s">
        <v>91</v>
      </c>
      <c r="H46" s="48" t="str">
        <f t="shared" si="0"/>
        <v>伙伴弓B3</v>
      </c>
      <c r="I46" s="48" t="str">
        <f>VLOOKUP(H46,编辑!G:U,14,FALSE)</f>
        <v>3003;3103;3403;5086</v>
      </c>
      <c r="J46" s="48" t="str">
        <f>VLOOKUP(H46,编辑!G:U,15,FALSE)</f>
        <v>30;18;18;4</v>
      </c>
      <c r="K46" s="48">
        <f t="shared" si="1"/>
        <v>9000</v>
      </c>
    </row>
    <row r="47" s="15" customFormat="1" spans="1:11">
      <c r="A47" s="48">
        <v>6076</v>
      </c>
      <c r="B47" s="48" t="s">
        <v>138</v>
      </c>
      <c r="C47" s="48" t="s">
        <v>81</v>
      </c>
      <c r="D47" s="48" t="str">
        <f>C47&amp;VLOOKUP(F47,映射!A:B,2,FALSE)</f>
        <v>伙伴弓</v>
      </c>
      <c r="E47" s="48" t="s">
        <v>82</v>
      </c>
      <c r="F47" s="48" t="s">
        <v>132</v>
      </c>
      <c r="G47" s="48" t="s">
        <v>94</v>
      </c>
      <c r="H47" s="48" t="str">
        <f t="shared" si="0"/>
        <v>伙伴弓A4</v>
      </c>
      <c r="I47" s="48" t="str">
        <f>VLOOKUP(H47,编辑!G:U,14,FALSE)</f>
        <v>3004;3104;3404;5086</v>
      </c>
      <c r="J47" s="48" t="str">
        <f>VLOOKUP(H47,编辑!G:U,15,FALSE)</f>
        <v>20;12;12;4</v>
      </c>
      <c r="K47" s="48">
        <f t="shared" si="1"/>
        <v>12000</v>
      </c>
    </row>
    <row r="48" s="15" customFormat="1" spans="1:11">
      <c r="A48" s="48">
        <v>6077</v>
      </c>
      <c r="B48" s="48" t="s">
        <v>139</v>
      </c>
      <c r="C48" s="48" t="s">
        <v>81</v>
      </c>
      <c r="D48" s="48" t="str">
        <f>C48&amp;VLOOKUP(F48,映射!A:B,2,FALSE)</f>
        <v>伙伴弓</v>
      </c>
      <c r="E48" s="48" t="s">
        <v>85</v>
      </c>
      <c r="F48" s="48" t="s">
        <v>132</v>
      </c>
      <c r="G48" s="48" t="s">
        <v>94</v>
      </c>
      <c r="H48" s="48" t="str">
        <f t="shared" si="0"/>
        <v>伙伴弓B4</v>
      </c>
      <c r="I48" s="48" t="str">
        <f>VLOOKUP(H48,编辑!G:U,14,FALSE)</f>
        <v>3004;3104;3404;5086</v>
      </c>
      <c r="J48" s="48" t="str">
        <f>VLOOKUP(H48,编辑!G:U,15,FALSE)</f>
        <v>40;24;24;8</v>
      </c>
      <c r="K48" s="48">
        <f t="shared" si="1"/>
        <v>12000</v>
      </c>
    </row>
    <row r="49" s="15" customFormat="1" spans="1:11">
      <c r="A49" s="48">
        <v>6078</v>
      </c>
      <c r="B49" s="48" t="s">
        <v>140</v>
      </c>
      <c r="C49" s="48" t="s">
        <v>81</v>
      </c>
      <c r="D49" s="48" t="str">
        <f>C49&amp;VLOOKUP(F49,映射!A:B,2,FALSE)</f>
        <v>伙伴弓</v>
      </c>
      <c r="E49" s="48" t="s">
        <v>82</v>
      </c>
      <c r="F49" s="48" t="s">
        <v>132</v>
      </c>
      <c r="G49" s="48" t="s">
        <v>97</v>
      </c>
      <c r="H49" s="48" t="str">
        <f t="shared" si="0"/>
        <v>伙伴弓A5</v>
      </c>
      <c r="I49" s="48" t="str">
        <f>VLOOKUP(H49,编辑!G:U,14,FALSE)</f>
        <v>3005;3105;3405;5086</v>
      </c>
      <c r="J49" s="48" t="str">
        <f>VLOOKUP(H49,编辑!G:U,15,FALSE)</f>
        <v>25;15;15;8</v>
      </c>
      <c r="K49" s="48">
        <f t="shared" si="1"/>
        <v>15000</v>
      </c>
    </row>
    <row r="50" s="15" customFormat="1" spans="1:11">
      <c r="A50" s="48">
        <v>6079</v>
      </c>
      <c r="B50" s="48" t="s">
        <v>141</v>
      </c>
      <c r="C50" s="48" t="s">
        <v>81</v>
      </c>
      <c r="D50" s="48" t="str">
        <f>C50&amp;VLOOKUP(F50,映射!A:B,2,FALSE)</f>
        <v>伙伴弓</v>
      </c>
      <c r="E50" s="48" t="s">
        <v>85</v>
      </c>
      <c r="F50" s="48" t="s">
        <v>132</v>
      </c>
      <c r="G50" s="48" t="s">
        <v>97</v>
      </c>
      <c r="H50" s="48" t="str">
        <f t="shared" si="0"/>
        <v>伙伴弓B5</v>
      </c>
      <c r="I50" s="48" t="str">
        <f>VLOOKUP(H50,编辑!G:U,14,FALSE)</f>
        <v>3005;3105;3405;5086</v>
      </c>
      <c r="J50" s="48" t="str">
        <f>VLOOKUP(H50,编辑!G:U,15,FALSE)</f>
        <v>50;30;30;10</v>
      </c>
      <c r="K50" s="48">
        <f t="shared" si="1"/>
        <v>15000</v>
      </c>
    </row>
    <row r="51" s="15" customFormat="1" spans="1:11">
      <c r="A51" s="48">
        <v>6080</v>
      </c>
      <c r="B51" s="48" t="s">
        <v>142</v>
      </c>
      <c r="C51" s="48" t="s">
        <v>81</v>
      </c>
      <c r="D51" s="48" t="str">
        <f>C51&amp;VLOOKUP(F51,映射!A:B,2,FALSE)</f>
        <v>伙伴弓</v>
      </c>
      <c r="E51" s="48" t="s">
        <v>85</v>
      </c>
      <c r="F51" s="48" t="s">
        <v>132</v>
      </c>
      <c r="G51" s="48" t="s">
        <v>97</v>
      </c>
      <c r="H51" s="48" t="str">
        <f t="shared" si="0"/>
        <v>伙伴弓B5</v>
      </c>
      <c r="I51" s="48" t="str">
        <f>VLOOKUP(H51,编辑!G:U,14,FALSE)</f>
        <v>3005;3105;3405;5086</v>
      </c>
      <c r="J51" s="48" t="str">
        <f>VLOOKUP(H51,编辑!G:U,15,FALSE)</f>
        <v>50;30;30;10</v>
      </c>
      <c r="K51" s="48">
        <f t="shared" si="1"/>
        <v>15000</v>
      </c>
    </row>
    <row r="52" s="15" customFormat="1" spans="1:11">
      <c r="A52" s="48">
        <v>6081</v>
      </c>
      <c r="B52" s="48" t="s">
        <v>143</v>
      </c>
      <c r="C52" s="48" t="s">
        <v>81</v>
      </c>
      <c r="D52" s="48" t="str">
        <f>C52&amp;VLOOKUP(F52,映射!A:B,2,FALSE)</f>
        <v>伙伴弓</v>
      </c>
      <c r="E52" s="48" t="s">
        <v>82</v>
      </c>
      <c r="F52" s="48" t="s">
        <v>132</v>
      </c>
      <c r="G52" s="48" t="s">
        <v>101</v>
      </c>
      <c r="H52" s="48" t="str">
        <f t="shared" si="0"/>
        <v>伙伴弓A6</v>
      </c>
      <c r="I52" s="48" t="str">
        <f>VLOOKUP(H52,编辑!G:U,14,FALSE)</f>
        <v>3006;3106;3406;5086</v>
      </c>
      <c r="J52" s="48" t="str">
        <f>VLOOKUP(H52,编辑!G:U,15,FALSE)</f>
        <v>30;18;28;10</v>
      </c>
      <c r="K52" s="48">
        <f t="shared" si="1"/>
        <v>18000</v>
      </c>
    </row>
    <row r="53" s="15" customFormat="1" spans="1:11">
      <c r="A53" s="48">
        <v>6082</v>
      </c>
      <c r="B53" s="48" t="s">
        <v>144</v>
      </c>
      <c r="C53" s="48" t="s">
        <v>81</v>
      </c>
      <c r="D53" s="48" t="str">
        <f>C53&amp;VLOOKUP(F53,映射!A:B,2,FALSE)</f>
        <v>伙伴弓</v>
      </c>
      <c r="E53" s="48" t="s">
        <v>85</v>
      </c>
      <c r="F53" s="48" t="s">
        <v>132</v>
      </c>
      <c r="G53" s="48" t="s">
        <v>101</v>
      </c>
      <c r="H53" s="48" t="str">
        <f t="shared" si="0"/>
        <v>伙伴弓B6</v>
      </c>
      <c r="I53" s="48" t="str">
        <f>VLOOKUP(H53,编辑!G:U,14,FALSE)</f>
        <v>3006;3106;3406;5086</v>
      </c>
      <c r="J53" s="48" t="str">
        <f>VLOOKUP(H53,编辑!G:U,15,FALSE)</f>
        <v>60;36;36;12</v>
      </c>
      <c r="K53" s="48">
        <f t="shared" si="1"/>
        <v>18000</v>
      </c>
    </row>
    <row r="54" s="15" customFormat="1" spans="1:11">
      <c r="A54" s="48">
        <v>6093</v>
      </c>
      <c r="B54" s="48" t="s">
        <v>145</v>
      </c>
      <c r="C54" s="48" t="s">
        <v>81</v>
      </c>
      <c r="D54" s="48" t="str">
        <f>C54&amp;VLOOKUP(F54,映射!A:B,2,FALSE)</f>
        <v>伙伴手杖</v>
      </c>
      <c r="E54" s="48" t="s">
        <v>82</v>
      </c>
      <c r="F54" s="48" t="s">
        <v>146</v>
      </c>
      <c r="G54" s="48" t="s">
        <v>86</v>
      </c>
      <c r="H54" s="48" t="str">
        <f t="shared" si="0"/>
        <v>伙伴手杖A1</v>
      </c>
      <c r="I54" s="48" t="str">
        <f>VLOOKUP(H54,编辑!G:U,14,FALSE)</f>
        <v>3001;3101;3401</v>
      </c>
      <c r="J54" s="48" t="str">
        <f>VLOOKUP(H54,编辑!G:U,15,FALSE)</f>
        <v>5;3;3</v>
      </c>
      <c r="K54" s="48">
        <f t="shared" si="1"/>
        <v>3000</v>
      </c>
    </row>
    <row r="55" s="15" customFormat="1" spans="1:11">
      <c r="A55" s="48">
        <v>6094</v>
      </c>
      <c r="B55" s="48" t="s">
        <v>147</v>
      </c>
      <c r="C55" s="48" t="s">
        <v>81</v>
      </c>
      <c r="D55" s="48" t="str">
        <f>C55&amp;VLOOKUP(F55,映射!A:B,2,FALSE)</f>
        <v>伙伴手杖</v>
      </c>
      <c r="E55" s="48" t="s">
        <v>85</v>
      </c>
      <c r="F55" s="48" t="s">
        <v>146</v>
      </c>
      <c r="G55" s="48" t="s">
        <v>86</v>
      </c>
      <c r="H55" s="48" t="str">
        <f t="shared" si="0"/>
        <v>伙伴手杖B1</v>
      </c>
      <c r="I55" s="48" t="str">
        <f>VLOOKUP(H55,编辑!G:U,14,FALSE)</f>
        <v>3001;3101;3401;5086</v>
      </c>
      <c r="J55" s="48" t="str">
        <f>VLOOKUP(H55,编辑!G:U,15,FALSE)</f>
        <v>10;6;6;1</v>
      </c>
      <c r="K55" s="48">
        <f t="shared" si="1"/>
        <v>3000</v>
      </c>
    </row>
    <row r="56" s="15" customFormat="1" spans="1:11">
      <c r="A56" s="48">
        <v>6095</v>
      </c>
      <c r="B56" s="48" t="s">
        <v>148</v>
      </c>
      <c r="C56" s="48" t="s">
        <v>81</v>
      </c>
      <c r="D56" s="48" t="str">
        <f>C56&amp;VLOOKUP(F56,映射!A:B,2,FALSE)</f>
        <v>伙伴手杖</v>
      </c>
      <c r="E56" s="48" t="s">
        <v>82</v>
      </c>
      <c r="F56" s="48" t="s">
        <v>146</v>
      </c>
      <c r="G56" s="48" t="s">
        <v>88</v>
      </c>
      <c r="H56" s="48" t="str">
        <f t="shared" si="0"/>
        <v>伙伴手杖A2</v>
      </c>
      <c r="I56" s="48" t="str">
        <f>VLOOKUP(H56,编辑!G:U,14,FALSE)</f>
        <v>3002;3102;3402;5086</v>
      </c>
      <c r="J56" s="48" t="str">
        <f>VLOOKUP(H56,编辑!G:U,15,FALSE)</f>
        <v>10;6;6;1</v>
      </c>
      <c r="K56" s="48">
        <f t="shared" si="1"/>
        <v>6000</v>
      </c>
    </row>
    <row r="57" s="15" customFormat="1" spans="1:11">
      <c r="A57" s="48">
        <v>6096</v>
      </c>
      <c r="B57" s="48" t="s">
        <v>149</v>
      </c>
      <c r="C57" s="48" t="s">
        <v>81</v>
      </c>
      <c r="D57" s="48" t="str">
        <f>C57&amp;VLOOKUP(F57,映射!A:B,2,FALSE)</f>
        <v>伙伴手杖</v>
      </c>
      <c r="E57" s="48" t="s">
        <v>85</v>
      </c>
      <c r="F57" s="48" t="s">
        <v>146</v>
      </c>
      <c r="G57" s="48" t="s">
        <v>88</v>
      </c>
      <c r="H57" s="48" t="str">
        <f t="shared" si="0"/>
        <v>伙伴手杖B2</v>
      </c>
      <c r="I57" s="48" t="str">
        <f>VLOOKUP(H57,编辑!G:U,14,FALSE)</f>
        <v>3002;3102;3402;5086</v>
      </c>
      <c r="J57" s="48" t="str">
        <f>VLOOKUP(H57,编辑!G:U,15,FALSE)</f>
        <v>20;12;12;2</v>
      </c>
      <c r="K57" s="48">
        <f t="shared" si="1"/>
        <v>6000</v>
      </c>
    </row>
    <row r="58" s="15" customFormat="1" spans="1:11">
      <c r="A58" s="48">
        <v>6097</v>
      </c>
      <c r="B58" s="48" t="s">
        <v>150</v>
      </c>
      <c r="C58" s="48" t="s">
        <v>81</v>
      </c>
      <c r="D58" s="48" t="str">
        <f>C58&amp;VLOOKUP(F58,映射!A:B,2,FALSE)</f>
        <v>伙伴手杖</v>
      </c>
      <c r="E58" s="48" t="s">
        <v>82</v>
      </c>
      <c r="F58" s="48" t="s">
        <v>146</v>
      </c>
      <c r="G58" s="48" t="s">
        <v>91</v>
      </c>
      <c r="H58" s="48" t="str">
        <f t="shared" si="0"/>
        <v>伙伴手杖A3</v>
      </c>
      <c r="I58" s="48" t="str">
        <f>VLOOKUP(H58,编辑!G:U,14,FALSE)</f>
        <v>3003;3103;3403;5086</v>
      </c>
      <c r="J58" s="48" t="str">
        <f>VLOOKUP(H58,编辑!G:U,15,FALSE)</f>
        <v>15;9;9;2</v>
      </c>
      <c r="K58" s="48">
        <f t="shared" si="1"/>
        <v>9000</v>
      </c>
    </row>
    <row r="59" s="15" customFormat="1" spans="1:11">
      <c r="A59" s="48">
        <v>6098</v>
      </c>
      <c r="B59" s="48" t="s">
        <v>151</v>
      </c>
      <c r="C59" s="48" t="s">
        <v>81</v>
      </c>
      <c r="D59" s="48" t="str">
        <f>C59&amp;VLOOKUP(F59,映射!A:B,2,FALSE)</f>
        <v>伙伴手杖</v>
      </c>
      <c r="E59" s="48" t="s">
        <v>85</v>
      </c>
      <c r="F59" s="48" t="s">
        <v>146</v>
      </c>
      <c r="G59" s="48" t="s">
        <v>91</v>
      </c>
      <c r="H59" s="48" t="str">
        <f t="shared" si="0"/>
        <v>伙伴手杖B3</v>
      </c>
      <c r="I59" s="48" t="str">
        <f>VLOOKUP(H59,编辑!G:U,14,FALSE)</f>
        <v>3003;3103;3403;5086</v>
      </c>
      <c r="J59" s="48" t="str">
        <f>VLOOKUP(H59,编辑!G:U,15,FALSE)</f>
        <v>30;18;18;4</v>
      </c>
      <c r="K59" s="48">
        <f t="shared" si="1"/>
        <v>9000</v>
      </c>
    </row>
    <row r="60" s="15" customFormat="1" spans="1:11">
      <c r="A60" s="48">
        <v>6099</v>
      </c>
      <c r="B60" s="48" t="s">
        <v>152</v>
      </c>
      <c r="C60" s="48" t="s">
        <v>81</v>
      </c>
      <c r="D60" s="48" t="str">
        <f>C60&amp;VLOOKUP(F60,映射!A:B,2,FALSE)</f>
        <v>伙伴手杖</v>
      </c>
      <c r="E60" s="48" t="s">
        <v>82</v>
      </c>
      <c r="F60" s="48" t="s">
        <v>146</v>
      </c>
      <c r="G60" s="48" t="s">
        <v>94</v>
      </c>
      <c r="H60" s="48" t="str">
        <f t="shared" si="0"/>
        <v>伙伴手杖A4</v>
      </c>
      <c r="I60" s="48" t="str">
        <f>VLOOKUP(H60,编辑!G:U,14,FALSE)</f>
        <v>3004;3104;3404;5086</v>
      </c>
      <c r="J60" s="48" t="str">
        <f>VLOOKUP(H60,编辑!G:U,15,FALSE)</f>
        <v>20;12;12;4</v>
      </c>
      <c r="K60" s="48">
        <f t="shared" si="1"/>
        <v>12000</v>
      </c>
    </row>
    <row r="61" s="15" customFormat="1" spans="1:11">
      <c r="A61" s="48">
        <v>6100</v>
      </c>
      <c r="B61" s="48" t="s">
        <v>153</v>
      </c>
      <c r="C61" s="48" t="s">
        <v>81</v>
      </c>
      <c r="D61" s="48" t="str">
        <f>C61&amp;VLOOKUP(F61,映射!A:B,2,FALSE)</f>
        <v>伙伴手杖</v>
      </c>
      <c r="E61" s="48" t="s">
        <v>85</v>
      </c>
      <c r="F61" s="48" t="s">
        <v>146</v>
      </c>
      <c r="G61" s="48" t="s">
        <v>94</v>
      </c>
      <c r="H61" s="48" t="str">
        <f t="shared" si="0"/>
        <v>伙伴手杖B4</v>
      </c>
      <c r="I61" s="48" t="str">
        <f>VLOOKUP(H61,编辑!G:U,14,FALSE)</f>
        <v>3004;3104;3404;5086</v>
      </c>
      <c r="J61" s="48" t="str">
        <f>VLOOKUP(H61,编辑!G:U,15,FALSE)</f>
        <v>40;24;24;8</v>
      </c>
      <c r="K61" s="48">
        <f t="shared" si="1"/>
        <v>12000</v>
      </c>
    </row>
    <row r="62" s="15" customFormat="1" spans="1:11">
      <c r="A62" s="48">
        <v>6101</v>
      </c>
      <c r="B62" s="48" t="s">
        <v>154</v>
      </c>
      <c r="C62" s="48" t="s">
        <v>81</v>
      </c>
      <c r="D62" s="48" t="str">
        <f>C62&amp;VLOOKUP(F62,映射!A:B,2,FALSE)</f>
        <v>伙伴手杖</v>
      </c>
      <c r="E62" s="48" t="s">
        <v>82</v>
      </c>
      <c r="F62" s="48" t="s">
        <v>146</v>
      </c>
      <c r="G62" s="48" t="s">
        <v>97</v>
      </c>
      <c r="H62" s="48" t="str">
        <f t="shared" si="0"/>
        <v>伙伴手杖A5</v>
      </c>
      <c r="I62" s="48" t="str">
        <f>VLOOKUP(H62,编辑!G:U,14,FALSE)</f>
        <v>3005;3105;3405;5086</v>
      </c>
      <c r="J62" s="48" t="str">
        <f>VLOOKUP(H62,编辑!G:U,15,FALSE)</f>
        <v>25;15;15;8</v>
      </c>
      <c r="K62" s="48">
        <f t="shared" si="1"/>
        <v>15000</v>
      </c>
    </row>
    <row r="63" s="15" customFormat="1" spans="1:11">
      <c r="A63" s="48">
        <v>6102</v>
      </c>
      <c r="B63" s="48" t="s">
        <v>155</v>
      </c>
      <c r="C63" s="48" t="s">
        <v>81</v>
      </c>
      <c r="D63" s="48" t="str">
        <f>C63&amp;VLOOKUP(F63,映射!A:B,2,FALSE)</f>
        <v>伙伴手杖</v>
      </c>
      <c r="E63" s="48" t="s">
        <v>85</v>
      </c>
      <c r="F63" s="48" t="s">
        <v>146</v>
      </c>
      <c r="G63" s="48" t="s">
        <v>97</v>
      </c>
      <c r="H63" s="48" t="str">
        <f t="shared" si="0"/>
        <v>伙伴手杖B5</v>
      </c>
      <c r="I63" s="48" t="str">
        <f>VLOOKUP(H63,编辑!G:U,14,FALSE)</f>
        <v>3005;3105;3405;5086</v>
      </c>
      <c r="J63" s="48" t="str">
        <f>VLOOKUP(H63,编辑!G:U,15,FALSE)</f>
        <v>50;30;30;10</v>
      </c>
      <c r="K63" s="48">
        <f t="shared" si="1"/>
        <v>15000</v>
      </c>
    </row>
    <row r="64" s="15" customFormat="1" spans="1:11">
      <c r="A64" s="48">
        <v>6103</v>
      </c>
      <c r="B64" s="48" t="s">
        <v>156</v>
      </c>
      <c r="C64" s="48" t="s">
        <v>81</v>
      </c>
      <c r="D64" s="48" t="str">
        <f>C64&amp;VLOOKUP(F64,映射!A:B,2,FALSE)</f>
        <v>伙伴手杖</v>
      </c>
      <c r="E64" s="48" t="s">
        <v>85</v>
      </c>
      <c r="F64" s="48" t="s">
        <v>146</v>
      </c>
      <c r="G64" s="48" t="s">
        <v>97</v>
      </c>
      <c r="H64" s="48" t="str">
        <f t="shared" si="0"/>
        <v>伙伴手杖B5</v>
      </c>
      <c r="I64" s="48" t="str">
        <f>VLOOKUP(H64,编辑!G:U,14,FALSE)</f>
        <v>3005;3105;3405;5086</v>
      </c>
      <c r="J64" s="48" t="str">
        <f>VLOOKUP(H64,编辑!G:U,15,FALSE)</f>
        <v>50;30;30;10</v>
      </c>
      <c r="K64" s="48">
        <f t="shared" si="1"/>
        <v>15000</v>
      </c>
    </row>
    <row r="65" s="15" customFormat="1" spans="1:11">
      <c r="A65" s="48">
        <v>6104</v>
      </c>
      <c r="B65" s="48" t="s">
        <v>157</v>
      </c>
      <c r="C65" s="48" t="s">
        <v>81</v>
      </c>
      <c r="D65" s="48" t="str">
        <f>C65&amp;VLOOKUP(F65,映射!A:B,2,FALSE)</f>
        <v>伙伴手杖</v>
      </c>
      <c r="E65" s="48" t="s">
        <v>82</v>
      </c>
      <c r="F65" s="48" t="s">
        <v>146</v>
      </c>
      <c r="G65" s="48" t="s">
        <v>101</v>
      </c>
      <c r="H65" s="48" t="str">
        <f t="shared" si="0"/>
        <v>伙伴手杖A6</v>
      </c>
      <c r="I65" s="48" t="str">
        <f>VLOOKUP(H65,编辑!G:U,14,FALSE)</f>
        <v>3006;3106;3406;5086</v>
      </c>
      <c r="J65" s="48" t="str">
        <f>VLOOKUP(H65,编辑!G:U,15,FALSE)</f>
        <v>30;18;28;10</v>
      </c>
      <c r="K65" s="48">
        <f t="shared" si="1"/>
        <v>18000</v>
      </c>
    </row>
    <row r="66" s="15" customFormat="1" spans="1:11">
      <c r="A66" s="48">
        <v>6105</v>
      </c>
      <c r="B66" s="48" t="s">
        <v>158</v>
      </c>
      <c r="C66" s="48" t="s">
        <v>81</v>
      </c>
      <c r="D66" s="48" t="str">
        <f>C66&amp;VLOOKUP(F66,映射!A:B,2,FALSE)</f>
        <v>伙伴手杖</v>
      </c>
      <c r="E66" s="48" t="s">
        <v>85</v>
      </c>
      <c r="F66" s="48" t="s">
        <v>146</v>
      </c>
      <c r="G66" s="48" t="s">
        <v>101</v>
      </c>
      <c r="H66" s="48" t="str">
        <f t="shared" si="0"/>
        <v>伙伴手杖B6</v>
      </c>
      <c r="I66" s="48" t="str">
        <f>VLOOKUP(H66,编辑!G:U,14,FALSE)</f>
        <v>3006;3106;3406;5086</v>
      </c>
      <c r="J66" s="48" t="str">
        <f>VLOOKUP(H66,编辑!G:U,15,FALSE)</f>
        <v>60;36;36;12</v>
      </c>
      <c r="K66" s="48">
        <f t="shared" si="1"/>
        <v>18000</v>
      </c>
    </row>
    <row r="67" s="15" customFormat="1" spans="1:11">
      <c r="A67" s="48">
        <v>6116</v>
      </c>
      <c r="B67" s="48" t="s">
        <v>159</v>
      </c>
      <c r="C67" s="48" t="s">
        <v>81</v>
      </c>
      <c r="D67" s="48" t="str">
        <f>C67&amp;VLOOKUP(F67,映射!A:B,2,FALSE)</f>
        <v>伙伴拳套</v>
      </c>
      <c r="E67" s="48" t="s">
        <v>82</v>
      </c>
      <c r="F67" s="48" t="s">
        <v>160</v>
      </c>
      <c r="G67" s="48" t="s">
        <v>86</v>
      </c>
      <c r="H67" s="48" t="str">
        <f t="shared" ref="H67:H130" si="2">D67&amp;E67&amp;G67</f>
        <v>伙伴拳套A1</v>
      </c>
      <c r="I67" s="48" t="str">
        <f>VLOOKUP(H67,编辑!G:U,14,FALSE)</f>
        <v>3001;3101;3401</v>
      </c>
      <c r="J67" s="48" t="str">
        <f>VLOOKUP(H67,编辑!G:U,15,FALSE)</f>
        <v>5;3;3</v>
      </c>
      <c r="K67" s="48">
        <f t="shared" ref="K67:K130" si="3">G67*3000</f>
        <v>3000</v>
      </c>
    </row>
    <row r="68" s="15" customFormat="1" spans="1:11">
      <c r="A68" s="48">
        <v>6117</v>
      </c>
      <c r="B68" s="48" t="s">
        <v>161</v>
      </c>
      <c r="C68" s="48" t="s">
        <v>81</v>
      </c>
      <c r="D68" s="48" t="str">
        <f>C68&amp;VLOOKUP(F68,映射!A:B,2,FALSE)</f>
        <v>伙伴拳套</v>
      </c>
      <c r="E68" s="48" t="s">
        <v>85</v>
      </c>
      <c r="F68" s="48" t="s">
        <v>160</v>
      </c>
      <c r="G68" s="48" t="s">
        <v>86</v>
      </c>
      <c r="H68" s="48" t="str">
        <f t="shared" si="2"/>
        <v>伙伴拳套B1</v>
      </c>
      <c r="I68" s="48" t="str">
        <f>VLOOKUP(H68,编辑!G:U,14,FALSE)</f>
        <v>3001;3101;3401;5086</v>
      </c>
      <c r="J68" s="48" t="str">
        <f>VLOOKUP(H68,编辑!G:U,15,FALSE)</f>
        <v>10;6;6;1</v>
      </c>
      <c r="K68" s="48">
        <f t="shared" si="3"/>
        <v>3000</v>
      </c>
    </row>
    <row r="69" s="15" customFormat="1" spans="1:11">
      <c r="A69" s="48">
        <v>6118</v>
      </c>
      <c r="B69" s="48" t="s">
        <v>162</v>
      </c>
      <c r="C69" s="48" t="s">
        <v>81</v>
      </c>
      <c r="D69" s="48" t="str">
        <f>C69&amp;VLOOKUP(F69,映射!A:B,2,FALSE)</f>
        <v>伙伴拳套</v>
      </c>
      <c r="E69" s="48" t="s">
        <v>82</v>
      </c>
      <c r="F69" s="48" t="s">
        <v>160</v>
      </c>
      <c r="G69" s="48" t="s">
        <v>88</v>
      </c>
      <c r="H69" s="48" t="str">
        <f t="shared" si="2"/>
        <v>伙伴拳套A2</v>
      </c>
      <c r="I69" s="48" t="str">
        <f>VLOOKUP(H69,编辑!G:U,14,FALSE)</f>
        <v>3002;3102;3402;5086</v>
      </c>
      <c r="J69" s="48" t="str">
        <f>VLOOKUP(H69,编辑!G:U,15,FALSE)</f>
        <v>10;6;6;1</v>
      </c>
      <c r="K69" s="48">
        <f t="shared" si="3"/>
        <v>6000</v>
      </c>
    </row>
    <row r="70" s="15" customFormat="1" spans="1:11">
      <c r="A70" s="48">
        <v>6119</v>
      </c>
      <c r="B70" s="48" t="s">
        <v>163</v>
      </c>
      <c r="C70" s="48" t="s">
        <v>81</v>
      </c>
      <c r="D70" s="48" t="str">
        <f>C70&amp;VLOOKUP(F70,映射!A:B,2,FALSE)</f>
        <v>伙伴拳套</v>
      </c>
      <c r="E70" s="48" t="s">
        <v>85</v>
      </c>
      <c r="F70" s="48" t="s">
        <v>160</v>
      </c>
      <c r="G70" s="48" t="s">
        <v>88</v>
      </c>
      <c r="H70" s="48" t="str">
        <f t="shared" si="2"/>
        <v>伙伴拳套B2</v>
      </c>
      <c r="I70" s="48" t="str">
        <f>VLOOKUP(H70,编辑!G:U,14,FALSE)</f>
        <v>3002;3102;3402;5086</v>
      </c>
      <c r="J70" s="48" t="str">
        <f>VLOOKUP(H70,编辑!G:U,15,FALSE)</f>
        <v>20;12;12;2</v>
      </c>
      <c r="K70" s="48">
        <f t="shared" si="3"/>
        <v>6000</v>
      </c>
    </row>
    <row r="71" s="15" customFormat="1" spans="1:11">
      <c r="A71" s="48">
        <v>6120</v>
      </c>
      <c r="B71" s="48" t="s">
        <v>164</v>
      </c>
      <c r="C71" s="48" t="s">
        <v>81</v>
      </c>
      <c r="D71" s="48" t="str">
        <f>C71&amp;VLOOKUP(F71,映射!A:B,2,FALSE)</f>
        <v>伙伴拳套</v>
      </c>
      <c r="E71" s="48" t="s">
        <v>82</v>
      </c>
      <c r="F71" s="48" t="s">
        <v>160</v>
      </c>
      <c r="G71" s="48" t="s">
        <v>91</v>
      </c>
      <c r="H71" s="48" t="str">
        <f t="shared" si="2"/>
        <v>伙伴拳套A3</v>
      </c>
      <c r="I71" s="48" t="str">
        <f>VLOOKUP(H71,编辑!G:U,14,FALSE)</f>
        <v>3003;3103;3403;5086</v>
      </c>
      <c r="J71" s="48" t="str">
        <f>VLOOKUP(H71,编辑!G:U,15,FALSE)</f>
        <v>15;9;9;2</v>
      </c>
      <c r="K71" s="48">
        <f t="shared" si="3"/>
        <v>9000</v>
      </c>
    </row>
    <row r="72" s="15" customFormat="1" spans="1:11">
      <c r="A72" s="48">
        <v>6121</v>
      </c>
      <c r="B72" s="48" t="s">
        <v>165</v>
      </c>
      <c r="C72" s="48" t="s">
        <v>81</v>
      </c>
      <c r="D72" s="48" t="str">
        <f>C72&amp;VLOOKUP(F72,映射!A:B,2,FALSE)</f>
        <v>伙伴拳套</v>
      </c>
      <c r="E72" s="48" t="s">
        <v>85</v>
      </c>
      <c r="F72" s="48" t="s">
        <v>160</v>
      </c>
      <c r="G72" s="48" t="s">
        <v>91</v>
      </c>
      <c r="H72" s="48" t="str">
        <f t="shared" si="2"/>
        <v>伙伴拳套B3</v>
      </c>
      <c r="I72" s="48" t="str">
        <f>VLOOKUP(H72,编辑!G:U,14,FALSE)</f>
        <v>3003;3103;3403;5086</v>
      </c>
      <c r="J72" s="48" t="str">
        <f>VLOOKUP(H72,编辑!G:U,15,FALSE)</f>
        <v>30;18;18;4</v>
      </c>
      <c r="K72" s="48">
        <f t="shared" si="3"/>
        <v>9000</v>
      </c>
    </row>
    <row r="73" s="15" customFormat="1" spans="1:11">
      <c r="A73" s="48">
        <v>6122</v>
      </c>
      <c r="B73" s="48" t="s">
        <v>166</v>
      </c>
      <c r="C73" s="48" t="s">
        <v>81</v>
      </c>
      <c r="D73" s="48" t="str">
        <f>C73&amp;VLOOKUP(F73,映射!A:B,2,FALSE)</f>
        <v>伙伴拳套</v>
      </c>
      <c r="E73" s="48" t="s">
        <v>82</v>
      </c>
      <c r="F73" s="48" t="s">
        <v>160</v>
      </c>
      <c r="G73" s="48" t="s">
        <v>94</v>
      </c>
      <c r="H73" s="48" t="str">
        <f t="shared" si="2"/>
        <v>伙伴拳套A4</v>
      </c>
      <c r="I73" s="48" t="str">
        <f>VLOOKUP(H73,编辑!G:U,14,FALSE)</f>
        <v>3004;3104;3404;5086</v>
      </c>
      <c r="J73" s="48" t="str">
        <f>VLOOKUP(H73,编辑!G:U,15,FALSE)</f>
        <v>20;12;12;4</v>
      </c>
      <c r="K73" s="48">
        <f t="shared" si="3"/>
        <v>12000</v>
      </c>
    </row>
    <row r="74" s="15" customFormat="1" spans="1:11">
      <c r="A74" s="48">
        <v>6123</v>
      </c>
      <c r="B74" s="48" t="s">
        <v>167</v>
      </c>
      <c r="C74" s="48" t="s">
        <v>81</v>
      </c>
      <c r="D74" s="48" t="str">
        <f>C74&amp;VLOOKUP(F74,映射!A:B,2,FALSE)</f>
        <v>伙伴拳套</v>
      </c>
      <c r="E74" s="48" t="s">
        <v>85</v>
      </c>
      <c r="F74" s="48" t="s">
        <v>160</v>
      </c>
      <c r="G74" s="48" t="s">
        <v>94</v>
      </c>
      <c r="H74" s="48" t="str">
        <f t="shared" si="2"/>
        <v>伙伴拳套B4</v>
      </c>
      <c r="I74" s="48" t="str">
        <f>VLOOKUP(H74,编辑!G:U,14,FALSE)</f>
        <v>3004;3104;3404;5086</v>
      </c>
      <c r="J74" s="48" t="str">
        <f>VLOOKUP(H74,编辑!G:U,15,FALSE)</f>
        <v>40;24;24;8</v>
      </c>
      <c r="K74" s="48">
        <f t="shared" si="3"/>
        <v>12000</v>
      </c>
    </row>
    <row r="75" s="15" customFormat="1" spans="1:11">
      <c r="A75" s="48">
        <v>6124</v>
      </c>
      <c r="B75" s="48" t="s">
        <v>168</v>
      </c>
      <c r="C75" s="48" t="s">
        <v>81</v>
      </c>
      <c r="D75" s="48" t="str">
        <f>C75&amp;VLOOKUP(F75,映射!A:B,2,FALSE)</f>
        <v>伙伴拳套</v>
      </c>
      <c r="E75" s="48" t="s">
        <v>82</v>
      </c>
      <c r="F75" s="48" t="s">
        <v>160</v>
      </c>
      <c r="G75" s="48" t="s">
        <v>97</v>
      </c>
      <c r="H75" s="48" t="str">
        <f t="shared" si="2"/>
        <v>伙伴拳套A5</v>
      </c>
      <c r="I75" s="48" t="str">
        <f>VLOOKUP(H75,编辑!G:U,14,FALSE)</f>
        <v>3005;3105;3405;5086</v>
      </c>
      <c r="J75" s="48" t="str">
        <f>VLOOKUP(H75,编辑!G:U,15,FALSE)</f>
        <v>25;15;15;8</v>
      </c>
      <c r="K75" s="48">
        <f t="shared" si="3"/>
        <v>15000</v>
      </c>
    </row>
    <row r="76" s="15" customFormat="1" spans="1:11">
      <c r="A76" s="48">
        <v>6125</v>
      </c>
      <c r="B76" s="48" t="s">
        <v>169</v>
      </c>
      <c r="C76" s="48" t="s">
        <v>81</v>
      </c>
      <c r="D76" s="48" t="str">
        <f>C76&amp;VLOOKUP(F76,映射!A:B,2,FALSE)</f>
        <v>伙伴拳套</v>
      </c>
      <c r="E76" s="48" t="s">
        <v>85</v>
      </c>
      <c r="F76" s="48" t="s">
        <v>160</v>
      </c>
      <c r="G76" s="48" t="s">
        <v>97</v>
      </c>
      <c r="H76" s="48" t="str">
        <f t="shared" si="2"/>
        <v>伙伴拳套B5</v>
      </c>
      <c r="I76" s="48" t="str">
        <f>VLOOKUP(H76,编辑!G:U,14,FALSE)</f>
        <v>3005;3105;3405;5086</v>
      </c>
      <c r="J76" s="48" t="str">
        <f>VLOOKUP(H76,编辑!G:U,15,FALSE)</f>
        <v>50;30;30;10</v>
      </c>
      <c r="K76" s="48">
        <f t="shared" si="3"/>
        <v>15000</v>
      </c>
    </row>
    <row r="77" s="15" customFormat="1" spans="1:11">
      <c r="A77" s="48">
        <v>6126</v>
      </c>
      <c r="B77" s="48" t="s">
        <v>170</v>
      </c>
      <c r="C77" s="48" t="s">
        <v>81</v>
      </c>
      <c r="D77" s="48" t="str">
        <f>C77&amp;VLOOKUP(F77,映射!A:B,2,FALSE)</f>
        <v>伙伴拳套</v>
      </c>
      <c r="E77" s="48" t="s">
        <v>85</v>
      </c>
      <c r="F77" s="48" t="s">
        <v>160</v>
      </c>
      <c r="G77" s="48" t="s">
        <v>97</v>
      </c>
      <c r="H77" s="48" t="str">
        <f t="shared" si="2"/>
        <v>伙伴拳套B5</v>
      </c>
      <c r="I77" s="48" t="str">
        <f>VLOOKUP(H77,编辑!G:U,14,FALSE)</f>
        <v>3005;3105;3405;5086</v>
      </c>
      <c r="J77" s="48" t="str">
        <f>VLOOKUP(H77,编辑!G:U,15,FALSE)</f>
        <v>50;30;30;10</v>
      </c>
      <c r="K77" s="48">
        <f t="shared" si="3"/>
        <v>15000</v>
      </c>
    </row>
    <row r="78" s="15" customFormat="1" spans="1:11">
      <c r="A78" s="48">
        <v>6127</v>
      </c>
      <c r="B78" s="48" t="s">
        <v>171</v>
      </c>
      <c r="C78" s="48" t="s">
        <v>81</v>
      </c>
      <c r="D78" s="48" t="str">
        <f>C78&amp;VLOOKUP(F78,映射!A:B,2,FALSE)</f>
        <v>伙伴拳套</v>
      </c>
      <c r="E78" s="48" t="s">
        <v>82</v>
      </c>
      <c r="F78" s="48" t="s">
        <v>160</v>
      </c>
      <c r="G78" s="48" t="s">
        <v>101</v>
      </c>
      <c r="H78" s="48" t="str">
        <f t="shared" si="2"/>
        <v>伙伴拳套A6</v>
      </c>
      <c r="I78" s="48" t="str">
        <f>VLOOKUP(H78,编辑!G:U,14,FALSE)</f>
        <v>3006;3106;3406;5086</v>
      </c>
      <c r="J78" s="48" t="str">
        <f>VLOOKUP(H78,编辑!G:U,15,FALSE)</f>
        <v>30;18;28;10</v>
      </c>
      <c r="K78" s="48">
        <f t="shared" si="3"/>
        <v>18000</v>
      </c>
    </row>
    <row r="79" s="15" customFormat="1" spans="1:11">
      <c r="A79" s="48">
        <v>6128</v>
      </c>
      <c r="B79" s="48" t="s">
        <v>172</v>
      </c>
      <c r="C79" s="48" t="s">
        <v>81</v>
      </c>
      <c r="D79" s="48" t="str">
        <f>C79&amp;VLOOKUP(F79,映射!A:B,2,FALSE)</f>
        <v>伙伴拳套</v>
      </c>
      <c r="E79" s="48" t="s">
        <v>85</v>
      </c>
      <c r="F79" s="48" t="s">
        <v>160</v>
      </c>
      <c r="G79" s="48" t="s">
        <v>101</v>
      </c>
      <c r="H79" s="48" t="str">
        <f t="shared" si="2"/>
        <v>伙伴拳套B6</v>
      </c>
      <c r="I79" s="48" t="str">
        <f>VLOOKUP(H79,编辑!G:U,14,FALSE)</f>
        <v>3006;3106;3406;5086</v>
      </c>
      <c r="J79" s="48" t="str">
        <f>VLOOKUP(H79,编辑!G:U,15,FALSE)</f>
        <v>60;36;36;12</v>
      </c>
      <c r="K79" s="48">
        <f t="shared" si="3"/>
        <v>18000</v>
      </c>
    </row>
    <row r="80" s="15" customFormat="1" spans="1:11">
      <c r="A80" s="48">
        <v>6139</v>
      </c>
      <c r="B80" s="48" t="s">
        <v>173</v>
      </c>
      <c r="C80" s="48" t="s">
        <v>81</v>
      </c>
      <c r="D80" s="48" t="str">
        <f>C80&amp;VLOOKUP(F80,映射!A:B,2,FALSE)</f>
        <v>伙伴头盔</v>
      </c>
      <c r="E80" s="48" t="s">
        <v>82</v>
      </c>
      <c r="F80" s="48" t="s">
        <v>174</v>
      </c>
      <c r="G80" s="48" t="s">
        <v>86</v>
      </c>
      <c r="H80" s="48" t="str">
        <f t="shared" si="2"/>
        <v>伙伴头盔A1</v>
      </c>
      <c r="I80" s="48" t="str">
        <f>VLOOKUP(H80,编辑!G:U,14,FALSE)</f>
        <v>3001;3101;3401</v>
      </c>
      <c r="J80" s="48" t="str">
        <f>VLOOKUP(H80,编辑!G:U,15,FALSE)</f>
        <v>4;3;3</v>
      </c>
      <c r="K80" s="48">
        <f t="shared" si="3"/>
        <v>3000</v>
      </c>
    </row>
    <row r="81" s="15" customFormat="1" spans="1:11">
      <c r="A81" s="48">
        <v>6140</v>
      </c>
      <c r="B81" s="48" t="s">
        <v>175</v>
      </c>
      <c r="C81" s="48" t="s">
        <v>81</v>
      </c>
      <c r="D81" s="48" t="str">
        <f>C81&amp;VLOOKUP(F81,映射!A:B,2,FALSE)</f>
        <v>伙伴头盔</v>
      </c>
      <c r="E81" s="48" t="s">
        <v>85</v>
      </c>
      <c r="F81" s="48" t="s">
        <v>174</v>
      </c>
      <c r="G81" s="48" t="s">
        <v>86</v>
      </c>
      <c r="H81" s="48" t="str">
        <f t="shared" si="2"/>
        <v>伙伴头盔B1</v>
      </c>
      <c r="I81" s="48" t="str">
        <f>VLOOKUP(H81,编辑!G:U,14,FALSE)</f>
        <v>3001;3101;3401;5086</v>
      </c>
      <c r="J81" s="48" t="str">
        <f>VLOOKUP(H81,编辑!G:U,15,FALSE)</f>
        <v>8;6;6;1</v>
      </c>
      <c r="K81" s="48">
        <f t="shared" si="3"/>
        <v>3000</v>
      </c>
    </row>
    <row r="82" s="15" customFormat="1" spans="1:11">
      <c r="A82" s="48">
        <v>6141</v>
      </c>
      <c r="B82" s="48" t="s">
        <v>176</v>
      </c>
      <c r="C82" s="48" t="s">
        <v>81</v>
      </c>
      <c r="D82" s="48" t="str">
        <f>C82&amp;VLOOKUP(F82,映射!A:B,2,FALSE)</f>
        <v>伙伴头盔</v>
      </c>
      <c r="E82" s="48" t="s">
        <v>82</v>
      </c>
      <c r="F82" s="48" t="s">
        <v>174</v>
      </c>
      <c r="G82" s="48" t="s">
        <v>88</v>
      </c>
      <c r="H82" s="48" t="str">
        <f t="shared" si="2"/>
        <v>伙伴头盔A2</v>
      </c>
      <c r="I82" s="48" t="str">
        <f>VLOOKUP(H82,编辑!G:U,14,FALSE)</f>
        <v>3002;3102;3402;5086</v>
      </c>
      <c r="J82" s="48" t="str">
        <f>VLOOKUP(H82,编辑!G:U,15,FALSE)</f>
        <v>8;6;6;1</v>
      </c>
      <c r="K82" s="48">
        <f t="shared" si="3"/>
        <v>6000</v>
      </c>
    </row>
    <row r="83" s="15" customFormat="1" spans="1:11">
      <c r="A83" s="48">
        <v>6142</v>
      </c>
      <c r="B83" s="48" t="s">
        <v>177</v>
      </c>
      <c r="C83" s="48" t="s">
        <v>81</v>
      </c>
      <c r="D83" s="48" t="str">
        <f>C83&amp;VLOOKUP(F83,映射!A:B,2,FALSE)</f>
        <v>伙伴头盔</v>
      </c>
      <c r="E83" s="48" t="s">
        <v>85</v>
      </c>
      <c r="F83" s="48" t="s">
        <v>174</v>
      </c>
      <c r="G83" s="48" t="s">
        <v>88</v>
      </c>
      <c r="H83" s="48" t="str">
        <f t="shared" si="2"/>
        <v>伙伴头盔B2</v>
      </c>
      <c r="I83" s="48" t="str">
        <f>VLOOKUP(H83,编辑!G:U,14,FALSE)</f>
        <v>3002;3102;3402;5086</v>
      </c>
      <c r="J83" s="48" t="str">
        <f>VLOOKUP(H83,编辑!G:U,15,FALSE)</f>
        <v>16;12;12;2</v>
      </c>
      <c r="K83" s="48">
        <f t="shared" si="3"/>
        <v>6000</v>
      </c>
    </row>
    <row r="84" s="15" customFormat="1" spans="1:11">
      <c r="A84" s="48">
        <v>6143</v>
      </c>
      <c r="B84" s="48" t="s">
        <v>178</v>
      </c>
      <c r="C84" s="48" t="s">
        <v>81</v>
      </c>
      <c r="D84" s="48" t="str">
        <f>C84&amp;VLOOKUP(F84,映射!A:B,2,FALSE)</f>
        <v>伙伴头盔</v>
      </c>
      <c r="E84" s="48" t="s">
        <v>82</v>
      </c>
      <c r="F84" s="48" t="s">
        <v>174</v>
      </c>
      <c r="G84" s="48" t="s">
        <v>91</v>
      </c>
      <c r="H84" s="48" t="str">
        <f t="shared" si="2"/>
        <v>伙伴头盔A3</v>
      </c>
      <c r="I84" s="48" t="str">
        <f>VLOOKUP(H84,编辑!G:U,14,FALSE)</f>
        <v>3003;3103;3403;5086</v>
      </c>
      <c r="J84" s="48" t="str">
        <f>VLOOKUP(H84,编辑!G:U,15,FALSE)</f>
        <v>12;9;9;2</v>
      </c>
      <c r="K84" s="48">
        <f t="shared" si="3"/>
        <v>9000</v>
      </c>
    </row>
    <row r="85" s="15" customFormat="1" spans="1:11">
      <c r="A85" s="48">
        <v>6144</v>
      </c>
      <c r="B85" s="48" t="s">
        <v>179</v>
      </c>
      <c r="C85" s="48" t="s">
        <v>81</v>
      </c>
      <c r="D85" s="48" t="str">
        <f>C85&amp;VLOOKUP(F85,映射!A:B,2,FALSE)</f>
        <v>伙伴头盔</v>
      </c>
      <c r="E85" s="48" t="s">
        <v>85</v>
      </c>
      <c r="F85" s="48" t="s">
        <v>174</v>
      </c>
      <c r="G85" s="48" t="s">
        <v>91</v>
      </c>
      <c r="H85" s="48" t="str">
        <f t="shared" si="2"/>
        <v>伙伴头盔B3</v>
      </c>
      <c r="I85" s="48" t="str">
        <f>VLOOKUP(H85,编辑!G:U,14,FALSE)</f>
        <v>3003;3103;3403;5086</v>
      </c>
      <c r="J85" s="48" t="str">
        <f>VLOOKUP(H85,编辑!G:U,15,FALSE)</f>
        <v>24;18;18;4</v>
      </c>
      <c r="K85" s="48">
        <f t="shared" si="3"/>
        <v>9000</v>
      </c>
    </row>
    <row r="86" s="15" customFormat="1" spans="1:11">
      <c r="A86" s="48">
        <v>6145</v>
      </c>
      <c r="B86" s="48" t="s">
        <v>180</v>
      </c>
      <c r="C86" s="48" t="s">
        <v>81</v>
      </c>
      <c r="D86" s="48" t="str">
        <f>C86&amp;VLOOKUP(F86,映射!A:B,2,FALSE)</f>
        <v>伙伴头盔</v>
      </c>
      <c r="E86" s="48" t="s">
        <v>82</v>
      </c>
      <c r="F86" s="48" t="s">
        <v>174</v>
      </c>
      <c r="G86" s="48" t="s">
        <v>94</v>
      </c>
      <c r="H86" s="48" t="str">
        <f t="shared" si="2"/>
        <v>伙伴头盔A4</v>
      </c>
      <c r="I86" s="48" t="str">
        <f>VLOOKUP(H86,编辑!G:U,14,FALSE)</f>
        <v>3004;3104;3404;5086</v>
      </c>
      <c r="J86" s="48" t="str">
        <f>VLOOKUP(H86,编辑!G:U,15,FALSE)</f>
        <v>16;12;12;4</v>
      </c>
      <c r="K86" s="48">
        <f t="shared" si="3"/>
        <v>12000</v>
      </c>
    </row>
    <row r="87" s="15" customFormat="1" spans="1:11">
      <c r="A87" s="48">
        <v>6146</v>
      </c>
      <c r="B87" s="48" t="s">
        <v>181</v>
      </c>
      <c r="C87" s="48" t="s">
        <v>81</v>
      </c>
      <c r="D87" s="48" t="str">
        <f>C87&amp;VLOOKUP(F87,映射!A:B,2,FALSE)</f>
        <v>伙伴头盔</v>
      </c>
      <c r="E87" s="48" t="s">
        <v>85</v>
      </c>
      <c r="F87" s="48" t="s">
        <v>174</v>
      </c>
      <c r="G87" s="48" t="s">
        <v>94</v>
      </c>
      <c r="H87" s="48" t="str">
        <f t="shared" si="2"/>
        <v>伙伴头盔B4</v>
      </c>
      <c r="I87" s="48" t="str">
        <f>VLOOKUP(H87,编辑!G:U,14,FALSE)</f>
        <v>3004;3104;3404;5086</v>
      </c>
      <c r="J87" s="48" t="str">
        <f>VLOOKUP(H87,编辑!G:U,15,FALSE)</f>
        <v>32;24;24;8</v>
      </c>
      <c r="K87" s="48">
        <f t="shared" si="3"/>
        <v>12000</v>
      </c>
    </row>
    <row r="88" s="15" customFormat="1" spans="1:11">
      <c r="A88" s="48">
        <v>6147</v>
      </c>
      <c r="B88" s="48" t="s">
        <v>182</v>
      </c>
      <c r="C88" s="48" t="s">
        <v>81</v>
      </c>
      <c r="D88" s="48" t="str">
        <f>C88&amp;VLOOKUP(F88,映射!A:B,2,FALSE)</f>
        <v>伙伴头盔</v>
      </c>
      <c r="E88" s="48" t="s">
        <v>82</v>
      </c>
      <c r="F88" s="48" t="s">
        <v>174</v>
      </c>
      <c r="G88" s="48" t="s">
        <v>97</v>
      </c>
      <c r="H88" s="48" t="str">
        <f t="shared" si="2"/>
        <v>伙伴头盔A5</v>
      </c>
      <c r="I88" s="48" t="str">
        <f>VLOOKUP(H88,编辑!G:U,14,FALSE)</f>
        <v>3005;3105;3405;5086</v>
      </c>
      <c r="J88" s="48" t="str">
        <f>VLOOKUP(H88,编辑!G:U,15,FALSE)</f>
        <v>20;15;15;8</v>
      </c>
      <c r="K88" s="48">
        <f t="shared" si="3"/>
        <v>15000</v>
      </c>
    </row>
    <row r="89" s="15" customFormat="1" spans="1:11">
      <c r="A89" s="48">
        <v>6148</v>
      </c>
      <c r="B89" s="48" t="s">
        <v>183</v>
      </c>
      <c r="C89" s="48" t="s">
        <v>81</v>
      </c>
      <c r="D89" s="48" t="str">
        <f>C89&amp;VLOOKUP(F89,映射!A:B,2,FALSE)</f>
        <v>伙伴头盔</v>
      </c>
      <c r="E89" s="48" t="s">
        <v>85</v>
      </c>
      <c r="F89" s="48" t="s">
        <v>174</v>
      </c>
      <c r="G89" s="48" t="s">
        <v>97</v>
      </c>
      <c r="H89" s="48" t="str">
        <f t="shared" si="2"/>
        <v>伙伴头盔B5</v>
      </c>
      <c r="I89" s="48" t="str">
        <f>VLOOKUP(H89,编辑!G:U,14,FALSE)</f>
        <v>3005;3105;3405;5086</v>
      </c>
      <c r="J89" s="48" t="str">
        <f>VLOOKUP(H89,编辑!G:U,15,FALSE)</f>
        <v>40;30;30;10</v>
      </c>
      <c r="K89" s="48">
        <f t="shared" si="3"/>
        <v>15000</v>
      </c>
    </row>
    <row r="90" s="15" customFormat="1" spans="1:11">
      <c r="A90" s="48">
        <v>6149</v>
      </c>
      <c r="B90" s="48" t="s">
        <v>184</v>
      </c>
      <c r="C90" s="48" t="s">
        <v>81</v>
      </c>
      <c r="D90" s="48" t="str">
        <f>C90&amp;VLOOKUP(F90,映射!A:B,2,FALSE)</f>
        <v>伙伴头盔</v>
      </c>
      <c r="E90" s="48" t="s">
        <v>85</v>
      </c>
      <c r="F90" s="48" t="s">
        <v>174</v>
      </c>
      <c r="G90" s="48" t="s">
        <v>97</v>
      </c>
      <c r="H90" s="48" t="str">
        <f t="shared" si="2"/>
        <v>伙伴头盔B5</v>
      </c>
      <c r="I90" s="48" t="str">
        <f>VLOOKUP(H90,编辑!G:U,14,FALSE)</f>
        <v>3005;3105;3405;5086</v>
      </c>
      <c r="J90" s="48" t="str">
        <f>VLOOKUP(H90,编辑!G:U,15,FALSE)</f>
        <v>40;30;30;10</v>
      </c>
      <c r="K90" s="48">
        <f t="shared" si="3"/>
        <v>15000</v>
      </c>
    </row>
    <row r="91" s="15" customFormat="1" spans="1:11">
      <c r="A91" s="48">
        <v>6150</v>
      </c>
      <c r="B91" s="48" t="s">
        <v>185</v>
      </c>
      <c r="C91" s="48" t="s">
        <v>81</v>
      </c>
      <c r="D91" s="48" t="str">
        <f>C91&amp;VLOOKUP(F91,映射!A:B,2,FALSE)</f>
        <v>伙伴头盔</v>
      </c>
      <c r="E91" s="48" t="s">
        <v>82</v>
      </c>
      <c r="F91" s="48" t="s">
        <v>174</v>
      </c>
      <c r="G91" s="48" t="s">
        <v>101</v>
      </c>
      <c r="H91" s="48" t="str">
        <f t="shared" si="2"/>
        <v>伙伴头盔A6</v>
      </c>
      <c r="I91" s="48" t="str">
        <f>VLOOKUP(H91,编辑!G:U,14,FALSE)</f>
        <v>3006;3106;3406;5086</v>
      </c>
      <c r="J91" s="48" t="str">
        <f>VLOOKUP(H91,编辑!G:U,15,FALSE)</f>
        <v>24;18;18;10</v>
      </c>
      <c r="K91" s="48">
        <f t="shared" si="3"/>
        <v>18000</v>
      </c>
    </row>
    <row r="92" s="15" customFormat="1" spans="1:11">
      <c r="A92" s="48">
        <v>6151</v>
      </c>
      <c r="B92" s="48" t="s">
        <v>186</v>
      </c>
      <c r="C92" s="48" t="s">
        <v>81</v>
      </c>
      <c r="D92" s="48" t="str">
        <f>C92&amp;VLOOKUP(F92,映射!A:B,2,FALSE)</f>
        <v>伙伴头盔</v>
      </c>
      <c r="E92" s="48" t="s">
        <v>85</v>
      </c>
      <c r="F92" s="48" t="s">
        <v>174</v>
      </c>
      <c r="G92" s="48" t="s">
        <v>101</v>
      </c>
      <c r="H92" s="48" t="str">
        <f t="shared" si="2"/>
        <v>伙伴头盔B6</v>
      </c>
      <c r="I92" s="48" t="str">
        <f>VLOOKUP(H92,编辑!G:U,14,FALSE)</f>
        <v>3006;3106;3406;5086</v>
      </c>
      <c r="J92" s="48" t="str">
        <f>VLOOKUP(H92,编辑!G:U,15,FALSE)</f>
        <v>48;36;36;12</v>
      </c>
      <c r="K92" s="48">
        <f t="shared" si="3"/>
        <v>18000</v>
      </c>
    </row>
    <row r="93" s="15" customFormat="1" spans="1:11">
      <c r="A93" s="48">
        <v>6162</v>
      </c>
      <c r="B93" s="48" t="s">
        <v>187</v>
      </c>
      <c r="C93" s="48" t="s">
        <v>81</v>
      </c>
      <c r="D93" s="48" t="str">
        <f>C93&amp;VLOOKUP(F93,映射!A:B,2,FALSE)</f>
        <v>伙伴帽子</v>
      </c>
      <c r="E93" s="48" t="s">
        <v>82</v>
      </c>
      <c r="F93" s="48" t="s">
        <v>188</v>
      </c>
      <c r="G93" s="48" t="s">
        <v>86</v>
      </c>
      <c r="H93" s="48" t="str">
        <f t="shared" si="2"/>
        <v>伙伴帽子A1</v>
      </c>
      <c r="I93" s="48" t="str">
        <f>VLOOKUP(H93,编辑!G:U,14,FALSE)</f>
        <v>3001;3101;3401</v>
      </c>
      <c r="J93" s="48" t="str">
        <f>VLOOKUP(H93,编辑!G:U,15,FALSE)</f>
        <v>3;3;4</v>
      </c>
      <c r="K93" s="48">
        <f t="shared" si="3"/>
        <v>3000</v>
      </c>
    </row>
    <row r="94" s="15" customFormat="1" spans="1:11">
      <c r="A94" s="48">
        <v>6163</v>
      </c>
      <c r="B94" s="48" t="s">
        <v>189</v>
      </c>
      <c r="C94" s="48" t="s">
        <v>81</v>
      </c>
      <c r="D94" s="48" t="str">
        <f>C94&amp;VLOOKUP(F94,映射!A:B,2,FALSE)</f>
        <v>伙伴帽子</v>
      </c>
      <c r="E94" s="48" t="s">
        <v>85</v>
      </c>
      <c r="F94" s="48" t="s">
        <v>188</v>
      </c>
      <c r="G94" s="48" t="s">
        <v>86</v>
      </c>
      <c r="H94" s="48" t="str">
        <f t="shared" si="2"/>
        <v>伙伴帽子B1</v>
      </c>
      <c r="I94" s="48" t="str">
        <f>VLOOKUP(H94,编辑!G:U,14,FALSE)</f>
        <v>3001;3101;3401;5086</v>
      </c>
      <c r="J94" s="48" t="str">
        <f>VLOOKUP(H94,编辑!G:U,15,FALSE)</f>
        <v>6;6;8;1</v>
      </c>
      <c r="K94" s="48">
        <f t="shared" si="3"/>
        <v>3000</v>
      </c>
    </row>
    <row r="95" s="15" customFormat="1" spans="1:11">
      <c r="A95" s="48">
        <v>6164</v>
      </c>
      <c r="B95" s="48" t="s">
        <v>190</v>
      </c>
      <c r="C95" s="48" t="s">
        <v>81</v>
      </c>
      <c r="D95" s="48" t="str">
        <f>C95&amp;VLOOKUP(F95,映射!A:B,2,FALSE)</f>
        <v>伙伴帽子</v>
      </c>
      <c r="E95" s="48" t="s">
        <v>82</v>
      </c>
      <c r="F95" s="48" t="s">
        <v>188</v>
      </c>
      <c r="G95" s="48" t="s">
        <v>88</v>
      </c>
      <c r="H95" s="48" t="str">
        <f t="shared" si="2"/>
        <v>伙伴帽子A2</v>
      </c>
      <c r="I95" s="48" t="str">
        <f>VLOOKUP(H95,编辑!G:U,14,FALSE)</f>
        <v>3002;3102;3402;5086</v>
      </c>
      <c r="J95" s="48" t="str">
        <f>VLOOKUP(H95,编辑!G:U,15,FALSE)</f>
        <v>6;6;8;1</v>
      </c>
      <c r="K95" s="48">
        <f t="shared" si="3"/>
        <v>6000</v>
      </c>
    </row>
    <row r="96" s="15" customFormat="1" spans="1:11">
      <c r="A96" s="48">
        <v>6165</v>
      </c>
      <c r="B96" s="48" t="s">
        <v>191</v>
      </c>
      <c r="C96" s="48" t="s">
        <v>81</v>
      </c>
      <c r="D96" s="48" t="str">
        <f>C96&amp;VLOOKUP(F96,映射!A:B,2,FALSE)</f>
        <v>伙伴帽子</v>
      </c>
      <c r="E96" s="48" t="s">
        <v>85</v>
      </c>
      <c r="F96" s="48" t="s">
        <v>188</v>
      </c>
      <c r="G96" s="48" t="s">
        <v>88</v>
      </c>
      <c r="H96" s="48" t="str">
        <f t="shared" si="2"/>
        <v>伙伴帽子B2</v>
      </c>
      <c r="I96" s="48" t="str">
        <f>VLOOKUP(H96,编辑!G:U,14,FALSE)</f>
        <v>3002;3102;3402;5086</v>
      </c>
      <c r="J96" s="48" t="str">
        <f>VLOOKUP(H96,编辑!G:U,15,FALSE)</f>
        <v>12;12;16;2</v>
      </c>
      <c r="K96" s="48">
        <f t="shared" si="3"/>
        <v>6000</v>
      </c>
    </row>
    <row r="97" s="15" customFormat="1" spans="1:11">
      <c r="A97" s="48">
        <v>6166</v>
      </c>
      <c r="B97" s="48" t="s">
        <v>192</v>
      </c>
      <c r="C97" s="48" t="s">
        <v>81</v>
      </c>
      <c r="D97" s="48" t="str">
        <f>C97&amp;VLOOKUP(F97,映射!A:B,2,FALSE)</f>
        <v>伙伴帽子</v>
      </c>
      <c r="E97" s="48" t="s">
        <v>82</v>
      </c>
      <c r="F97" s="48" t="s">
        <v>188</v>
      </c>
      <c r="G97" s="48" t="s">
        <v>91</v>
      </c>
      <c r="H97" s="48" t="str">
        <f t="shared" si="2"/>
        <v>伙伴帽子A3</v>
      </c>
      <c r="I97" s="48" t="str">
        <f>VLOOKUP(H97,编辑!G:U,14,FALSE)</f>
        <v>3003;3103;3403;5086</v>
      </c>
      <c r="J97" s="48" t="str">
        <f>VLOOKUP(H97,编辑!G:U,15,FALSE)</f>
        <v>9;9;12;2</v>
      </c>
      <c r="K97" s="48">
        <f t="shared" si="3"/>
        <v>9000</v>
      </c>
    </row>
    <row r="98" s="15" customFormat="1" spans="1:11">
      <c r="A98" s="48">
        <v>6167</v>
      </c>
      <c r="B98" s="48" t="s">
        <v>193</v>
      </c>
      <c r="C98" s="48" t="s">
        <v>81</v>
      </c>
      <c r="D98" s="48" t="str">
        <f>C98&amp;VLOOKUP(F98,映射!A:B,2,FALSE)</f>
        <v>伙伴帽子</v>
      </c>
      <c r="E98" s="48" t="s">
        <v>85</v>
      </c>
      <c r="F98" s="48" t="s">
        <v>188</v>
      </c>
      <c r="G98" s="48" t="s">
        <v>91</v>
      </c>
      <c r="H98" s="48" t="str">
        <f t="shared" si="2"/>
        <v>伙伴帽子B3</v>
      </c>
      <c r="I98" s="48" t="str">
        <f>VLOOKUP(H98,编辑!G:U,14,FALSE)</f>
        <v>3003;3103;3403;5086</v>
      </c>
      <c r="J98" s="48" t="str">
        <f>VLOOKUP(H98,编辑!G:U,15,FALSE)</f>
        <v>18;18;24;4</v>
      </c>
      <c r="K98" s="48">
        <f t="shared" si="3"/>
        <v>9000</v>
      </c>
    </row>
    <row r="99" s="15" customFormat="1" spans="1:11">
      <c r="A99" s="48">
        <v>6168</v>
      </c>
      <c r="B99" s="48" t="s">
        <v>194</v>
      </c>
      <c r="C99" s="48" t="s">
        <v>81</v>
      </c>
      <c r="D99" s="48" t="str">
        <f>C99&amp;VLOOKUP(F99,映射!A:B,2,FALSE)</f>
        <v>伙伴帽子</v>
      </c>
      <c r="E99" s="48" t="s">
        <v>82</v>
      </c>
      <c r="F99" s="48" t="s">
        <v>188</v>
      </c>
      <c r="G99" s="48" t="s">
        <v>94</v>
      </c>
      <c r="H99" s="48" t="str">
        <f t="shared" si="2"/>
        <v>伙伴帽子A4</v>
      </c>
      <c r="I99" s="48" t="str">
        <f>VLOOKUP(H99,编辑!G:U,14,FALSE)</f>
        <v>3004;3104;3404;5086</v>
      </c>
      <c r="J99" s="48" t="str">
        <f>VLOOKUP(H99,编辑!G:U,15,FALSE)</f>
        <v>12;12;16;4</v>
      </c>
      <c r="K99" s="48">
        <f t="shared" si="3"/>
        <v>12000</v>
      </c>
    </row>
    <row r="100" s="15" customFormat="1" spans="1:11">
      <c r="A100" s="48">
        <v>6169</v>
      </c>
      <c r="B100" s="48" t="s">
        <v>195</v>
      </c>
      <c r="C100" s="48" t="s">
        <v>81</v>
      </c>
      <c r="D100" s="48" t="str">
        <f>C100&amp;VLOOKUP(F100,映射!A:B,2,FALSE)</f>
        <v>伙伴帽子</v>
      </c>
      <c r="E100" s="48" t="s">
        <v>85</v>
      </c>
      <c r="F100" s="48" t="s">
        <v>188</v>
      </c>
      <c r="G100" s="48" t="s">
        <v>94</v>
      </c>
      <c r="H100" s="48" t="str">
        <f t="shared" si="2"/>
        <v>伙伴帽子B4</v>
      </c>
      <c r="I100" s="48" t="str">
        <f>VLOOKUP(H100,编辑!G:U,14,FALSE)</f>
        <v>3004;3104;3404;5086</v>
      </c>
      <c r="J100" s="48" t="str">
        <f>VLOOKUP(H100,编辑!G:U,15,FALSE)</f>
        <v>24;24;32;8</v>
      </c>
      <c r="K100" s="48">
        <f t="shared" si="3"/>
        <v>12000</v>
      </c>
    </row>
    <row r="101" s="15" customFormat="1" spans="1:11">
      <c r="A101" s="48">
        <v>6170</v>
      </c>
      <c r="B101" s="48" t="s">
        <v>196</v>
      </c>
      <c r="C101" s="48" t="s">
        <v>81</v>
      </c>
      <c r="D101" s="48" t="str">
        <f>C101&amp;VLOOKUP(F101,映射!A:B,2,FALSE)</f>
        <v>伙伴帽子</v>
      </c>
      <c r="E101" s="48" t="s">
        <v>82</v>
      </c>
      <c r="F101" s="48" t="s">
        <v>188</v>
      </c>
      <c r="G101" s="48" t="s">
        <v>97</v>
      </c>
      <c r="H101" s="48" t="str">
        <f t="shared" si="2"/>
        <v>伙伴帽子A5</v>
      </c>
      <c r="I101" s="48" t="str">
        <f>VLOOKUP(H101,编辑!G:U,14,FALSE)</f>
        <v>3005;3105;3405;5086</v>
      </c>
      <c r="J101" s="48" t="str">
        <f>VLOOKUP(H101,编辑!G:U,15,FALSE)</f>
        <v>15;15;20;8</v>
      </c>
      <c r="K101" s="48">
        <f t="shared" si="3"/>
        <v>15000</v>
      </c>
    </row>
    <row r="102" s="15" customFormat="1" spans="1:11">
      <c r="A102" s="48">
        <v>6171</v>
      </c>
      <c r="B102" s="48" t="s">
        <v>197</v>
      </c>
      <c r="C102" s="48" t="s">
        <v>81</v>
      </c>
      <c r="D102" s="48" t="str">
        <f>C102&amp;VLOOKUP(F102,映射!A:B,2,FALSE)</f>
        <v>伙伴帽子</v>
      </c>
      <c r="E102" s="48" t="s">
        <v>85</v>
      </c>
      <c r="F102" s="48" t="s">
        <v>188</v>
      </c>
      <c r="G102" s="48" t="s">
        <v>97</v>
      </c>
      <c r="H102" s="48" t="str">
        <f t="shared" si="2"/>
        <v>伙伴帽子B5</v>
      </c>
      <c r="I102" s="48" t="str">
        <f>VLOOKUP(H102,编辑!G:U,14,FALSE)</f>
        <v>3005;3105;3405;5086</v>
      </c>
      <c r="J102" s="48" t="str">
        <f>VLOOKUP(H102,编辑!G:U,15,FALSE)</f>
        <v>30;30;40;10</v>
      </c>
      <c r="K102" s="48">
        <f t="shared" si="3"/>
        <v>15000</v>
      </c>
    </row>
    <row r="103" s="15" customFormat="1" spans="1:11">
      <c r="A103" s="48">
        <v>6172</v>
      </c>
      <c r="B103" s="48" t="s">
        <v>198</v>
      </c>
      <c r="C103" s="48" t="s">
        <v>81</v>
      </c>
      <c r="D103" s="48" t="str">
        <f>C103&amp;VLOOKUP(F103,映射!A:B,2,FALSE)</f>
        <v>伙伴帽子</v>
      </c>
      <c r="E103" s="48" t="s">
        <v>85</v>
      </c>
      <c r="F103" s="48" t="s">
        <v>188</v>
      </c>
      <c r="G103" s="48" t="s">
        <v>97</v>
      </c>
      <c r="H103" s="48" t="str">
        <f t="shared" si="2"/>
        <v>伙伴帽子B5</v>
      </c>
      <c r="I103" s="48" t="str">
        <f>VLOOKUP(H103,编辑!G:U,14,FALSE)</f>
        <v>3005;3105;3405;5086</v>
      </c>
      <c r="J103" s="48" t="str">
        <f>VLOOKUP(H103,编辑!G:U,15,FALSE)</f>
        <v>30;30;40;10</v>
      </c>
      <c r="K103" s="48">
        <f t="shared" si="3"/>
        <v>15000</v>
      </c>
    </row>
    <row r="104" s="15" customFormat="1" spans="1:11">
      <c r="A104" s="48">
        <v>6173</v>
      </c>
      <c r="B104" s="48" t="s">
        <v>199</v>
      </c>
      <c r="C104" s="48" t="s">
        <v>81</v>
      </c>
      <c r="D104" s="48" t="str">
        <f>C104&amp;VLOOKUP(F104,映射!A:B,2,FALSE)</f>
        <v>伙伴帽子</v>
      </c>
      <c r="E104" s="48" t="s">
        <v>82</v>
      </c>
      <c r="F104" s="48" t="s">
        <v>188</v>
      </c>
      <c r="G104" s="48" t="s">
        <v>101</v>
      </c>
      <c r="H104" s="48" t="str">
        <f t="shared" si="2"/>
        <v>伙伴帽子A6</v>
      </c>
      <c r="I104" s="48" t="str">
        <f>VLOOKUP(H104,编辑!G:U,14,FALSE)</f>
        <v>3006;3106;3406;5086</v>
      </c>
      <c r="J104" s="48" t="str">
        <f>VLOOKUP(H104,编辑!G:U,15,FALSE)</f>
        <v>18;18;24;10</v>
      </c>
      <c r="K104" s="48">
        <f t="shared" si="3"/>
        <v>18000</v>
      </c>
    </row>
    <row r="105" s="15" customFormat="1" spans="1:11">
      <c r="A105" s="48">
        <v>6174</v>
      </c>
      <c r="B105" s="48" t="s">
        <v>200</v>
      </c>
      <c r="C105" s="48" t="s">
        <v>81</v>
      </c>
      <c r="D105" s="48" t="str">
        <f>C105&amp;VLOOKUP(F105,映射!A:B,2,FALSE)</f>
        <v>伙伴帽子</v>
      </c>
      <c r="E105" s="48" t="s">
        <v>85</v>
      </c>
      <c r="F105" s="48" t="s">
        <v>188</v>
      </c>
      <c r="G105" s="48" t="s">
        <v>101</v>
      </c>
      <c r="H105" s="48" t="str">
        <f t="shared" si="2"/>
        <v>伙伴帽子B6</v>
      </c>
      <c r="I105" s="48" t="str">
        <f>VLOOKUP(H105,编辑!G:U,14,FALSE)</f>
        <v>3006;3106;3406;5086</v>
      </c>
      <c r="J105" s="48" t="str">
        <f>VLOOKUP(H105,编辑!G:U,15,FALSE)</f>
        <v>36;36;48;12</v>
      </c>
      <c r="K105" s="48">
        <f t="shared" si="3"/>
        <v>18000</v>
      </c>
    </row>
    <row r="106" s="15" customFormat="1" spans="1:11">
      <c r="A106" s="48">
        <v>6186</v>
      </c>
      <c r="B106" s="48" t="s">
        <v>201</v>
      </c>
      <c r="C106" s="48" t="s">
        <v>81</v>
      </c>
      <c r="D106" s="48" t="str">
        <f>C106&amp;VLOOKUP(F106,映射!A:B,2,FALSE)</f>
        <v>伙伴铠甲</v>
      </c>
      <c r="E106" s="48" t="s">
        <v>82</v>
      </c>
      <c r="F106" s="48" t="s">
        <v>202</v>
      </c>
      <c r="G106" s="48" t="s">
        <v>86</v>
      </c>
      <c r="H106" s="48" t="str">
        <f t="shared" si="2"/>
        <v>伙伴铠甲A1</v>
      </c>
      <c r="I106" s="48" t="str">
        <f>VLOOKUP(H106,编辑!G:U,14,FALSE)</f>
        <v>3001;3101;3401</v>
      </c>
      <c r="J106" s="48" t="str">
        <f>VLOOKUP(H106,编辑!G:U,15,FALSE)</f>
        <v>5;3;3</v>
      </c>
      <c r="K106" s="48">
        <f t="shared" si="3"/>
        <v>3000</v>
      </c>
    </row>
    <row r="107" s="15" customFormat="1" spans="1:11">
      <c r="A107" s="48">
        <v>6187</v>
      </c>
      <c r="B107" s="48" t="s">
        <v>203</v>
      </c>
      <c r="C107" s="48" t="s">
        <v>81</v>
      </c>
      <c r="D107" s="48" t="str">
        <f>C107&amp;VLOOKUP(F107,映射!A:B,2,FALSE)</f>
        <v>伙伴铠甲</v>
      </c>
      <c r="E107" s="48" t="s">
        <v>85</v>
      </c>
      <c r="F107" s="48" t="s">
        <v>202</v>
      </c>
      <c r="G107" s="48" t="s">
        <v>86</v>
      </c>
      <c r="H107" s="48" t="str">
        <f t="shared" si="2"/>
        <v>伙伴铠甲B1</v>
      </c>
      <c r="I107" s="48" t="str">
        <f>VLOOKUP(H107,编辑!G:U,14,FALSE)</f>
        <v>3001;3101;3401;5086</v>
      </c>
      <c r="J107" s="48" t="str">
        <f>VLOOKUP(H107,编辑!G:U,15,FALSE)</f>
        <v>10;6;6;1</v>
      </c>
      <c r="K107" s="48">
        <f t="shared" si="3"/>
        <v>3000</v>
      </c>
    </row>
    <row r="108" s="15" customFormat="1" spans="1:11">
      <c r="A108" s="48">
        <v>6188</v>
      </c>
      <c r="B108" s="48" t="s">
        <v>204</v>
      </c>
      <c r="C108" s="48" t="s">
        <v>81</v>
      </c>
      <c r="D108" s="48" t="str">
        <f>C108&amp;VLOOKUP(F108,映射!A:B,2,FALSE)</f>
        <v>伙伴铠甲</v>
      </c>
      <c r="E108" s="48" t="s">
        <v>82</v>
      </c>
      <c r="F108" s="48" t="s">
        <v>202</v>
      </c>
      <c r="G108" s="48" t="s">
        <v>88</v>
      </c>
      <c r="H108" s="48" t="str">
        <f t="shared" si="2"/>
        <v>伙伴铠甲A2</v>
      </c>
      <c r="I108" s="48" t="str">
        <f>VLOOKUP(H108,编辑!G:U,14,FALSE)</f>
        <v>3002;3102;3402;5086</v>
      </c>
      <c r="J108" s="48" t="str">
        <f>VLOOKUP(H108,编辑!G:U,15,FALSE)</f>
        <v>10;6;6;1</v>
      </c>
      <c r="K108" s="48">
        <f t="shared" si="3"/>
        <v>6000</v>
      </c>
    </row>
    <row r="109" s="15" customFormat="1" spans="1:11">
      <c r="A109" s="48">
        <v>6189</v>
      </c>
      <c r="B109" s="48" t="s">
        <v>205</v>
      </c>
      <c r="C109" s="48" t="s">
        <v>81</v>
      </c>
      <c r="D109" s="48" t="str">
        <f>C109&amp;VLOOKUP(F109,映射!A:B,2,FALSE)</f>
        <v>伙伴铠甲</v>
      </c>
      <c r="E109" s="48" t="s">
        <v>85</v>
      </c>
      <c r="F109" s="48" t="s">
        <v>202</v>
      </c>
      <c r="G109" s="48" t="s">
        <v>88</v>
      </c>
      <c r="H109" s="48" t="str">
        <f t="shared" si="2"/>
        <v>伙伴铠甲B2</v>
      </c>
      <c r="I109" s="48" t="str">
        <f>VLOOKUP(H109,编辑!G:U,14,FALSE)</f>
        <v>3002;3102;3402;5086</v>
      </c>
      <c r="J109" s="48" t="str">
        <f>VLOOKUP(H109,编辑!G:U,15,FALSE)</f>
        <v>20;12;12;2</v>
      </c>
      <c r="K109" s="48">
        <f t="shared" si="3"/>
        <v>6000</v>
      </c>
    </row>
    <row r="110" s="15" customFormat="1" spans="1:11">
      <c r="A110" s="48">
        <v>6190</v>
      </c>
      <c r="B110" s="48" t="s">
        <v>206</v>
      </c>
      <c r="C110" s="48" t="s">
        <v>81</v>
      </c>
      <c r="D110" s="48" t="str">
        <f>C110&amp;VLOOKUP(F110,映射!A:B,2,FALSE)</f>
        <v>伙伴铠甲</v>
      </c>
      <c r="E110" s="48" t="s">
        <v>82</v>
      </c>
      <c r="F110" s="48" t="s">
        <v>202</v>
      </c>
      <c r="G110" s="48" t="s">
        <v>91</v>
      </c>
      <c r="H110" s="48" t="str">
        <f t="shared" si="2"/>
        <v>伙伴铠甲A3</v>
      </c>
      <c r="I110" s="48" t="str">
        <f>VLOOKUP(H110,编辑!G:U,14,FALSE)</f>
        <v>3003;3103;3403;5086</v>
      </c>
      <c r="J110" s="48" t="str">
        <f>VLOOKUP(H110,编辑!G:U,15,FALSE)</f>
        <v>15;9;9;2</v>
      </c>
      <c r="K110" s="48">
        <f t="shared" si="3"/>
        <v>9000</v>
      </c>
    </row>
    <row r="111" s="15" customFormat="1" spans="1:11">
      <c r="A111" s="48">
        <v>6191</v>
      </c>
      <c r="B111" s="48" t="s">
        <v>207</v>
      </c>
      <c r="C111" s="48" t="s">
        <v>81</v>
      </c>
      <c r="D111" s="48" t="str">
        <f>C111&amp;VLOOKUP(F111,映射!A:B,2,FALSE)</f>
        <v>伙伴铠甲</v>
      </c>
      <c r="E111" s="48" t="s">
        <v>85</v>
      </c>
      <c r="F111" s="48" t="s">
        <v>202</v>
      </c>
      <c r="G111" s="48" t="s">
        <v>91</v>
      </c>
      <c r="H111" s="48" t="str">
        <f t="shared" si="2"/>
        <v>伙伴铠甲B3</v>
      </c>
      <c r="I111" s="48" t="str">
        <f>VLOOKUP(H111,编辑!G:U,14,FALSE)</f>
        <v>3003;3103;3403;5086</v>
      </c>
      <c r="J111" s="48" t="str">
        <f>VLOOKUP(H111,编辑!G:U,15,FALSE)</f>
        <v>30;18;18;4</v>
      </c>
      <c r="K111" s="48">
        <f t="shared" si="3"/>
        <v>9000</v>
      </c>
    </row>
    <row r="112" s="15" customFormat="1" spans="1:11">
      <c r="A112" s="48">
        <v>6192</v>
      </c>
      <c r="B112" s="48" t="s">
        <v>208</v>
      </c>
      <c r="C112" s="48" t="s">
        <v>81</v>
      </c>
      <c r="D112" s="48" t="str">
        <f>C112&amp;VLOOKUP(F112,映射!A:B,2,FALSE)</f>
        <v>伙伴铠甲</v>
      </c>
      <c r="E112" s="48" t="s">
        <v>82</v>
      </c>
      <c r="F112" s="48" t="s">
        <v>202</v>
      </c>
      <c r="G112" s="48" t="s">
        <v>94</v>
      </c>
      <c r="H112" s="48" t="str">
        <f t="shared" si="2"/>
        <v>伙伴铠甲A4</v>
      </c>
      <c r="I112" s="48" t="str">
        <f>VLOOKUP(H112,编辑!G:U,14,FALSE)</f>
        <v>3004;3104;3404;5086</v>
      </c>
      <c r="J112" s="48" t="str">
        <f>VLOOKUP(H112,编辑!G:U,15,FALSE)</f>
        <v>20;12;12;4</v>
      </c>
      <c r="K112" s="48">
        <f t="shared" si="3"/>
        <v>12000</v>
      </c>
    </row>
    <row r="113" s="15" customFormat="1" spans="1:11">
      <c r="A113" s="48">
        <v>6193</v>
      </c>
      <c r="B113" s="48" t="s">
        <v>209</v>
      </c>
      <c r="C113" s="48" t="s">
        <v>81</v>
      </c>
      <c r="D113" s="48" t="str">
        <f>C113&amp;VLOOKUP(F113,映射!A:B,2,FALSE)</f>
        <v>伙伴铠甲</v>
      </c>
      <c r="E113" s="48" t="s">
        <v>85</v>
      </c>
      <c r="F113" s="48" t="s">
        <v>202</v>
      </c>
      <c r="G113" s="48" t="s">
        <v>94</v>
      </c>
      <c r="H113" s="48" t="str">
        <f t="shared" si="2"/>
        <v>伙伴铠甲B4</v>
      </c>
      <c r="I113" s="48" t="str">
        <f>VLOOKUP(H113,编辑!G:U,14,FALSE)</f>
        <v>3004;3104;3404;5086</v>
      </c>
      <c r="J113" s="48" t="str">
        <f>VLOOKUP(H113,编辑!G:U,15,FALSE)</f>
        <v>40;24;24;8</v>
      </c>
      <c r="K113" s="48">
        <f t="shared" si="3"/>
        <v>12000</v>
      </c>
    </row>
    <row r="114" s="15" customFormat="1" spans="1:11">
      <c r="A114" s="48">
        <v>6194</v>
      </c>
      <c r="B114" s="48" t="s">
        <v>210</v>
      </c>
      <c r="C114" s="48" t="s">
        <v>81</v>
      </c>
      <c r="D114" s="48" t="str">
        <f>C114&amp;VLOOKUP(F114,映射!A:B,2,FALSE)</f>
        <v>伙伴铠甲</v>
      </c>
      <c r="E114" s="48" t="s">
        <v>82</v>
      </c>
      <c r="F114" s="48" t="s">
        <v>202</v>
      </c>
      <c r="G114" s="48" t="s">
        <v>97</v>
      </c>
      <c r="H114" s="48" t="str">
        <f t="shared" si="2"/>
        <v>伙伴铠甲A5</v>
      </c>
      <c r="I114" s="48" t="str">
        <f>VLOOKUP(H114,编辑!G:U,14,FALSE)</f>
        <v>3005;3105;3405;5086</v>
      </c>
      <c r="J114" s="48" t="str">
        <f>VLOOKUP(H114,编辑!G:U,15,FALSE)</f>
        <v>25;15;15;8</v>
      </c>
      <c r="K114" s="48">
        <f t="shared" si="3"/>
        <v>15000</v>
      </c>
    </row>
    <row r="115" s="15" customFormat="1" spans="1:11">
      <c r="A115" s="48">
        <v>6195</v>
      </c>
      <c r="B115" s="48" t="s">
        <v>211</v>
      </c>
      <c r="C115" s="48" t="s">
        <v>81</v>
      </c>
      <c r="D115" s="48" t="str">
        <f>C115&amp;VLOOKUP(F115,映射!A:B,2,FALSE)</f>
        <v>伙伴铠甲</v>
      </c>
      <c r="E115" s="48" t="s">
        <v>85</v>
      </c>
      <c r="F115" s="48" t="s">
        <v>202</v>
      </c>
      <c r="G115" s="48" t="s">
        <v>97</v>
      </c>
      <c r="H115" s="48" t="str">
        <f t="shared" si="2"/>
        <v>伙伴铠甲B5</v>
      </c>
      <c r="I115" s="48" t="str">
        <f>VLOOKUP(H115,编辑!G:U,14,FALSE)</f>
        <v>3005;3105;3405;5086</v>
      </c>
      <c r="J115" s="48" t="str">
        <f>VLOOKUP(H115,编辑!G:U,15,FALSE)</f>
        <v>50;30;30;10</v>
      </c>
      <c r="K115" s="48">
        <f t="shared" si="3"/>
        <v>15000</v>
      </c>
    </row>
    <row r="116" s="15" customFormat="1" spans="1:11">
      <c r="A116" s="48">
        <v>6196</v>
      </c>
      <c r="B116" s="48" t="s">
        <v>212</v>
      </c>
      <c r="C116" s="48" t="s">
        <v>81</v>
      </c>
      <c r="D116" s="48" t="str">
        <f>C116&amp;VLOOKUP(F116,映射!A:B,2,FALSE)</f>
        <v>伙伴铠甲</v>
      </c>
      <c r="E116" s="48" t="s">
        <v>85</v>
      </c>
      <c r="F116" s="48" t="s">
        <v>202</v>
      </c>
      <c r="G116" s="48" t="s">
        <v>97</v>
      </c>
      <c r="H116" s="48" t="str">
        <f t="shared" si="2"/>
        <v>伙伴铠甲B5</v>
      </c>
      <c r="I116" s="48" t="str">
        <f>VLOOKUP(H116,编辑!G:U,14,FALSE)</f>
        <v>3005;3105;3405;5086</v>
      </c>
      <c r="J116" s="48" t="str">
        <f>VLOOKUP(H116,编辑!G:U,15,FALSE)</f>
        <v>50;30;30;10</v>
      </c>
      <c r="K116" s="48">
        <f t="shared" si="3"/>
        <v>15000</v>
      </c>
    </row>
    <row r="117" s="15" customFormat="1" spans="1:11">
      <c r="A117" s="48">
        <v>6197</v>
      </c>
      <c r="B117" s="48" t="s">
        <v>213</v>
      </c>
      <c r="C117" s="48" t="s">
        <v>81</v>
      </c>
      <c r="D117" s="48" t="str">
        <f>C117&amp;VLOOKUP(F117,映射!A:B,2,FALSE)</f>
        <v>伙伴铠甲</v>
      </c>
      <c r="E117" s="48" t="s">
        <v>82</v>
      </c>
      <c r="F117" s="48" t="s">
        <v>202</v>
      </c>
      <c r="G117" s="48" t="s">
        <v>101</v>
      </c>
      <c r="H117" s="48" t="str">
        <f t="shared" si="2"/>
        <v>伙伴铠甲A6</v>
      </c>
      <c r="I117" s="48" t="str">
        <f>VLOOKUP(H117,编辑!G:U,14,FALSE)</f>
        <v>3006;3106;3406;5086</v>
      </c>
      <c r="J117" s="48" t="str">
        <f>VLOOKUP(H117,编辑!G:U,15,FALSE)</f>
        <v>30;18;28;10</v>
      </c>
      <c r="K117" s="48">
        <f t="shared" si="3"/>
        <v>18000</v>
      </c>
    </row>
    <row r="118" s="15" customFormat="1" spans="1:11">
      <c r="A118" s="48">
        <v>6198</v>
      </c>
      <c r="B118" s="48" t="s">
        <v>214</v>
      </c>
      <c r="C118" s="48" t="s">
        <v>81</v>
      </c>
      <c r="D118" s="48" t="str">
        <f>C118&amp;VLOOKUP(F118,映射!A:B,2,FALSE)</f>
        <v>伙伴铠甲</v>
      </c>
      <c r="E118" s="48" t="s">
        <v>85</v>
      </c>
      <c r="F118" s="48" t="s">
        <v>202</v>
      </c>
      <c r="G118" s="48" t="s">
        <v>101</v>
      </c>
      <c r="H118" s="48" t="str">
        <f t="shared" si="2"/>
        <v>伙伴铠甲B6</v>
      </c>
      <c r="I118" s="48" t="str">
        <f>VLOOKUP(H118,编辑!G:U,14,FALSE)</f>
        <v>3006;3106;3406;5086</v>
      </c>
      <c r="J118" s="48" t="str">
        <f>VLOOKUP(H118,编辑!G:U,15,FALSE)</f>
        <v>60;36;36;12</v>
      </c>
      <c r="K118" s="48">
        <f t="shared" si="3"/>
        <v>18000</v>
      </c>
    </row>
    <row r="119" s="15" customFormat="1" spans="1:11">
      <c r="A119" s="48">
        <v>6209</v>
      </c>
      <c r="B119" s="48" t="s">
        <v>215</v>
      </c>
      <c r="C119" s="48" t="s">
        <v>81</v>
      </c>
      <c r="D119" s="48" t="str">
        <f>C119&amp;VLOOKUP(F119,映射!A:B,2,FALSE)</f>
        <v>伙伴布甲</v>
      </c>
      <c r="E119" s="48" t="s">
        <v>82</v>
      </c>
      <c r="F119" s="48" t="s">
        <v>216</v>
      </c>
      <c r="G119" s="48" t="s">
        <v>86</v>
      </c>
      <c r="H119" s="48" t="str">
        <f t="shared" si="2"/>
        <v>伙伴布甲A1</v>
      </c>
      <c r="I119" s="48" t="str">
        <f>VLOOKUP(H119,编辑!G:U,14,FALSE)</f>
        <v>3001;3101;3401</v>
      </c>
      <c r="J119" s="48" t="str">
        <f>VLOOKUP(H119,编辑!G:U,15,FALSE)</f>
        <v>3;3;5</v>
      </c>
      <c r="K119" s="48">
        <f t="shared" si="3"/>
        <v>3000</v>
      </c>
    </row>
    <row r="120" s="15" customFormat="1" spans="1:11">
      <c r="A120" s="48">
        <v>6210</v>
      </c>
      <c r="B120" s="48" t="s">
        <v>217</v>
      </c>
      <c r="C120" s="48" t="s">
        <v>81</v>
      </c>
      <c r="D120" s="48" t="str">
        <f>C120&amp;VLOOKUP(F120,映射!A:B,2,FALSE)</f>
        <v>伙伴布甲</v>
      </c>
      <c r="E120" s="48" t="s">
        <v>85</v>
      </c>
      <c r="F120" s="48" t="s">
        <v>216</v>
      </c>
      <c r="G120" s="48" t="s">
        <v>86</v>
      </c>
      <c r="H120" s="48" t="str">
        <f t="shared" si="2"/>
        <v>伙伴布甲B1</v>
      </c>
      <c r="I120" s="48" t="str">
        <f>VLOOKUP(H120,编辑!G:U,14,FALSE)</f>
        <v>3001;3101;3401;5086</v>
      </c>
      <c r="J120" s="48" t="str">
        <f>VLOOKUP(H120,编辑!G:U,15,FALSE)</f>
        <v>6;6;10;1</v>
      </c>
      <c r="K120" s="48">
        <f t="shared" si="3"/>
        <v>3000</v>
      </c>
    </row>
    <row r="121" s="15" customFormat="1" spans="1:11">
      <c r="A121" s="48">
        <v>6211</v>
      </c>
      <c r="B121" s="48" t="s">
        <v>218</v>
      </c>
      <c r="C121" s="48" t="s">
        <v>81</v>
      </c>
      <c r="D121" s="48" t="str">
        <f>C121&amp;VLOOKUP(F121,映射!A:B,2,FALSE)</f>
        <v>伙伴布甲</v>
      </c>
      <c r="E121" s="48" t="s">
        <v>82</v>
      </c>
      <c r="F121" s="48" t="s">
        <v>216</v>
      </c>
      <c r="G121" s="48" t="s">
        <v>88</v>
      </c>
      <c r="H121" s="48" t="str">
        <f t="shared" si="2"/>
        <v>伙伴布甲A2</v>
      </c>
      <c r="I121" s="48" t="str">
        <f>VLOOKUP(H121,编辑!G:U,14,FALSE)</f>
        <v>3002;3102;3402;5086</v>
      </c>
      <c r="J121" s="48" t="str">
        <f>VLOOKUP(H121,编辑!G:U,15,FALSE)</f>
        <v>6;6;10;1</v>
      </c>
      <c r="K121" s="48">
        <f t="shared" si="3"/>
        <v>6000</v>
      </c>
    </row>
    <row r="122" s="15" customFormat="1" spans="1:11">
      <c r="A122" s="48">
        <v>6212</v>
      </c>
      <c r="B122" s="48" t="s">
        <v>219</v>
      </c>
      <c r="C122" s="48" t="s">
        <v>81</v>
      </c>
      <c r="D122" s="48" t="str">
        <f>C122&amp;VLOOKUP(F122,映射!A:B,2,FALSE)</f>
        <v>伙伴布甲</v>
      </c>
      <c r="E122" s="48" t="s">
        <v>85</v>
      </c>
      <c r="F122" s="48" t="s">
        <v>216</v>
      </c>
      <c r="G122" s="48" t="s">
        <v>88</v>
      </c>
      <c r="H122" s="48" t="str">
        <f t="shared" si="2"/>
        <v>伙伴布甲B2</v>
      </c>
      <c r="I122" s="48" t="str">
        <f>VLOOKUP(H122,编辑!G:U,14,FALSE)</f>
        <v>3002;3102;3402;5086</v>
      </c>
      <c r="J122" s="48" t="str">
        <f>VLOOKUP(H122,编辑!G:U,15,FALSE)</f>
        <v>12;12;20;2</v>
      </c>
      <c r="K122" s="48">
        <f t="shared" si="3"/>
        <v>6000</v>
      </c>
    </row>
    <row r="123" s="15" customFormat="1" spans="1:11">
      <c r="A123" s="48">
        <v>6213</v>
      </c>
      <c r="B123" s="48" t="s">
        <v>220</v>
      </c>
      <c r="C123" s="48" t="s">
        <v>81</v>
      </c>
      <c r="D123" s="48" t="str">
        <f>C123&amp;VLOOKUP(F123,映射!A:B,2,FALSE)</f>
        <v>伙伴布甲</v>
      </c>
      <c r="E123" s="48" t="s">
        <v>82</v>
      </c>
      <c r="F123" s="48" t="s">
        <v>216</v>
      </c>
      <c r="G123" s="48" t="s">
        <v>91</v>
      </c>
      <c r="H123" s="48" t="str">
        <f t="shared" si="2"/>
        <v>伙伴布甲A3</v>
      </c>
      <c r="I123" s="48" t="str">
        <f>VLOOKUP(H123,编辑!G:U,14,FALSE)</f>
        <v>3003;3103;3403;5086</v>
      </c>
      <c r="J123" s="48" t="str">
        <f>VLOOKUP(H123,编辑!G:U,15,FALSE)</f>
        <v>9;9;15;2</v>
      </c>
      <c r="K123" s="48">
        <f t="shared" si="3"/>
        <v>9000</v>
      </c>
    </row>
    <row r="124" s="15" customFormat="1" spans="1:11">
      <c r="A124" s="48">
        <v>6214</v>
      </c>
      <c r="B124" s="48" t="s">
        <v>221</v>
      </c>
      <c r="C124" s="48" t="s">
        <v>81</v>
      </c>
      <c r="D124" s="48" t="str">
        <f>C124&amp;VLOOKUP(F124,映射!A:B,2,FALSE)</f>
        <v>伙伴布甲</v>
      </c>
      <c r="E124" s="48" t="s">
        <v>85</v>
      </c>
      <c r="F124" s="48" t="s">
        <v>216</v>
      </c>
      <c r="G124" s="48" t="s">
        <v>91</v>
      </c>
      <c r="H124" s="48" t="str">
        <f t="shared" si="2"/>
        <v>伙伴布甲B3</v>
      </c>
      <c r="I124" s="48" t="str">
        <f>VLOOKUP(H124,编辑!G:U,14,FALSE)</f>
        <v>3003;3103;3403;5086</v>
      </c>
      <c r="J124" s="48" t="str">
        <f>VLOOKUP(H124,编辑!G:U,15,FALSE)</f>
        <v>18;18;30;4</v>
      </c>
      <c r="K124" s="48">
        <f t="shared" si="3"/>
        <v>9000</v>
      </c>
    </row>
    <row r="125" s="15" customFormat="1" spans="1:11">
      <c r="A125" s="48">
        <v>6215</v>
      </c>
      <c r="B125" s="48" t="s">
        <v>222</v>
      </c>
      <c r="C125" s="48" t="s">
        <v>81</v>
      </c>
      <c r="D125" s="48" t="str">
        <f>C125&amp;VLOOKUP(F125,映射!A:B,2,FALSE)</f>
        <v>伙伴布甲</v>
      </c>
      <c r="E125" s="48" t="s">
        <v>82</v>
      </c>
      <c r="F125" s="48" t="s">
        <v>216</v>
      </c>
      <c r="G125" s="48" t="s">
        <v>94</v>
      </c>
      <c r="H125" s="48" t="str">
        <f t="shared" si="2"/>
        <v>伙伴布甲A4</v>
      </c>
      <c r="I125" s="48" t="str">
        <f>VLOOKUP(H125,编辑!G:U,14,FALSE)</f>
        <v>3004;3104;3404;5086</v>
      </c>
      <c r="J125" s="48" t="str">
        <f>VLOOKUP(H125,编辑!G:U,15,FALSE)</f>
        <v>12;12;20;4</v>
      </c>
      <c r="K125" s="48">
        <f t="shared" si="3"/>
        <v>12000</v>
      </c>
    </row>
    <row r="126" s="15" customFormat="1" spans="1:11">
      <c r="A126" s="48">
        <v>6216</v>
      </c>
      <c r="B126" s="48" t="s">
        <v>223</v>
      </c>
      <c r="C126" s="48" t="s">
        <v>81</v>
      </c>
      <c r="D126" s="48" t="str">
        <f>C126&amp;VLOOKUP(F126,映射!A:B,2,FALSE)</f>
        <v>伙伴布甲</v>
      </c>
      <c r="E126" s="48" t="s">
        <v>85</v>
      </c>
      <c r="F126" s="48" t="s">
        <v>216</v>
      </c>
      <c r="G126" s="48" t="s">
        <v>94</v>
      </c>
      <c r="H126" s="48" t="str">
        <f t="shared" si="2"/>
        <v>伙伴布甲B4</v>
      </c>
      <c r="I126" s="48" t="str">
        <f>VLOOKUP(H126,编辑!G:U,14,FALSE)</f>
        <v>3004;3104;3404;5086</v>
      </c>
      <c r="J126" s="48" t="str">
        <f>VLOOKUP(H126,编辑!G:U,15,FALSE)</f>
        <v>24;24;40;8</v>
      </c>
      <c r="K126" s="48">
        <f t="shared" si="3"/>
        <v>12000</v>
      </c>
    </row>
    <row r="127" s="15" customFormat="1" spans="1:11">
      <c r="A127" s="48">
        <v>6217</v>
      </c>
      <c r="B127" s="48" t="s">
        <v>224</v>
      </c>
      <c r="C127" s="48" t="s">
        <v>81</v>
      </c>
      <c r="D127" s="48" t="str">
        <f>C127&amp;VLOOKUP(F127,映射!A:B,2,FALSE)</f>
        <v>伙伴布甲</v>
      </c>
      <c r="E127" s="48" t="s">
        <v>82</v>
      </c>
      <c r="F127" s="48" t="s">
        <v>216</v>
      </c>
      <c r="G127" s="48" t="s">
        <v>97</v>
      </c>
      <c r="H127" s="48" t="str">
        <f t="shared" si="2"/>
        <v>伙伴布甲A5</v>
      </c>
      <c r="I127" s="48" t="str">
        <f>VLOOKUP(H127,编辑!G:U,14,FALSE)</f>
        <v>3005;3105;3405;5086</v>
      </c>
      <c r="J127" s="48" t="str">
        <f>VLOOKUP(H127,编辑!G:U,15,FALSE)</f>
        <v>15;15;25;8</v>
      </c>
      <c r="K127" s="48">
        <f t="shared" si="3"/>
        <v>15000</v>
      </c>
    </row>
    <row r="128" s="15" customFormat="1" spans="1:11">
      <c r="A128" s="48">
        <v>6218</v>
      </c>
      <c r="B128" s="48" t="s">
        <v>225</v>
      </c>
      <c r="C128" s="48" t="s">
        <v>81</v>
      </c>
      <c r="D128" s="48" t="str">
        <f>C128&amp;VLOOKUP(F128,映射!A:B,2,FALSE)</f>
        <v>伙伴布甲</v>
      </c>
      <c r="E128" s="48" t="s">
        <v>85</v>
      </c>
      <c r="F128" s="48" t="s">
        <v>216</v>
      </c>
      <c r="G128" s="48" t="s">
        <v>97</v>
      </c>
      <c r="H128" s="48" t="str">
        <f t="shared" si="2"/>
        <v>伙伴布甲B5</v>
      </c>
      <c r="I128" s="48" t="str">
        <f>VLOOKUP(H128,编辑!G:U,14,FALSE)</f>
        <v>3005;3105;3405;5086</v>
      </c>
      <c r="J128" s="48" t="str">
        <f>VLOOKUP(H128,编辑!G:U,15,FALSE)</f>
        <v>30;30;50;10</v>
      </c>
      <c r="K128" s="48">
        <f t="shared" si="3"/>
        <v>15000</v>
      </c>
    </row>
    <row r="129" s="15" customFormat="1" spans="1:11">
      <c r="A129" s="48">
        <v>6219</v>
      </c>
      <c r="B129" s="48" t="s">
        <v>226</v>
      </c>
      <c r="C129" s="48" t="s">
        <v>81</v>
      </c>
      <c r="D129" s="48" t="str">
        <f>C129&amp;VLOOKUP(F129,映射!A:B,2,FALSE)</f>
        <v>伙伴布甲</v>
      </c>
      <c r="E129" s="48" t="s">
        <v>85</v>
      </c>
      <c r="F129" s="48" t="s">
        <v>216</v>
      </c>
      <c r="G129" s="48" t="s">
        <v>97</v>
      </c>
      <c r="H129" s="48" t="str">
        <f t="shared" si="2"/>
        <v>伙伴布甲B5</v>
      </c>
      <c r="I129" s="48" t="str">
        <f>VLOOKUP(H129,编辑!G:U,14,FALSE)</f>
        <v>3005;3105;3405;5086</v>
      </c>
      <c r="J129" s="48" t="str">
        <f>VLOOKUP(H129,编辑!G:U,15,FALSE)</f>
        <v>30;30;50;10</v>
      </c>
      <c r="K129" s="48">
        <f t="shared" si="3"/>
        <v>15000</v>
      </c>
    </row>
    <row r="130" s="15" customFormat="1" spans="1:11">
      <c r="A130" s="48">
        <v>6220</v>
      </c>
      <c r="B130" s="48" t="s">
        <v>227</v>
      </c>
      <c r="C130" s="48" t="s">
        <v>81</v>
      </c>
      <c r="D130" s="48" t="str">
        <f>C130&amp;VLOOKUP(F130,映射!A:B,2,FALSE)</f>
        <v>伙伴布甲</v>
      </c>
      <c r="E130" s="48" t="s">
        <v>82</v>
      </c>
      <c r="F130" s="48" t="s">
        <v>216</v>
      </c>
      <c r="G130" s="48" t="s">
        <v>101</v>
      </c>
      <c r="H130" s="48" t="str">
        <f t="shared" si="2"/>
        <v>伙伴布甲A6</v>
      </c>
      <c r="I130" s="48" t="str">
        <f>VLOOKUP(H130,编辑!G:U,14,FALSE)</f>
        <v>3006;3106;3406;5086</v>
      </c>
      <c r="J130" s="48" t="str">
        <f>VLOOKUP(H130,编辑!G:U,15,FALSE)</f>
        <v>18;18;30;10</v>
      </c>
      <c r="K130" s="48">
        <f t="shared" si="3"/>
        <v>18000</v>
      </c>
    </row>
    <row r="131" s="15" customFormat="1" spans="1:11">
      <c r="A131" s="48">
        <v>6221</v>
      </c>
      <c r="B131" s="48" t="s">
        <v>228</v>
      </c>
      <c r="C131" s="48" t="s">
        <v>81</v>
      </c>
      <c r="D131" s="48" t="str">
        <f>C131&amp;VLOOKUP(F131,映射!A:B,2,FALSE)</f>
        <v>伙伴布甲</v>
      </c>
      <c r="E131" s="48" t="s">
        <v>85</v>
      </c>
      <c r="F131" s="48" t="s">
        <v>216</v>
      </c>
      <c r="G131" s="48" t="s">
        <v>101</v>
      </c>
      <c r="H131" s="48" t="str">
        <f t="shared" ref="H131:H194" si="4">D131&amp;E131&amp;G131</f>
        <v>伙伴布甲B6</v>
      </c>
      <c r="I131" s="48" t="str">
        <f>VLOOKUP(H131,编辑!G:U,14,FALSE)</f>
        <v>3006;3106;3406;5086</v>
      </c>
      <c r="J131" s="48" t="str">
        <f>VLOOKUP(H131,编辑!G:U,15,FALSE)</f>
        <v>36;36;60;12</v>
      </c>
      <c r="K131" s="48">
        <f t="shared" ref="K131:K194" si="5">G131*3000</f>
        <v>18000</v>
      </c>
    </row>
    <row r="132" s="15" customFormat="1" spans="1:11">
      <c r="A132" s="48">
        <v>6232</v>
      </c>
      <c r="B132" s="48" t="s">
        <v>229</v>
      </c>
      <c r="C132" s="48" t="s">
        <v>81</v>
      </c>
      <c r="D132" s="48" t="str">
        <f>C132&amp;VLOOKUP(F132,映射!A:B,2,FALSE)</f>
        <v>伙伴袍子</v>
      </c>
      <c r="E132" s="48" t="s">
        <v>82</v>
      </c>
      <c r="F132" s="48" t="s">
        <v>230</v>
      </c>
      <c r="G132" s="48" t="s">
        <v>86</v>
      </c>
      <c r="H132" s="48" t="str">
        <f t="shared" si="4"/>
        <v>伙伴袍子A1</v>
      </c>
      <c r="I132" s="48" t="str">
        <f>VLOOKUP(H132,编辑!G:U,14,FALSE)</f>
        <v>3001;3101;3401</v>
      </c>
      <c r="J132" s="48" t="str">
        <f>VLOOKUP(H132,编辑!G:U,15,FALSE)</f>
        <v>3;5;3</v>
      </c>
      <c r="K132" s="48">
        <f t="shared" si="5"/>
        <v>3000</v>
      </c>
    </row>
    <row r="133" s="15" customFormat="1" spans="1:11">
      <c r="A133" s="48">
        <v>6233</v>
      </c>
      <c r="B133" s="48" t="s">
        <v>231</v>
      </c>
      <c r="C133" s="48" t="s">
        <v>81</v>
      </c>
      <c r="D133" s="48" t="str">
        <f>C133&amp;VLOOKUP(F133,映射!A:B,2,FALSE)</f>
        <v>伙伴袍子</v>
      </c>
      <c r="E133" s="48" t="s">
        <v>85</v>
      </c>
      <c r="F133" s="48" t="s">
        <v>230</v>
      </c>
      <c r="G133" s="48" t="s">
        <v>86</v>
      </c>
      <c r="H133" s="48" t="str">
        <f t="shared" si="4"/>
        <v>伙伴袍子B1</v>
      </c>
      <c r="I133" s="48" t="str">
        <f>VLOOKUP(H133,编辑!G:U,14,FALSE)</f>
        <v>3001;3101;3401;5086</v>
      </c>
      <c r="J133" s="48" t="str">
        <f>VLOOKUP(H133,编辑!G:U,15,FALSE)</f>
        <v>6;10;6;1</v>
      </c>
      <c r="K133" s="48">
        <f t="shared" si="5"/>
        <v>3000</v>
      </c>
    </row>
    <row r="134" s="15" customFormat="1" spans="1:11">
      <c r="A134" s="48">
        <v>6234</v>
      </c>
      <c r="B134" s="48" t="s">
        <v>232</v>
      </c>
      <c r="C134" s="48" t="s">
        <v>81</v>
      </c>
      <c r="D134" s="48" t="str">
        <f>C134&amp;VLOOKUP(F134,映射!A:B,2,FALSE)</f>
        <v>伙伴袍子</v>
      </c>
      <c r="E134" s="48" t="s">
        <v>82</v>
      </c>
      <c r="F134" s="48" t="s">
        <v>230</v>
      </c>
      <c r="G134" s="48" t="s">
        <v>88</v>
      </c>
      <c r="H134" s="48" t="str">
        <f t="shared" si="4"/>
        <v>伙伴袍子A2</v>
      </c>
      <c r="I134" s="48" t="str">
        <f>VLOOKUP(H134,编辑!G:U,14,FALSE)</f>
        <v>3002;3102;3402;5086</v>
      </c>
      <c r="J134" s="48" t="str">
        <f>VLOOKUP(H134,编辑!G:U,15,FALSE)</f>
        <v>6;10;6;1</v>
      </c>
      <c r="K134" s="48">
        <f t="shared" si="5"/>
        <v>6000</v>
      </c>
    </row>
    <row r="135" s="15" customFormat="1" spans="1:11">
      <c r="A135" s="48">
        <v>6235</v>
      </c>
      <c r="B135" s="48" t="s">
        <v>233</v>
      </c>
      <c r="C135" s="48" t="s">
        <v>81</v>
      </c>
      <c r="D135" s="48" t="str">
        <f>C135&amp;VLOOKUP(F135,映射!A:B,2,FALSE)</f>
        <v>伙伴袍子</v>
      </c>
      <c r="E135" s="48" t="s">
        <v>85</v>
      </c>
      <c r="F135" s="48" t="s">
        <v>230</v>
      </c>
      <c r="G135" s="48" t="s">
        <v>88</v>
      </c>
      <c r="H135" s="48" t="str">
        <f t="shared" si="4"/>
        <v>伙伴袍子B2</v>
      </c>
      <c r="I135" s="48" t="str">
        <f>VLOOKUP(H135,编辑!G:U,14,FALSE)</f>
        <v>3002;3102;3402;5086</v>
      </c>
      <c r="J135" s="48" t="str">
        <f>VLOOKUP(H135,编辑!G:U,15,FALSE)</f>
        <v>12;20;12;2</v>
      </c>
      <c r="K135" s="48">
        <f t="shared" si="5"/>
        <v>6000</v>
      </c>
    </row>
    <row r="136" s="15" customFormat="1" spans="1:11">
      <c r="A136" s="48">
        <v>6236</v>
      </c>
      <c r="B136" s="48" t="s">
        <v>234</v>
      </c>
      <c r="C136" s="48" t="s">
        <v>81</v>
      </c>
      <c r="D136" s="48" t="str">
        <f>C136&amp;VLOOKUP(F136,映射!A:B,2,FALSE)</f>
        <v>伙伴袍子</v>
      </c>
      <c r="E136" s="48" t="s">
        <v>82</v>
      </c>
      <c r="F136" s="48" t="s">
        <v>230</v>
      </c>
      <c r="G136" s="48" t="s">
        <v>91</v>
      </c>
      <c r="H136" s="48" t="str">
        <f t="shared" si="4"/>
        <v>伙伴袍子A3</v>
      </c>
      <c r="I136" s="48" t="str">
        <f>VLOOKUP(H136,编辑!G:U,14,FALSE)</f>
        <v>3003;3103;3403;5086</v>
      </c>
      <c r="J136" s="48" t="str">
        <f>VLOOKUP(H136,编辑!G:U,15,FALSE)</f>
        <v>9;15;9;2</v>
      </c>
      <c r="K136" s="48">
        <f t="shared" si="5"/>
        <v>9000</v>
      </c>
    </row>
    <row r="137" s="15" customFormat="1" spans="1:11">
      <c r="A137" s="48">
        <v>6237</v>
      </c>
      <c r="B137" s="48" t="s">
        <v>235</v>
      </c>
      <c r="C137" s="48" t="s">
        <v>81</v>
      </c>
      <c r="D137" s="48" t="str">
        <f>C137&amp;VLOOKUP(F137,映射!A:B,2,FALSE)</f>
        <v>伙伴袍子</v>
      </c>
      <c r="E137" s="48" t="s">
        <v>85</v>
      </c>
      <c r="F137" s="48" t="s">
        <v>230</v>
      </c>
      <c r="G137" s="48" t="s">
        <v>91</v>
      </c>
      <c r="H137" s="48" t="str">
        <f t="shared" si="4"/>
        <v>伙伴袍子B3</v>
      </c>
      <c r="I137" s="48" t="str">
        <f>VLOOKUP(H137,编辑!G:U,14,FALSE)</f>
        <v>3003;3103;3403;5086</v>
      </c>
      <c r="J137" s="48" t="str">
        <f>VLOOKUP(H137,编辑!G:U,15,FALSE)</f>
        <v>18;30;18;4</v>
      </c>
      <c r="K137" s="48">
        <f t="shared" si="5"/>
        <v>9000</v>
      </c>
    </row>
    <row r="138" s="15" customFormat="1" spans="1:11">
      <c r="A138" s="48">
        <v>6238</v>
      </c>
      <c r="B138" s="48" t="s">
        <v>236</v>
      </c>
      <c r="C138" s="48" t="s">
        <v>81</v>
      </c>
      <c r="D138" s="48" t="str">
        <f>C138&amp;VLOOKUP(F138,映射!A:B,2,FALSE)</f>
        <v>伙伴袍子</v>
      </c>
      <c r="E138" s="48" t="s">
        <v>82</v>
      </c>
      <c r="F138" s="48" t="s">
        <v>230</v>
      </c>
      <c r="G138" s="48" t="s">
        <v>94</v>
      </c>
      <c r="H138" s="48" t="str">
        <f t="shared" si="4"/>
        <v>伙伴袍子A4</v>
      </c>
      <c r="I138" s="48" t="str">
        <f>VLOOKUP(H138,编辑!G:U,14,FALSE)</f>
        <v>3004;3104;3404;5086</v>
      </c>
      <c r="J138" s="48" t="str">
        <f>VLOOKUP(H138,编辑!G:U,15,FALSE)</f>
        <v>12;20;12;4</v>
      </c>
      <c r="K138" s="48">
        <f t="shared" si="5"/>
        <v>12000</v>
      </c>
    </row>
    <row r="139" s="15" customFormat="1" spans="1:11">
      <c r="A139" s="48">
        <v>6239</v>
      </c>
      <c r="B139" s="48" t="s">
        <v>237</v>
      </c>
      <c r="C139" s="48" t="s">
        <v>81</v>
      </c>
      <c r="D139" s="48" t="str">
        <f>C139&amp;VLOOKUP(F139,映射!A:B,2,FALSE)</f>
        <v>伙伴袍子</v>
      </c>
      <c r="E139" s="48" t="s">
        <v>85</v>
      </c>
      <c r="F139" s="48" t="s">
        <v>230</v>
      </c>
      <c r="G139" s="48" t="s">
        <v>94</v>
      </c>
      <c r="H139" s="48" t="str">
        <f t="shared" si="4"/>
        <v>伙伴袍子B4</v>
      </c>
      <c r="I139" s="48" t="str">
        <f>VLOOKUP(H139,编辑!G:U,14,FALSE)</f>
        <v>3004;3104;3404;5086</v>
      </c>
      <c r="J139" s="48" t="str">
        <f>VLOOKUP(H139,编辑!G:U,15,FALSE)</f>
        <v>24;40;24;8</v>
      </c>
      <c r="K139" s="48">
        <f t="shared" si="5"/>
        <v>12000</v>
      </c>
    </row>
    <row r="140" s="15" customFormat="1" spans="1:11">
      <c r="A140" s="48">
        <v>6240</v>
      </c>
      <c r="B140" s="48" t="s">
        <v>238</v>
      </c>
      <c r="C140" s="48" t="s">
        <v>81</v>
      </c>
      <c r="D140" s="48" t="str">
        <f>C140&amp;VLOOKUP(F140,映射!A:B,2,FALSE)</f>
        <v>伙伴袍子</v>
      </c>
      <c r="E140" s="48" t="s">
        <v>82</v>
      </c>
      <c r="F140" s="48" t="s">
        <v>230</v>
      </c>
      <c r="G140" s="48" t="s">
        <v>94</v>
      </c>
      <c r="H140" s="48" t="str">
        <f t="shared" si="4"/>
        <v>伙伴袍子A4</v>
      </c>
      <c r="I140" s="48" t="str">
        <f>VLOOKUP(H140,编辑!G:U,14,FALSE)</f>
        <v>3004;3104;3404;5086</v>
      </c>
      <c r="J140" s="48" t="str">
        <f>VLOOKUP(H140,编辑!G:U,15,FALSE)</f>
        <v>12;20;12;4</v>
      </c>
      <c r="K140" s="48">
        <f t="shared" si="5"/>
        <v>12000</v>
      </c>
    </row>
    <row r="141" s="15" customFormat="1" spans="1:11">
      <c r="A141" s="48">
        <v>6241</v>
      </c>
      <c r="B141" s="48" t="s">
        <v>239</v>
      </c>
      <c r="C141" s="48" t="s">
        <v>81</v>
      </c>
      <c r="D141" s="48" t="str">
        <f>C141&amp;VLOOKUP(F141,映射!A:B,2,FALSE)</f>
        <v>伙伴袍子</v>
      </c>
      <c r="E141" s="48" t="s">
        <v>85</v>
      </c>
      <c r="F141" s="48" t="s">
        <v>230</v>
      </c>
      <c r="G141" s="48" t="s">
        <v>97</v>
      </c>
      <c r="H141" s="48" t="str">
        <f t="shared" si="4"/>
        <v>伙伴袍子B5</v>
      </c>
      <c r="I141" s="48" t="str">
        <f>VLOOKUP(H141,编辑!G:U,14,FALSE)</f>
        <v>3005;3105;3405;5086</v>
      </c>
      <c r="J141" s="48" t="str">
        <f>VLOOKUP(H141,编辑!G:U,15,FALSE)</f>
        <v>30;50;30;10</v>
      </c>
      <c r="K141" s="48">
        <f t="shared" si="5"/>
        <v>15000</v>
      </c>
    </row>
    <row r="142" s="15" customFormat="1" spans="1:11">
      <c r="A142" s="48">
        <v>6242</v>
      </c>
      <c r="B142" s="48" t="s">
        <v>240</v>
      </c>
      <c r="C142" s="48" t="s">
        <v>81</v>
      </c>
      <c r="D142" s="48" t="str">
        <f>C142&amp;VLOOKUP(F142,映射!A:B,2,FALSE)</f>
        <v>伙伴袍子</v>
      </c>
      <c r="E142" s="48" t="s">
        <v>85</v>
      </c>
      <c r="F142" s="48" t="s">
        <v>230</v>
      </c>
      <c r="G142" s="48" t="s">
        <v>97</v>
      </c>
      <c r="H142" s="48" t="str">
        <f t="shared" si="4"/>
        <v>伙伴袍子B5</v>
      </c>
      <c r="I142" s="48" t="str">
        <f>VLOOKUP(H142,编辑!G:U,14,FALSE)</f>
        <v>3005;3105;3405;5086</v>
      </c>
      <c r="J142" s="48" t="str">
        <f>VLOOKUP(H142,编辑!G:U,15,FALSE)</f>
        <v>30;50;30;10</v>
      </c>
      <c r="K142" s="48">
        <f t="shared" si="5"/>
        <v>15000</v>
      </c>
    </row>
    <row r="143" s="15" customFormat="1" spans="1:11">
      <c r="A143" s="48">
        <v>6243</v>
      </c>
      <c r="B143" s="48" t="s">
        <v>241</v>
      </c>
      <c r="C143" s="48" t="s">
        <v>81</v>
      </c>
      <c r="D143" s="48" t="str">
        <f>C143&amp;VLOOKUP(F143,映射!A:B,2,FALSE)</f>
        <v>伙伴袍子</v>
      </c>
      <c r="E143" s="48" t="s">
        <v>82</v>
      </c>
      <c r="F143" s="48" t="s">
        <v>230</v>
      </c>
      <c r="G143" s="48" t="s">
        <v>97</v>
      </c>
      <c r="H143" s="48" t="str">
        <f t="shared" si="4"/>
        <v>伙伴袍子A5</v>
      </c>
      <c r="I143" s="48" t="str">
        <f>VLOOKUP(H143,编辑!G:U,14,FALSE)</f>
        <v>3005;3105;3405;5086</v>
      </c>
      <c r="J143" s="48" t="str">
        <f>VLOOKUP(H143,编辑!G:U,15,FALSE)</f>
        <v>15;25;15;8</v>
      </c>
      <c r="K143" s="48">
        <f t="shared" si="5"/>
        <v>15000</v>
      </c>
    </row>
    <row r="144" s="15" customFormat="1" spans="1:11">
      <c r="A144" s="48">
        <v>6244</v>
      </c>
      <c r="B144" s="48" t="s">
        <v>242</v>
      </c>
      <c r="C144" s="48" t="s">
        <v>81</v>
      </c>
      <c r="D144" s="48" t="str">
        <f>C144&amp;VLOOKUP(F144,映射!A:B,2,FALSE)</f>
        <v>伙伴袍子</v>
      </c>
      <c r="E144" s="48" t="s">
        <v>85</v>
      </c>
      <c r="F144" s="48" t="s">
        <v>230</v>
      </c>
      <c r="G144" s="48" t="s">
        <v>101</v>
      </c>
      <c r="H144" s="48" t="str">
        <f t="shared" si="4"/>
        <v>伙伴袍子B6</v>
      </c>
      <c r="I144" s="48" t="str">
        <f>VLOOKUP(H144,编辑!G:U,14,FALSE)</f>
        <v>3006;3106;3406;5086</v>
      </c>
      <c r="J144" s="48" t="str">
        <f>VLOOKUP(H144,编辑!G:U,15,FALSE)</f>
        <v>36;60;36;12</v>
      </c>
      <c r="K144" s="48">
        <f t="shared" si="5"/>
        <v>18000</v>
      </c>
    </row>
    <row r="145" s="15" customFormat="1" spans="1:11">
      <c r="A145" s="48">
        <v>6245</v>
      </c>
      <c r="B145" s="48" t="s">
        <v>243</v>
      </c>
      <c r="C145" s="48" t="s">
        <v>81</v>
      </c>
      <c r="D145" s="48" t="str">
        <f>C145&amp;VLOOKUP(F145,映射!A:B,2,FALSE)</f>
        <v>伙伴袍子</v>
      </c>
      <c r="E145" s="48" t="s">
        <v>82</v>
      </c>
      <c r="F145" s="48" t="s">
        <v>230</v>
      </c>
      <c r="G145" s="48" t="s">
        <v>101</v>
      </c>
      <c r="H145" s="48" t="str">
        <f t="shared" si="4"/>
        <v>伙伴袍子A6</v>
      </c>
      <c r="I145" s="48" t="str">
        <f>VLOOKUP(H145,编辑!G:U,14,FALSE)</f>
        <v>3006;3106;3406;5086</v>
      </c>
      <c r="J145" s="48" t="str">
        <f>VLOOKUP(H145,编辑!G:U,15,FALSE)</f>
        <v>18;30;18;10</v>
      </c>
      <c r="K145" s="48">
        <f t="shared" si="5"/>
        <v>18000</v>
      </c>
    </row>
    <row r="146" s="15" customFormat="1" spans="1:11">
      <c r="A146" s="48">
        <v>6256</v>
      </c>
      <c r="B146" s="48" t="s">
        <v>244</v>
      </c>
      <c r="C146" s="48" t="s">
        <v>81</v>
      </c>
      <c r="D146" s="48" t="str">
        <f>C146&amp;VLOOKUP(F146,映射!A:B,2,FALSE)</f>
        <v>伙伴长靴</v>
      </c>
      <c r="E146" s="48" t="s">
        <v>85</v>
      </c>
      <c r="F146" s="48" t="s">
        <v>245</v>
      </c>
      <c r="G146" s="48" t="s">
        <v>86</v>
      </c>
      <c r="H146" s="48" t="str">
        <f t="shared" si="4"/>
        <v>伙伴长靴B1</v>
      </c>
      <c r="I146" s="48" t="str">
        <f>VLOOKUP(H146,编辑!G:U,14,FALSE)</f>
        <v>3001;3101;3401;5086</v>
      </c>
      <c r="J146" s="48" t="str">
        <f>VLOOKUP(H146,编辑!G:U,15,FALSE)</f>
        <v>8;6;6;1</v>
      </c>
      <c r="K146" s="48">
        <f t="shared" si="5"/>
        <v>3000</v>
      </c>
    </row>
    <row r="147" s="15" customFormat="1" spans="1:11">
      <c r="A147" s="48">
        <v>6257</v>
      </c>
      <c r="B147" s="48" t="s">
        <v>246</v>
      </c>
      <c r="C147" s="48" t="s">
        <v>81</v>
      </c>
      <c r="D147" s="48" t="str">
        <f>C147&amp;VLOOKUP(F147,映射!A:B,2,FALSE)</f>
        <v>伙伴长靴</v>
      </c>
      <c r="E147" s="48" t="s">
        <v>82</v>
      </c>
      <c r="F147" s="48" t="s">
        <v>245</v>
      </c>
      <c r="G147" s="48" t="s">
        <v>86</v>
      </c>
      <c r="H147" s="48" t="str">
        <f t="shared" si="4"/>
        <v>伙伴长靴A1</v>
      </c>
      <c r="I147" s="48" t="str">
        <f>VLOOKUP(H147,编辑!G:U,14,FALSE)</f>
        <v>3001;3101;3401</v>
      </c>
      <c r="J147" s="48" t="str">
        <f>VLOOKUP(H147,编辑!G:U,15,FALSE)</f>
        <v>4;3;3</v>
      </c>
      <c r="K147" s="48">
        <f t="shared" si="5"/>
        <v>3000</v>
      </c>
    </row>
    <row r="148" s="15" customFormat="1" spans="1:11">
      <c r="A148" s="48">
        <v>6258</v>
      </c>
      <c r="B148" s="48" t="s">
        <v>247</v>
      </c>
      <c r="C148" s="48" t="s">
        <v>81</v>
      </c>
      <c r="D148" s="48" t="str">
        <f>C148&amp;VLOOKUP(F148,映射!A:B,2,FALSE)</f>
        <v>伙伴长靴</v>
      </c>
      <c r="E148" s="48" t="s">
        <v>85</v>
      </c>
      <c r="F148" s="48" t="s">
        <v>245</v>
      </c>
      <c r="G148" s="48" t="s">
        <v>88</v>
      </c>
      <c r="H148" s="48" t="str">
        <f t="shared" si="4"/>
        <v>伙伴长靴B2</v>
      </c>
      <c r="I148" s="48" t="str">
        <f>VLOOKUP(H148,编辑!G:U,14,FALSE)</f>
        <v>3002;3102;3402;5086</v>
      </c>
      <c r="J148" s="48" t="str">
        <f>VLOOKUP(H148,编辑!G:U,15,FALSE)</f>
        <v>16;12;12;2</v>
      </c>
      <c r="K148" s="48">
        <f t="shared" si="5"/>
        <v>6000</v>
      </c>
    </row>
    <row r="149" s="15" customFormat="1" spans="1:11">
      <c r="A149" s="48">
        <v>6259</v>
      </c>
      <c r="B149" s="48" t="s">
        <v>248</v>
      </c>
      <c r="C149" s="48" t="s">
        <v>81</v>
      </c>
      <c r="D149" s="48" t="str">
        <f>C149&amp;VLOOKUP(F149,映射!A:B,2,FALSE)</f>
        <v>伙伴长靴</v>
      </c>
      <c r="E149" s="48" t="s">
        <v>82</v>
      </c>
      <c r="F149" s="48" t="s">
        <v>245</v>
      </c>
      <c r="G149" s="48" t="s">
        <v>88</v>
      </c>
      <c r="H149" s="48" t="str">
        <f t="shared" si="4"/>
        <v>伙伴长靴A2</v>
      </c>
      <c r="I149" s="48" t="str">
        <f>VLOOKUP(H149,编辑!G:U,14,FALSE)</f>
        <v>3002;3102;3402;5086</v>
      </c>
      <c r="J149" s="48" t="str">
        <f>VLOOKUP(H149,编辑!G:U,15,FALSE)</f>
        <v>8;6;6;1</v>
      </c>
      <c r="K149" s="48">
        <f t="shared" si="5"/>
        <v>6000</v>
      </c>
    </row>
    <row r="150" s="15" customFormat="1" spans="1:11">
      <c r="A150" s="48">
        <v>6260</v>
      </c>
      <c r="B150" s="48" t="s">
        <v>249</v>
      </c>
      <c r="C150" s="48" t="s">
        <v>81</v>
      </c>
      <c r="D150" s="48" t="str">
        <f>C150&amp;VLOOKUP(F150,映射!A:B,2,FALSE)</f>
        <v>伙伴长靴</v>
      </c>
      <c r="E150" s="48" t="s">
        <v>85</v>
      </c>
      <c r="F150" s="48" t="s">
        <v>245</v>
      </c>
      <c r="G150" s="48" t="s">
        <v>91</v>
      </c>
      <c r="H150" s="48" t="str">
        <f t="shared" si="4"/>
        <v>伙伴长靴B3</v>
      </c>
      <c r="I150" s="48" t="str">
        <f>VLOOKUP(H150,编辑!G:U,14,FALSE)</f>
        <v>3003;3103;3403;5086</v>
      </c>
      <c r="J150" s="48" t="str">
        <f>VLOOKUP(H150,编辑!G:U,15,FALSE)</f>
        <v>24;18;18;4</v>
      </c>
      <c r="K150" s="48">
        <f t="shared" si="5"/>
        <v>9000</v>
      </c>
    </row>
    <row r="151" s="15" customFormat="1" spans="1:11">
      <c r="A151" s="48">
        <v>6261</v>
      </c>
      <c r="B151" s="48" t="s">
        <v>250</v>
      </c>
      <c r="C151" s="48" t="s">
        <v>81</v>
      </c>
      <c r="D151" s="48" t="str">
        <f>C151&amp;VLOOKUP(F151,映射!A:B,2,FALSE)</f>
        <v>伙伴长靴</v>
      </c>
      <c r="E151" s="48" t="s">
        <v>82</v>
      </c>
      <c r="F151" s="48" t="s">
        <v>245</v>
      </c>
      <c r="G151" s="48" t="s">
        <v>91</v>
      </c>
      <c r="H151" s="48" t="str">
        <f t="shared" si="4"/>
        <v>伙伴长靴A3</v>
      </c>
      <c r="I151" s="48" t="str">
        <f>VLOOKUP(H151,编辑!G:U,14,FALSE)</f>
        <v>3003;3103;3403;5086</v>
      </c>
      <c r="J151" s="48" t="str">
        <f>VLOOKUP(H151,编辑!G:U,15,FALSE)</f>
        <v>12;9;9;2</v>
      </c>
      <c r="K151" s="48">
        <f t="shared" si="5"/>
        <v>9000</v>
      </c>
    </row>
    <row r="152" s="15" customFormat="1" spans="1:11">
      <c r="A152" s="48">
        <v>6262</v>
      </c>
      <c r="B152" s="48" t="s">
        <v>251</v>
      </c>
      <c r="C152" s="48" t="s">
        <v>81</v>
      </c>
      <c r="D152" s="48" t="str">
        <f>C152&amp;VLOOKUP(F152,映射!A:B,2,FALSE)</f>
        <v>伙伴长靴</v>
      </c>
      <c r="E152" s="48" t="s">
        <v>85</v>
      </c>
      <c r="F152" s="48" t="s">
        <v>245</v>
      </c>
      <c r="G152" s="48" t="s">
        <v>94</v>
      </c>
      <c r="H152" s="48" t="str">
        <f t="shared" si="4"/>
        <v>伙伴长靴B4</v>
      </c>
      <c r="I152" s="48" t="str">
        <f>VLOOKUP(H152,编辑!G:U,14,FALSE)</f>
        <v>3004;3104;3404;5086</v>
      </c>
      <c r="J152" s="48" t="str">
        <f>VLOOKUP(H152,编辑!G:U,15,FALSE)</f>
        <v>32;24;24;8</v>
      </c>
      <c r="K152" s="48">
        <f t="shared" si="5"/>
        <v>12000</v>
      </c>
    </row>
    <row r="153" s="15" customFormat="1" spans="1:11">
      <c r="A153" s="48">
        <v>6263</v>
      </c>
      <c r="B153" s="48" t="s">
        <v>252</v>
      </c>
      <c r="C153" s="48" t="s">
        <v>81</v>
      </c>
      <c r="D153" s="48" t="str">
        <f>C153&amp;VLOOKUP(F153,映射!A:B,2,FALSE)</f>
        <v>伙伴长靴</v>
      </c>
      <c r="E153" s="48" t="s">
        <v>82</v>
      </c>
      <c r="F153" s="48" t="s">
        <v>245</v>
      </c>
      <c r="G153" s="48" t="s">
        <v>94</v>
      </c>
      <c r="H153" s="48" t="str">
        <f t="shared" si="4"/>
        <v>伙伴长靴A4</v>
      </c>
      <c r="I153" s="48" t="str">
        <f>VLOOKUP(H153,编辑!G:U,14,FALSE)</f>
        <v>3004;3104;3404;5086</v>
      </c>
      <c r="J153" s="48" t="str">
        <f>VLOOKUP(H153,编辑!G:U,15,FALSE)</f>
        <v>16;12;12;4</v>
      </c>
      <c r="K153" s="48">
        <f t="shared" si="5"/>
        <v>12000</v>
      </c>
    </row>
    <row r="154" s="15" customFormat="1" spans="1:11">
      <c r="A154" s="48">
        <v>6264</v>
      </c>
      <c r="B154" s="48" t="s">
        <v>253</v>
      </c>
      <c r="C154" s="48" t="s">
        <v>81</v>
      </c>
      <c r="D154" s="48" t="str">
        <f>C154&amp;VLOOKUP(F154,映射!A:B,2,FALSE)</f>
        <v>伙伴长靴</v>
      </c>
      <c r="E154" s="48" t="s">
        <v>85</v>
      </c>
      <c r="F154" s="48" t="s">
        <v>245</v>
      </c>
      <c r="G154" s="48" t="s">
        <v>97</v>
      </c>
      <c r="H154" s="48" t="str">
        <f t="shared" si="4"/>
        <v>伙伴长靴B5</v>
      </c>
      <c r="I154" s="48" t="str">
        <f>VLOOKUP(H154,编辑!G:U,14,FALSE)</f>
        <v>3005;3105;3405;5086</v>
      </c>
      <c r="J154" s="48" t="str">
        <f>VLOOKUP(H154,编辑!G:U,15,FALSE)</f>
        <v>40;30;30;10</v>
      </c>
      <c r="K154" s="48">
        <f t="shared" si="5"/>
        <v>15000</v>
      </c>
    </row>
    <row r="155" s="15" customFormat="1" spans="1:11">
      <c r="A155" s="48">
        <v>6265</v>
      </c>
      <c r="B155" s="48" t="s">
        <v>254</v>
      </c>
      <c r="C155" s="48" t="s">
        <v>81</v>
      </c>
      <c r="D155" s="48" t="str">
        <f>C155&amp;VLOOKUP(F155,映射!A:B,2,FALSE)</f>
        <v>伙伴长靴</v>
      </c>
      <c r="E155" s="48" t="s">
        <v>85</v>
      </c>
      <c r="F155" s="48" t="s">
        <v>245</v>
      </c>
      <c r="G155" s="48" t="s">
        <v>97</v>
      </c>
      <c r="H155" s="48" t="str">
        <f t="shared" si="4"/>
        <v>伙伴长靴B5</v>
      </c>
      <c r="I155" s="48" t="str">
        <f>VLOOKUP(H155,编辑!G:U,14,FALSE)</f>
        <v>3005;3105;3405;5086</v>
      </c>
      <c r="J155" s="48" t="str">
        <f>VLOOKUP(H155,编辑!G:U,15,FALSE)</f>
        <v>40;30;30;10</v>
      </c>
      <c r="K155" s="48">
        <f t="shared" si="5"/>
        <v>15000</v>
      </c>
    </row>
    <row r="156" s="15" customFormat="1" spans="1:11">
      <c r="A156" s="48">
        <v>6266</v>
      </c>
      <c r="B156" s="48" t="s">
        <v>255</v>
      </c>
      <c r="C156" s="48" t="s">
        <v>81</v>
      </c>
      <c r="D156" s="48" t="str">
        <f>C156&amp;VLOOKUP(F156,映射!A:B,2,FALSE)</f>
        <v>伙伴长靴</v>
      </c>
      <c r="E156" s="48" t="s">
        <v>82</v>
      </c>
      <c r="F156" s="48" t="s">
        <v>245</v>
      </c>
      <c r="G156" s="48" t="s">
        <v>97</v>
      </c>
      <c r="H156" s="48" t="str">
        <f t="shared" si="4"/>
        <v>伙伴长靴A5</v>
      </c>
      <c r="I156" s="48" t="str">
        <f>VLOOKUP(H156,编辑!G:U,14,FALSE)</f>
        <v>3005;3105;3405;5086</v>
      </c>
      <c r="J156" s="48" t="str">
        <f>VLOOKUP(H156,编辑!G:U,15,FALSE)</f>
        <v>20;15;15;8</v>
      </c>
      <c r="K156" s="48">
        <f t="shared" si="5"/>
        <v>15000</v>
      </c>
    </row>
    <row r="157" s="15" customFormat="1" spans="1:11">
      <c r="A157" s="48">
        <v>6267</v>
      </c>
      <c r="B157" s="48" t="s">
        <v>256</v>
      </c>
      <c r="C157" s="48" t="s">
        <v>81</v>
      </c>
      <c r="D157" s="48" t="str">
        <f>C157&amp;VLOOKUP(F157,映射!A:B,2,FALSE)</f>
        <v>伙伴长靴</v>
      </c>
      <c r="E157" s="48" t="s">
        <v>85</v>
      </c>
      <c r="F157" s="48" t="s">
        <v>245</v>
      </c>
      <c r="G157" s="48" t="s">
        <v>101</v>
      </c>
      <c r="H157" s="48" t="str">
        <f t="shared" si="4"/>
        <v>伙伴长靴B6</v>
      </c>
      <c r="I157" s="48" t="str">
        <f>VLOOKUP(H157,编辑!G:U,14,FALSE)</f>
        <v>3006;3106;3406;5086</v>
      </c>
      <c r="J157" s="48" t="str">
        <f>VLOOKUP(H157,编辑!G:U,15,FALSE)</f>
        <v>48;36;36;12</v>
      </c>
      <c r="K157" s="48">
        <f t="shared" si="5"/>
        <v>18000</v>
      </c>
    </row>
    <row r="158" s="15" customFormat="1" spans="1:11">
      <c r="A158" s="48">
        <v>6268</v>
      </c>
      <c r="B158" s="48" t="s">
        <v>257</v>
      </c>
      <c r="C158" s="48" t="s">
        <v>81</v>
      </c>
      <c r="D158" s="48" t="str">
        <f>C158&amp;VLOOKUP(F158,映射!A:B,2,FALSE)</f>
        <v>伙伴长靴</v>
      </c>
      <c r="E158" s="48" t="s">
        <v>82</v>
      </c>
      <c r="F158" s="48" t="s">
        <v>245</v>
      </c>
      <c r="G158" s="48" t="s">
        <v>101</v>
      </c>
      <c r="H158" s="48" t="str">
        <f t="shared" si="4"/>
        <v>伙伴长靴A6</v>
      </c>
      <c r="I158" s="48" t="str">
        <f>VLOOKUP(H158,编辑!G:U,14,FALSE)</f>
        <v>3006;3106;3406;5086</v>
      </c>
      <c r="J158" s="48" t="str">
        <f>VLOOKUP(H158,编辑!G:U,15,FALSE)</f>
        <v>24;18;18;10</v>
      </c>
      <c r="K158" s="48">
        <f t="shared" si="5"/>
        <v>18000</v>
      </c>
    </row>
    <row r="159" s="15" customFormat="1" spans="1:11">
      <c r="A159" s="48">
        <v>6279</v>
      </c>
      <c r="B159" s="48" t="s">
        <v>258</v>
      </c>
      <c r="C159" s="48" t="s">
        <v>81</v>
      </c>
      <c r="D159" s="48" t="str">
        <f>C159&amp;VLOOKUP(F159,映射!A:B,2,FALSE)</f>
        <v>伙伴鞋子</v>
      </c>
      <c r="E159" s="48" t="s">
        <v>85</v>
      </c>
      <c r="F159" s="48" t="s">
        <v>259</v>
      </c>
      <c r="G159" s="48" t="s">
        <v>86</v>
      </c>
      <c r="H159" s="48" t="str">
        <f t="shared" si="4"/>
        <v>伙伴鞋子B1</v>
      </c>
      <c r="I159" s="48" t="str">
        <f>VLOOKUP(H159,编辑!G:U,14,FALSE)</f>
        <v>3001;3101;3401;5086</v>
      </c>
      <c r="J159" s="48" t="str">
        <f>VLOOKUP(H159,编辑!G:U,15,FALSE)</f>
        <v>6;6;8;1</v>
      </c>
      <c r="K159" s="48">
        <f t="shared" si="5"/>
        <v>3000</v>
      </c>
    </row>
    <row r="160" s="15" customFormat="1" spans="1:11">
      <c r="A160" s="48">
        <v>6280</v>
      </c>
      <c r="B160" s="48" t="s">
        <v>260</v>
      </c>
      <c r="C160" s="48" t="s">
        <v>81</v>
      </c>
      <c r="D160" s="48" t="str">
        <f>C160&amp;VLOOKUP(F160,映射!A:B,2,FALSE)</f>
        <v>伙伴鞋子</v>
      </c>
      <c r="E160" s="48" t="s">
        <v>82</v>
      </c>
      <c r="F160" s="48" t="s">
        <v>259</v>
      </c>
      <c r="G160" s="48" t="s">
        <v>86</v>
      </c>
      <c r="H160" s="48" t="str">
        <f t="shared" si="4"/>
        <v>伙伴鞋子A1</v>
      </c>
      <c r="I160" s="48" t="str">
        <f>VLOOKUP(H160,编辑!G:U,14,FALSE)</f>
        <v>3001;3101;3401</v>
      </c>
      <c r="J160" s="48" t="str">
        <f>VLOOKUP(H160,编辑!G:U,15,FALSE)</f>
        <v>3;3;4</v>
      </c>
      <c r="K160" s="48">
        <f t="shared" si="5"/>
        <v>3000</v>
      </c>
    </row>
    <row r="161" s="15" customFormat="1" spans="1:11">
      <c r="A161" s="48">
        <v>6281</v>
      </c>
      <c r="B161" s="48" t="s">
        <v>261</v>
      </c>
      <c r="C161" s="48" t="s">
        <v>81</v>
      </c>
      <c r="D161" s="48" t="str">
        <f>C161&amp;VLOOKUP(F161,映射!A:B,2,FALSE)</f>
        <v>伙伴鞋子</v>
      </c>
      <c r="E161" s="48" t="s">
        <v>85</v>
      </c>
      <c r="F161" s="48" t="s">
        <v>259</v>
      </c>
      <c r="G161" s="48" t="s">
        <v>88</v>
      </c>
      <c r="H161" s="48" t="str">
        <f t="shared" si="4"/>
        <v>伙伴鞋子B2</v>
      </c>
      <c r="I161" s="48" t="str">
        <f>VLOOKUP(H161,编辑!G:U,14,FALSE)</f>
        <v>3002;3102;3402;5086</v>
      </c>
      <c r="J161" s="48" t="str">
        <f>VLOOKUP(H161,编辑!G:U,15,FALSE)</f>
        <v>12;12;16;2</v>
      </c>
      <c r="K161" s="48">
        <f t="shared" si="5"/>
        <v>6000</v>
      </c>
    </row>
    <row r="162" s="15" customFormat="1" spans="1:11">
      <c r="A162" s="48">
        <v>6282</v>
      </c>
      <c r="B162" s="48" t="s">
        <v>262</v>
      </c>
      <c r="C162" s="48" t="s">
        <v>81</v>
      </c>
      <c r="D162" s="48" t="str">
        <f>C162&amp;VLOOKUP(F162,映射!A:B,2,FALSE)</f>
        <v>伙伴鞋子</v>
      </c>
      <c r="E162" s="48" t="s">
        <v>82</v>
      </c>
      <c r="F162" s="48" t="s">
        <v>259</v>
      </c>
      <c r="G162" s="48" t="s">
        <v>88</v>
      </c>
      <c r="H162" s="48" t="str">
        <f t="shared" si="4"/>
        <v>伙伴鞋子A2</v>
      </c>
      <c r="I162" s="48" t="str">
        <f>VLOOKUP(H162,编辑!G:U,14,FALSE)</f>
        <v>3002;3102;3402;5086</v>
      </c>
      <c r="J162" s="48" t="str">
        <f>VLOOKUP(H162,编辑!G:U,15,FALSE)</f>
        <v>6;6;8;1</v>
      </c>
      <c r="K162" s="48">
        <f t="shared" si="5"/>
        <v>6000</v>
      </c>
    </row>
    <row r="163" s="15" customFormat="1" spans="1:11">
      <c r="A163" s="48">
        <v>6283</v>
      </c>
      <c r="B163" s="48" t="s">
        <v>263</v>
      </c>
      <c r="C163" s="48" t="s">
        <v>81</v>
      </c>
      <c r="D163" s="48" t="str">
        <f>C163&amp;VLOOKUP(F163,映射!A:B,2,FALSE)</f>
        <v>伙伴鞋子</v>
      </c>
      <c r="E163" s="48" t="s">
        <v>85</v>
      </c>
      <c r="F163" s="48" t="s">
        <v>259</v>
      </c>
      <c r="G163" s="48" t="s">
        <v>91</v>
      </c>
      <c r="H163" s="48" t="str">
        <f t="shared" si="4"/>
        <v>伙伴鞋子B3</v>
      </c>
      <c r="I163" s="48" t="str">
        <f>VLOOKUP(H163,编辑!G:U,14,FALSE)</f>
        <v>3003;3103;3403;5086</v>
      </c>
      <c r="J163" s="48" t="str">
        <f>VLOOKUP(H163,编辑!G:U,15,FALSE)</f>
        <v>18;18;24;4</v>
      </c>
      <c r="K163" s="48">
        <f t="shared" si="5"/>
        <v>9000</v>
      </c>
    </row>
    <row r="164" s="15" customFormat="1" spans="1:11">
      <c r="A164" s="48">
        <v>6284</v>
      </c>
      <c r="B164" s="48" t="s">
        <v>264</v>
      </c>
      <c r="C164" s="48" t="s">
        <v>81</v>
      </c>
      <c r="D164" s="48" t="str">
        <f>C164&amp;VLOOKUP(F164,映射!A:B,2,FALSE)</f>
        <v>伙伴鞋子</v>
      </c>
      <c r="E164" s="48" t="s">
        <v>82</v>
      </c>
      <c r="F164" s="48" t="s">
        <v>259</v>
      </c>
      <c r="G164" s="48" t="s">
        <v>91</v>
      </c>
      <c r="H164" s="48" t="str">
        <f t="shared" si="4"/>
        <v>伙伴鞋子A3</v>
      </c>
      <c r="I164" s="48" t="str">
        <f>VLOOKUP(H164,编辑!G:U,14,FALSE)</f>
        <v>3003;3103;3403;5086</v>
      </c>
      <c r="J164" s="48" t="str">
        <f>VLOOKUP(H164,编辑!G:U,15,FALSE)</f>
        <v>9;9;12;2</v>
      </c>
      <c r="K164" s="48">
        <f t="shared" si="5"/>
        <v>9000</v>
      </c>
    </row>
    <row r="165" s="15" customFormat="1" spans="1:11">
      <c r="A165" s="48">
        <v>6285</v>
      </c>
      <c r="B165" s="48" t="s">
        <v>265</v>
      </c>
      <c r="C165" s="48" t="s">
        <v>81</v>
      </c>
      <c r="D165" s="48" t="str">
        <f>C165&amp;VLOOKUP(F165,映射!A:B,2,FALSE)</f>
        <v>伙伴鞋子</v>
      </c>
      <c r="E165" s="48" t="s">
        <v>85</v>
      </c>
      <c r="F165" s="48" t="s">
        <v>259</v>
      </c>
      <c r="G165" s="48" t="s">
        <v>94</v>
      </c>
      <c r="H165" s="48" t="str">
        <f t="shared" si="4"/>
        <v>伙伴鞋子B4</v>
      </c>
      <c r="I165" s="48" t="str">
        <f>VLOOKUP(H165,编辑!G:U,14,FALSE)</f>
        <v>3004;3104;3404;5086</v>
      </c>
      <c r="J165" s="48" t="str">
        <f>VLOOKUP(H165,编辑!G:U,15,FALSE)</f>
        <v>24;24;32;8</v>
      </c>
      <c r="K165" s="48">
        <f t="shared" si="5"/>
        <v>12000</v>
      </c>
    </row>
    <row r="166" s="15" customFormat="1" spans="1:11">
      <c r="A166" s="48">
        <v>6286</v>
      </c>
      <c r="B166" s="48" t="s">
        <v>266</v>
      </c>
      <c r="C166" s="48" t="s">
        <v>81</v>
      </c>
      <c r="D166" s="48" t="str">
        <f>C166&amp;VLOOKUP(F166,映射!A:B,2,FALSE)</f>
        <v>伙伴鞋子</v>
      </c>
      <c r="E166" s="48" t="s">
        <v>82</v>
      </c>
      <c r="F166" s="48" t="s">
        <v>259</v>
      </c>
      <c r="G166" s="48" t="s">
        <v>94</v>
      </c>
      <c r="H166" s="48" t="str">
        <f t="shared" si="4"/>
        <v>伙伴鞋子A4</v>
      </c>
      <c r="I166" s="48" t="str">
        <f>VLOOKUP(H166,编辑!G:U,14,FALSE)</f>
        <v>3004;3104;3404;5086</v>
      </c>
      <c r="J166" s="48" t="str">
        <f>VLOOKUP(H166,编辑!G:U,15,FALSE)</f>
        <v>12;12;16;4</v>
      </c>
      <c r="K166" s="48">
        <f t="shared" si="5"/>
        <v>12000</v>
      </c>
    </row>
    <row r="167" s="15" customFormat="1" spans="1:11">
      <c r="A167" s="48">
        <v>6287</v>
      </c>
      <c r="B167" s="48" t="s">
        <v>267</v>
      </c>
      <c r="C167" s="48" t="s">
        <v>81</v>
      </c>
      <c r="D167" s="48" t="str">
        <f>C167&amp;VLOOKUP(F167,映射!A:B,2,FALSE)</f>
        <v>伙伴鞋子</v>
      </c>
      <c r="E167" s="48" t="s">
        <v>85</v>
      </c>
      <c r="F167" s="48" t="s">
        <v>259</v>
      </c>
      <c r="G167" s="48" t="s">
        <v>97</v>
      </c>
      <c r="H167" s="48" t="str">
        <f t="shared" si="4"/>
        <v>伙伴鞋子B5</v>
      </c>
      <c r="I167" s="48" t="str">
        <f>VLOOKUP(H167,编辑!G:U,14,FALSE)</f>
        <v>3005;3105;3405;5086</v>
      </c>
      <c r="J167" s="48" t="str">
        <f>VLOOKUP(H167,编辑!G:U,15,FALSE)</f>
        <v>30;30;40;10</v>
      </c>
      <c r="K167" s="48">
        <f t="shared" si="5"/>
        <v>15000</v>
      </c>
    </row>
    <row r="168" s="15" customFormat="1" spans="1:11">
      <c r="A168" s="48">
        <v>6288</v>
      </c>
      <c r="B168" s="48" t="s">
        <v>268</v>
      </c>
      <c r="C168" s="48" t="s">
        <v>81</v>
      </c>
      <c r="D168" s="48" t="str">
        <f>C168&amp;VLOOKUP(F168,映射!A:B,2,FALSE)</f>
        <v>伙伴鞋子</v>
      </c>
      <c r="E168" s="48" t="s">
        <v>85</v>
      </c>
      <c r="F168" s="48" t="s">
        <v>259</v>
      </c>
      <c r="G168" s="48" t="s">
        <v>97</v>
      </c>
      <c r="H168" s="48" t="str">
        <f t="shared" si="4"/>
        <v>伙伴鞋子B5</v>
      </c>
      <c r="I168" s="48" t="str">
        <f>VLOOKUP(H168,编辑!G:U,14,FALSE)</f>
        <v>3005;3105;3405;5086</v>
      </c>
      <c r="J168" s="48" t="str">
        <f>VLOOKUP(H168,编辑!G:U,15,FALSE)</f>
        <v>30;30;40;10</v>
      </c>
      <c r="K168" s="48">
        <f t="shared" si="5"/>
        <v>15000</v>
      </c>
    </row>
    <row r="169" s="15" customFormat="1" spans="1:11">
      <c r="A169" s="48">
        <v>6289</v>
      </c>
      <c r="B169" s="48" t="s">
        <v>269</v>
      </c>
      <c r="C169" s="48" t="s">
        <v>81</v>
      </c>
      <c r="D169" s="48" t="str">
        <f>C169&amp;VLOOKUP(F169,映射!A:B,2,FALSE)</f>
        <v>伙伴鞋子</v>
      </c>
      <c r="E169" s="48" t="s">
        <v>82</v>
      </c>
      <c r="F169" s="48" t="s">
        <v>259</v>
      </c>
      <c r="G169" s="48" t="s">
        <v>97</v>
      </c>
      <c r="H169" s="48" t="str">
        <f t="shared" si="4"/>
        <v>伙伴鞋子A5</v>
      </c>
      <c r="I169" s="48" t="str">
        <f>VLOOKUP(H169,编辑!G:U,14,FALSE)</f>
        <v>3005;3105;3405;5086</v>
      </c>
      <c r="J169" s="48" t="str">
        <f>VLOOKUP(H169,编辑!G:U,15,FALSE)</f>
        <v>15;15;20;8</v>
      </c>
      <c r="K169" s="48">
        <f t="shared" si="5"/>
        <v>15000</v>
      </c>
    </row>
    <row r="170" s="15" customFormat="1" spans="1:11">
      <c r="A170" s="48">
        <v>6290</v>
      </c>
      <c r="B170" s="48" t="s">
        <v>270</v>
      </c>
      <c r="C170" s="48" t="s">
        <v>81</v>
      </c>
      <c r="D170" s="48" t="str">
        <f>C170&amp;VLOOKUP(F170,映射!A:B,2,FALSE)</f>
        <v>伙伴鞋子</v>
      </c>
      <c r="E170" s="48" t="s">
        <v>85</v>
      </c>
      <c r="F170" s="48" t="s">
        <v>259</v>
      </c>
      <c r="G170" s="48" t="s">
        <v>101</v>
      </c>
      <c r="H170" s="48" t="str">
        <f t="shared" si="4"/>
        <v>伙伴鞋子B6</v>
      </c>
      <c r="I170" s="48" t="str">
        <f>VLOOKUP(H170,编辑!G:U,14,FALSE)</f>
        <v>3006;3106;3406;5086</v>
      </c>
      <c r="J170" s="48" t="str">
        <f>VLOOKUP(H170,编辑!G:U,15,FALSE)</f>
        <v>36;36;48;12</v>
      </c>
      <c r="K170" s="48">
        <f t="shared" si="5"/>
        <v>18000</v>
      </c>
    </row>
    <row r="171" s="15" customFormat="1" spans="1:11">
      <c r="A171" s="48">
        <v>6291</v>
      </c>
      <c r="B171" s="48" t="s">
        <v>271</v>
      </c>
      <c r="C171" s="48" t="s">
        <v>81</v>
      </c>
      <c r="D171" s="48" t="str">
        <f>C171&amp;VLOOKUP(F171,映射!A:B,2,FALSE)</f>
        <v>伙伴鞋子</v>
      </c>
      <c r="E171" s="48" t="s">
        <v>82</v>
      </c>
      <c r="F171" s="48" t="s">
        <v>259</v>
      </c>
      <c r="G171" s="48" t="s">
        <v>101</v>
      </c>
      <c r="H171" s="48" t="str">
        <f t="shared" si="4"/>
        <v>伙伴鞋子A6</v>
      </c>
      <c r="I171" s="48" t="str">
        <f>VLOOKUP(H171,编辑!G:U,14,FALSE)</f>
        <v>3006;3106;3406;5086</v>
      </c>
      <c r="J171" s="48" t="str">
        <f>VLOOKUP(H171,编辑!G:U,15,FALSE)</f>
        <v>18;18;24;10</v>
      </c>
      <c r="K171" s="48">
        <f t="shared" si="5"/>
        <v>18000</v>
      </c>
    </row>
    <row r="172" s="88" customFormat="1" customHeight="1" spans="1:11">
      <c r="A172" s="48">
        <v>6302</v>
      </c>
      <c r="B172" s="72" t="s">
        <v>272</v>
      </c>
      <c r="C172" s="48" t="s">
        <v>81</v>
      </c>
      <c r="D172" s="48" t="str">
        <f>C172&amp;VLOOKUP(F172,映射!A:B,2,FALSE)</f>
        <v>伙伴饰品</v>
      </c>
      <c r="E172" s="48" t="s">
        <v>82</v>
      </c>
      <c r="F172" s="72" t="s">
        <v>273</v>
      </c>
      <c r="G172" s="72" t="s">
        <v>86</v>
      </c>
      <c r="H172" s="48" t="str">
        <f t="shared" si="4"/>
        <v>伙伴饰品A1</v>
      </c>
      <c r="I172" s="48" t="str">
        <f>VLOOKUP(H172,编辑!G:U,14,FALSE)</f>
        <v>3001;3101;3401;5086</v>
      </c>
      <c r="J172" s="48" t="str">
        <f>VLOOKUP(H172,编辑!G:U,15,FALSE)</f>
        <v>3;5;3;1</v>
      </c>
      <c r="K172" s="48">
        <f t="shared" si="5"/>
        <v>3000</v>
      </c>
    </row>
    <row r="173" s="88" customFormat="1" customHeight="1" spans="1:11">
      <c r="A173" s="48">
        <v>6303</v>
      </c>
      <c r="B173" s="72" t="s">
        <v>274</v>
      </c>
      <c r="C173" s="48" t="s">
        <v>81</v>
      </c>
      <c r="D173" s="48" t="str">
        <f>C173&amp;VLOOKUP(F173,映射!A:B,2,FALSE)</f>
        <v>伙伴饰品</v>
      </c>
      <c r="E173" s="48" t="s">
        <v>82</v>
      </c>
      <c r="F173" s="72" t="s">
        <v>273</v>
      </c>
      <c r="G173" s="72" t="s">
        <v>86</v>
      </c>
      <c r="H173" s="48" t="str">
        <f t="shared" si="4"/>
        <v>伙伴饰品A1</v>
      </c>
      <c r="I173" s="48" t="str">
        <f>VLOOKUP(H173,编辑!G:U,14,FALSE)</f>
        <v>3001;3101;3401;5086</v>
      </c>
      <c r="J173" s="48" t="str">
        <f>VLOOKUP(H173,编辑!G:U,15,FALSE)</f>
        <v>3;5;3;1</v>
      </c>
      <c r="K173" s="48">
        <f t="shared" si="5"/>
        <v>3000</v>
      </c>
    </row>
    <row r="174" s="88" customFormat="1" customHeight="1" spans="1:11">
      <c r="A174" s="48">
        <v>6304</v>
      </c>
      <c r="B174" s="72" t="s">
        <v>275</v>
      </c>
      <c r="C174" s="48" t="s">
        <v>81</v>
      </c>
      <c r="D174" s="48" t="str">
        <f>C174&amp;VLOOKUP(F174,映射!A:B,2,FALSE)</f>
        <v>伙伴饰品</v>
      </c>
      <c r="E174" s="48" t="s">
        <v>82</v>
      </c>
      <c r="F174" s="72" t="s">
        <v>273</v>
      </c>
      <c r="G174" s="72" t="s">
        <v>86</v>
      </c>
      <c r="H174" s="48" t="str">
        <f t="shared" si="4"/>
        <v>伙伴饰品A1</v>
      </c>
      <c r="I174" s="48" t="str">
        <f>VLOOKUP(H174,编辑!G:U,14,FALSE)</f>
        <v>3001;3101;3401;5086</v>
      </c>
      <c r="J174" s="48" t="str">
        <f>VLOOKUP(H174,编辑!G:U,15,FALSE)</f>
        <v>3;5;3;1</v>
      </c>
      <c r="K174" s="48">
        <f t="shared" si="5"/>
        <v>3000</v>
      </c>
    </row>
    <row r="175" s="88" customFormat="1" customHeight="1" spans="1:11">
      <c r="A175" s="48">
        <v>6305</v>
      </c>
      <c r="B175" s="72" t="s">
        <v>276</v>
      </c>
      <c r="C175" s="48" t="s">
        <v>81</v>
      </c>
      <c r="D175" s="48" t="str">
        <f>C175&amp;VLOOKUP(F175,映射!A:B,2,FALSE)</f>
        <v>伙伴饰品</v>
      </c>
      <c r="E175" s="48" t="s">
        <v>82</v>
      </c>
      <c r="F175" s="72" t="s">
        <v>273</v>
      </c>
      <c r="G175" s="72" t="s">
        <v>86</v>
      </c>
      <c r="H175" s="48" t="str">
        <f t="shared" si="4"/>
        <v>伙伴饰品A1</v>
      </c>
      <c r="I175" s="48" t="str">
        <f>VLOOKUP(H175,编辑!G:U,14,FALSE)</f>
        <v>3001;3101;3401;5086</v>
      </c>
      <c r="J175" s="48" t="str">
        <f>VLOOKUP(H175,编辑!G:U,15,FALSE)</f>
        <v>3;5;3;1</v>
      </c>
      <c r="K175" s="48">
        <f t="shared" si="5"/>
        <v>3000</v>
      </c>
    </row>
    <row r="176" s="88" customFormat="1" customHeight="1" spans="1:11">
      <c r="A176" s="48">
        <v>6306</v>
      </c>
      <c r="B176" s="72" t="s">
        <v>277</v>
      </c>
      <c r="C176" s="48" t="s">
        <v>81</v>
      </c>
      <c r="D176" s="48" t="str">
        <f>C176&amp;VLOOKUP(F176,映射!A:B,2,FALSE)</f>
        <v>伙伴饰品</v>
      </c>
      <c r="E176" s="48" t="s">
        <v>82</v>
      </c>
      <c r="F176" s="72" t="s">
        <v>273</v>
      </c>
      <c r="G176" s="72" t="s">
        <v>86</v>
      </c>
      <c r="H176" s="48" t="str">
        <f t="shared" si="4"/>
        <v>伙伴饰品A1</v>
      </c>
      <c r="I176" s="48" t="str">
        <f>VLOOKUP(H176,编辑!G:U,14,FALSE)</f>
        <v>3001;3101;3401;5086</v>
      </c>
      <c r="J176" s="48" t="str">
        <f>VLOOKUP(H176,编辑!G:U,15,FALSE)</f>
        <v>3;5;3;1</v>
      </c>
      <c r="K176" s="48">
        <f t="shared" si="5"/>
        <v>3000</v>
      </c>
    </row>
    <row r="177" s="88" customFormat="1" customHeight="1" spans="1:11">
      <c r="A177" s="48">
        <v>6307</v>
      </c>
      <c r="B177" s="72" t="s">
        <v>278</v>
      </c>
      <c r="C177" s="48" t="s">
        <v>81</v>
      </c>
      <c r="D177" s="48" t="str">
        <f>C177&amp;VLOOKUP(F177,映射!A:B,2,FALSE)</f>
        <v>伙伴饰品</v>
      </c>
      <c r="E177" s="48" t="s">
        <v>82</v>
      </c>
      <c r="F177" s="72" t="s">
        <v>273</v>
      </c>
      <c r="G177" s="72" t="s">
        <v>86</v>
      </c>
      <c r="H177" s="48" t="str">
        <f t="shared" si="4"/>
        <v>伙伴饰品A1</v>
      </c>
      <c r="I177" s="48" t="str">
        <f>VLOOKUP(H177,编辑!G:U,14,FALSE)</f>
        <v>3001;3101;3401;5086</v>
      </c>
      <c r="J177" s="48" t="str">
        <f>VLOOKUP(H177,编辑!G:U,15,FALSE)</f>
        <v>3;5;3;1</v>
      </c>
      <c r="K177" s="48">
        <f t="shared" si="5"/>
        <v>3000</v>
      </c>
    </row>
    <row r="178" s="88" customFormat="1" customHeight="1" spans="1:11">
      <c r="A178" s="48">
        <v>6308</v>
      </c>
      <c r="B178" s="72" t="s">
        <v>279</v>
      </c>
      <c r="C178" s="48" t="s">
        <v>81</v>
      </c>
      <c r="D178" s="48" t="str">
        <f>C178&amp;VLOOKUP(F178,映射!A:B,2,FALSE)</f>
        <v>伙伴饰品</v>
      </c>
      <c r="E178" s="48" t="s">
        <v>82</v>
      </c>
      <c r="F178" s="72" t="s">
        <v>273</v>
      </c>
      <c r="G178" s="72" t="s">
        <v>88</v>
      </c>
      <c r="H178" s="48" t="str">
        <f t="shared" si="4"/>
        <v>伙伴饰品A2</v>
      </c>
      <c r="I178" s="48" t="str">
        <f>VLOOKUP(H178,编辑!G:U,14,FALSE)</f>
        <v>3002;3102;3402;5086</v>
      </c>
      <c r="J178" s="48" t="str">
        <f>VLOOKUP(H178,编辑!G:U,15,FALSE)</f>
        <v>6;10;6;2</v>
      </c>
      <c r="K178" s="48">
        <f t="shared" si="5"/>
        <v>6000</v>
      </c>
    </row>
    <row r="179" s="88" customFormat="1" customHeight="1" spans="1:11">
      <c r="A179" s="48">
        <v>6309</v>
      </c>
      <c r="B179" s="72" t="s">
        <v>280</v>
      </c>
      <c r="C179" s="48" t="s">
        <v>81</v>
      </c>
      <c r="D179" s="48" t="str">
        <f>C179&amp;VLOOKUP(F179,映射!A:B,2,FALSE)</f>
        <v>伙伴饰品</v>
      </c>
      <c r="E179" s="48" t="s">
        <v>82</v>
      </c>
      <c r="F179" s="72" t="s">
        <v>273</v>
      </c>
      <c r="G179" s="72" t="s">
        <v>88</v>
      </c>
      <c r="H179" s="48" t="str">
        <f t="shared" si="4"/>
        <v>伙伴饰品A2</v>
      </c>
      <c r="I179" s="48" t="str">
        <f>VLOOKUP(H179,编辑!G:U,14,FALSE)</f>
        <v>3002;3102;3402;5086</v>
      </c>
      <c r="J179" s="48" t="str">
        <f>VLOOKUP(H179,编辑!G:U,15,FALSE)</f>
        <v>6;10;6;2</v>
      </c>
      <c r="K179" s="48">
        <f t="shared" si="5"/>
        <v>6000</v>
      </c>
    </row>
    <row r="180" s="88" customFormat="1" customHeight="1" spans="1:11">
      <c r="A180" s="48">
        <v>6310</v>
      </c>
      <c r="B180" s="72" t="s">
        <v>281</v>
      </c>
      <c r="C180" s="48" t="s">
        <v>81</v>
      </c>
      <c r="D180" s="48" t="str">
        <f>C180&amp;VLOOKUP(F180,映射!A:B,2,FALSE)</f>
        <v>伙伴饰品</v>
      </c>
      <c r="E180" s="48" t="s">
        <v>82</v>
      </c>
      <c r="F180" s="72" t="s">
        <v>273</v>
      </c>
      <c r="G180" s="72" t="s">
        <v>88</v>
      </c>
      <c r="H180" s="48" t="str">
        <f t="shared" si="4"/>
        <v>伙伴饰品A2</v>
      </c>
      <c r="I180" s="48" t="str">
        <f>VLOOKUP(H180,编辑!G:U,14,FALSE)</f>
        <v>3002;3102;3402;5086</v>
      </c>
      <c r="J180" s="48" t="str">
        <f>VLOOKUP(H180,编辑!G:U,15,FALSE)</f>
        <v>6;10;6;2</v>
      </c>
      <c r="K180" s="48">
        <f t="shared" si="5"/>
        <v>6000</v>
      </c>
    </row>
    <row r="181" s="88" customFormat="1" customHeight="1" spans="1:11">
      <c r="A181" s="48">
        <v>6311</v>
      </c>
      <c r="B181" s="72" t="s">
        <v>282</v>
      </c>
      <c r="C181" s="48" t="s">
        <v>81</v>
      </c>
      <c r="D181" s="48" t="str">
        <f>C181&amp;VLOOKUP(F181,映射!A:B,2,FALSE)</f>
        <v>伙伴饰品</v>
      </c>
      <c r="E181" s="48" t="s">
        <v>82</v>
      </c>
      <c r="F181" s="72" t="s">
        <v>273</v>
      </c>
      <c r="G181" s="72" t="s">
        <v>91</v>
      </c>
      <c r="H181" s="48" t="str">
        <f t="shared" si="4"/>
        <v>伙伴饰品A3</v>
      </c>
      <c r="I181" s="48" t="str">
        <f>VLOOKUP(H181,编辑!G:U,14,FALSE)</f>
        <v>3003;3103;3403;5086</v>
      </c>
      <c r="J181" s="48" t="str">
        <f>VLOOKUP(H181,编辑!G:U,15,FALSE)</f>
        <v>9;15;9;4</v>
      </c>
      <c r="K181" s="48">
        <f t="shared" si="5"/>
        <v>9000</v>
      </c>
    </row>
    <row r="182" s="88" customFormat="1" customHeight="1" spans="1:11">
      <c r="A182" s="48">
        <v>6312</v>
      </c>
      <c r="B182" s="72" t="s">
        <v>283</v>
      </c>
      <c r="C182" s="48" t="s">
        <v>81</v>
      </c>
      <c r="D182" s="48" t="str">
        <f>C182&amp;VLOOKUP(F182,映射!A:B,2,FALSE)</f>
        <v>伙伴饰品</v>
      </c>
      <c r="E182" s="48" t="s">
        <v>82</v>
      </c>
      <c r="F182" s="72" t="s">
        <v>273</v>
      </c>
      <c r="G182" s="72" t="s">
        <v>91</v>
      </c>
      <c r="H182" s="48" t="str">
        <f t="shared" si="4"/>
        <v>伙伴饰品A3</v>
      </c>
      <c r="I182" s="48" t="str">
        <f>VLOOKUP(H182,编辑!G:U,14,FALSE)</f>
        <v>3003;3103;3403;5086</v>
      </c>
      <c r="J182" s="48" t="str">
        <f>VLOOKUP(H182,编辑!G:U,15,FALSE)</f>
        <v>9;15;9;4</v>
      </c>
      <c r="K182" s="48">
        <f t="shared" si="5"/>
        <v>9000</v>
      </c>
    </row>
    <row r="183" s="88" customFormat="1" customHeight="1" spans="1:11">
      <c r="A183" s="48">
        <v>6313</v>
      </c>
      <c r="B183" s="72" t="s">
        <v>284</v>
      </c>
      <c r="C183" s="48" t="s">
        <v>81</v>
      </c>
      <c r="D183" s="48" t="str">
        <f>C183&amp;VLOOKUP(F183,映射!A:B,2,FALSE)</f>
        <v>伙伴饰品</v>
      </c>
      <c r="E183" s="48" t="s">
        <v>82</v>
      </c>
      <c r="F183" s="72" t="s">
        <v>273</v>
      </c>
      <c r="G183" s="72" t="s">
        <v>91</v>
      </c>
      <c r="H183" s="48" t="str">
        <f t="shared" si="4"/>
        <v>伙伴饰品A3</v>
      </c>
      <c r="I183" s="48" t="str">
        <f>VLOOKUP(H183,编辑!G:U,14,FALSE)</f>
        <v>3003;3103;3403;5086</v>
      </c>
      <c r="J183" s="48" t="str">
        <f>VLOOKUP(H183,编辑!G:U,15,FALSE)</f>
        <v>9;15;9;4</v>
      </c>
      <c r="K183" s="48">
        <f t="shared" si="5"/>
        <v>9000</v>
      </c>
    </row>
    <row r="184" s="88" customFormat="1" customHeight="1" spans="1:11">
      <c r="A184" s="48">
        <v>6314</v>
      </c>
      <c r="B184" s="72" t="s">
        <v>285</v>
      </c>
      <c r="C184" s="48" t="s">
        <v>81</v>
      </c>
      <c r="D184" s="48" t="str">
        <f>C184&amp;VLOOKUP(F184,映射!A:B,2,FALSE)</f>
        <v>伙伴饰品</v>
      </c>
      <c r="E184" s="48" t="s">
        <v>82</v>
      </c>
      <c r="F184" s="72" t="s">
        <v>273</v>
      </c>
      <c r="G184" s="72" t="s">
        <v>91</v>
      </c>
      <c r="H184" s="48" t="str">
        <f t="shared" si="4"/>
        <v>伙伴饰品A3</v>
      </c>
      <c r="I184" s="48" t="str">
        <f>VLOOKUP(H184,编辑!G:U,14,FALSE)</f>
        <v>3003;3103;3403;5086</v>
      </c>
      <c r="J184" s="48" t="str">
        <f>VLOOKUP(H184,编辑!G:U,15,FALSE)</f>
        <v>9;15;9;4</v>
      </c>
      <c r="K184" s="48">
        <f t="shared" si="5"/>
        <v>9000</v>
      </c>
    </row>
    <row r="185" s="88" customFormat="1" customHeight="1" spans="1:11">
      <c r="A185" s="48">
        <v>6315</v>
      </c>
      <c r="B185" s="72" t="s">
        <v>286</v>
      </c>
      <c r="C185" s="48" t="s">
        <v>81</v>
      </c>
      <c r="D185" s="48" t="str">
        <f>C185&amp;VLOOKUP(F185,映射!A:B,2,FALSE)</f>
        <v>伙伴饰品</v>
      </c>
      <c r="E185" s="48" t="s">
        <v>82</v>
      </c>
      <c r="F185" s="72" t="s">
        <v>273</v>
      </c>
      <c r="G185" s="72" t="s">
        <v>91</v>
      </c>
      <c r="H185" s="48" t="str">
        <f t="shared" si="4"/>
        <v>伙伴饰品A3</v>
      </c>
      <c r="I185" s="48" t="str">
        <f>VLOOKUP(H185,编辑!G:U,14,FALSE)</f>
        <v>3003;3103;3403;5086</v>
      </c>
      <c r="J185" s="48" t="str">
        <f>VLOOKUP(H185,编辑!G:U,15,FALSE)</f>
        <v>9;15;9;4</v>
      </c>
      <c r="K185" s="48">
        <f t="shared" si="5"/>
        <v>9000</v>
      </c>
    </row>
    <row r="186" s="88" customFormat="1" customHeight="1" spans="1:11">
      <c r="A186" s="48">
        <v>6316</v>
      </c>
      <c r="B186" s="72" t="s">
        <v>287</v>
      </c>
      <c r="C186" s="48" t="s">
        <v>81</v>
      </c>
      <c r="D186" s="48" t="str">
        <f>C186&amp;VLOOKUP(F186,映射!A:B,2,FALSE)</f>
        <v>伙伴饰品</v>
      </c>
      <c r="E186" s="48" t="s">
        <v>82</v>
      </c>
      <c r="F186" s="72" t="s">
        <v>273</v>
      </c>
      <c r="G186" s="72" t="s">
        <v>91</v>
      </c>
      <c r="H186" s="48" t="str">
        <f t="shared" si="4"/>
        <v>伙伴饰品A3</v>
      </c>
      <c r="I186" s="48" t="str">
        <f>VLOOKUP(H186,编辑!G:U,14,FALSE)</f>
        <v>3003;3103;3403;5086</v>
      </c>
      <c r="J186" s="48" t="str">
        <f>VLOOKUP(H186,编辑!G:U,15,FALSE)</f>
        <v>9;15;9;4</v>
      </c>
      <c r="K186" s="48">
        <f t="shared" si="5"/>
        <v>9000</v>
      </c>
    </row>
    <row r="187" s="88" customFormat="1" customHeight="1" spans="1:11">
      <c r="A187" s="48">
        <v>6317</v>
      </c>
      <c r="B187" s="72" t="s">
        <v>288</v>
      </c>
      <c r="C187" s="48" t="s">
        <v>81</v>
      </c>
      <c r="D187" s="48" t="str">
        <f>C187&amp;VLOOKUP(F187,映射!A:B,2,FALSE)</f>
        <v>伙伴饰品</v>
      </c>
      <c r="E187" s="48" t="s">
        <v>82</v>
      </c>
      <c r="F187" s="72" t="s">
        <v>273</v>
      </c>
      <c r="G187" s="72" t="s">
        <v>91</v>
      </c>
      <c r="H187" s="48" t="str">
        <f t="shared" si="4"/>
        <v>伙伴饰品A3</v>
      </c>
      <c r="I187" s="48" t="str">
        <f>VLOOKUP(H187,编辑!G:U,14,FALSE)</f>
        <v>3003;3103;3403;5086</v>
      </c>
      <c r="J187" s="48" t="str">
        <f>VLOOKUP(H187,编辑!G:U,15,FALSE)</f>
        <v>9;15;9;4</v>
      </c>
      <c r="K187" s="48">
        <f t="shared" si="5"/>
        <v>9000</v>
      </c>
    </row>
    <row r="188" s="88" customFormat="1" customHeight="1" spans="1:11">
      <c r="A188" s="48">
        <v>6318</v>
      </c>
      <c r="B188" s="72" t="s">
        <v>289</v>
      </c>
      <c r="C188" s="48" t="s">
        <v>81</v>
      </c>
      <c r="D188" s="48" t="str">
        <f>C188&amp;VLOOKUP(F188,映射!A:B,2,FALSE)</f>
        <v>伙伴饰品</v>
      </c>
      <c r="E188" s="48" t="s">
        <v>82</v>
      </c>
      <c r="F188" s="72" t="s">
        <v>273</v>
      </c>
      <c r="G188" s="72" t="s">
        <v>94</v>
      </c>
      <c r="H188" s="48" t="str">
        <f t="shared" si="4"/>
        <v>伙伴饰品A4</v>
      </c>
      <c r="I188" s="48" t="str">
        <f>VLOOKUP(H188,编辑!G:U,14,FALSE)</f>
        <v>3004;3104;3404;5086</v>
      </c>
      <c r="J188" s="48" t="str">
        <f>VLOOKUP(H188,编辑!G:U,15,FALSE)</f>
        <v>12;20;12;8</v>
      </c>
      <c r="K188" s="48">
        <f t="shared" si="5"/>
        <v>12000</v>
      </c>
    </row>
    <row r="189" s="88" customFormat="1" customHeight="1" spans="1:11">
      <c r="A189" s="48">
        <v>6319</v>
      </c>
      <c r="B189" s="72" t="s">
        <v>290</v>
      </c>
      <c r="C189" s="48" t="s">
        <v>81</v>
      </c>
      <c r="D189" s="48" t="str">
        <f>C189&amp;VLOOKUP(F189,映射!A:B,2,FALSE)</f>
        <v>伙伴饰品</v>
      </c>
      <c r="E189" s="48" t="s">
        <v>82</v>
      </c>
      <c r="F189" s="72" t="s">
        <v>273</v>
      </c>
      <c r="G189" s="72" t="s">
        <v>94</v>
      </c>
      <c r="H189" s="48" t="str">
        <f t="shared" si="4"/>
        <v>伙伴饰品A4</v>
      </c>
      <c r="I189" s="48" t="str">
        <f>VLOOKUP(H189,编辑!G:U,14,FALSE)</f>
        <v>3004;3104;3404;5086</v>
      </c>
      <c r="J189" s="48" t="str">
        <f>VLOOKUP(H189,编辑!G:U,15,FALSE)</f>
        <v>12;20;12;8</v>
      </c>
      <c r="K189" s="48">
        <f t="shared" si="5"/>
        <v>12000</v>
      </c>
    </row>
    <row r="190" s="88" customFormat="1" customHeight="1" spans="1:11">
      <c r="A190" s="48">
        <v>6320</v>
      </c>
      <c r="B190" s="72" t="s">
        <v>291</v>
      </c>
      <c r="C190" s="48" t="s">
        <v>81</v>
      </c>
      <c r="D190" s="48" t="str">
        <f>C190&amp;VLOOKUP(F190,映射!A:B,2,FALSE)</f>
        <v>伙伴饰品</v>
      </c>
      <c r="E190" s="48" t="s">
        <v>82</v>
      </c>
      <c r="F190" s="72" t="s">
        <v>273</v>
      </c>
      <c r="G190" s="72" t="s">
        <v>94</v>
      </c>
      <c r="H190" s="48" t="str">
        <f t="shared" si="4"/>
        <v>伙伴饰品A4</v>
      </c>
      <c r="I190" s="48" t="str">
        <f>VLOOKUP(H190,编辑!G:U,14,FALSE)</f>
        <v>3004;3104;3404;5086</v>
      </c>
      <c r="J190" s="48" t="str">
        <f>VLOOKUP(H190,编辑!G:U,15,FALSE)</f>
        <v>12;20;12;8</v>
      </c>
      <c r="K190" s="48">
        <f t="shared" si="5"/>
        <v>12000</v>
      </c>
    </row>
    <row r="191" s="88" customFormat="1" customHeight="1" spans="1:11">
      <c r="A191" s="48">
        <v>6321</v>
      </c>
      <c r="B191" s="72" t="s">
        <v>292</v>
      </c>
      <c r="C191" s="48" t="s">
        <v>81</v>
      </c>
      <c r="D191" s="48" t="str">
        <f>C191&amp;VLOOKUP(F191,映射!A:B,2,FALSE)</f>
        <v>伙伴饰品</v>
      </c>
      <c r="E191" s="48" t="s">
        <v>82</v>
      </c>
      <c r="F191" s="72" t="s">
        <v>273</v>
      </c>
      <c r="G191" s="72" t="s">
        <v>94</v>
      </c>
      <c r="H191" s="48" t="str">
        <f t="shared" si="4"/>
        <v>伙伴饰品A4</v>
      </c>
      <c r="I191" s="48" t="str">
        <f>VLOOKUP(H191,编辑!G:U,14,FALSE)</f>
        <v>3004;3104;3404;5086</v>
      </c>
      <c r="J191" s="48" t="str">
        <f>VLOOKUP(H191,编辑!G:U,15,FALSE)</f>
        <v>12;20;12;8</v>
      </c>
      <c r="K191" s="48">
        <f t="shared" si="5"/>
        <v>12000</v>
      </c>
    </row>
    <row r="192" s="88" customFormat="1" customHeight="1" spans="1:11">
      <c r="A192" s="48">
        <v>6322</v>
      </c>
      <c r="B192" s="72" t="s">
        <v>293</v>
      </c>
      <c r="C192" s="48" t="s">
        <v>81</v>
      </c>
      <c r="D192" s="48" t="str">
        <f>C192&amp;VLOOKUP(F192,映射!A:B,2,FALSE)</f>
        <v>伙伴饰品</v>
      </c>
      <c r="E192" s="48" t="s">
        <v>82</v>
      </c>
      <c r="F192" s="72" t="s">
        <v>273</v>
      </c>
      <c r="G192" s="72" t="s">
        <v>94</v>
      </c>
      <c r="H192" s="48" t="str">
        <f t="shared" si="4"/>
        <v>伙伴饰品A4</v>
      </c>
      <c r="I192" s="48" t="str">
        <f>VLOOKUP(H192,编辑!G:U,14,FALSE)</f>
        <v>3004;3104;3404;5086</v>
      </c>
      <c r="J192" s="48" t="str">
        <f>VLOOKUP(H192,编辑!G:U,15,FALSE)</f>
        <v>12;20;12;8</v>
      </c>
      <c r="K192" s="48">
        <f t="shared" si="5"/>
        <v>12000</v>
      </c>
    </row>
    <row r="193" s="88" customFormat="1" customHeight="1" spans="1:11">
      <c r="A193" s="48">
        <v>6323</v>
      </c>
      <c r="B193" s="72" t="s">
        <v>294</v>
      </c>
      <c r="C193" s="48" t="s">
        <v>81</v>
      </c>
      <c r="D193" s="48" t="str">
        <f>C193&amp;VLOOKUP(F193,映射!A:B,2,FALSE)</f>
        <v>伙伴饰品</v>
      </c>
      <c r="E193" s="48" t="s">
        <v>82</v>
      </c>
      <c r="F193" s="72" t="s">
        <v>273</v>
      </c>
      <c r="G193" s="72" t="s">
        <v>97</v>
      </c>
      <c r="H193" s="48" t="str">
        <f t="shared" si="4"/>
        <v>伙伴饰品A5</v>
      </c>
      <c r="I193" s="48" t="str">
        <f>VLOOKUP(H193,编辑!G:U,14,FALSE)</f>
        <v>3005;3105;3405;5086</v>
      </c>
      <c r="J193" s="48" t="str">
        <f>VLOOKUP(H193,编辑!G:U,15,FALSE)</f>
        <v>15;25;15;10</v>
      </c>
      <c r="K193" s="48">
        <f t="shared" si="5"/>
        <v>15000</v>
      </c>
    </row>
    <row r="194" s="88" customFormat="1" customHeight="1" spans="1:11">
      <c r="A194" s="48">
        <v>6324</v>
      </c>
      <c r="B194" s="72" t="s">
        <v>295</v>
      </c>
      <c r="C194" s="48" t="s">
        <v>81</v>
      </c>
      <c r="D194" s="48" t="str">
        <f>C194&amp;VLOOKUP(F194,映射!A:B,2,FALSE)</f>
        <v>伙伴饰品</v>
      </c>
      <c r="E194" s="48" t="s">
        <v>82</v>
      </c>
      <c r="F194" s="72" t="s">
        <v>273</v>
      </c>
      <c r="G194" s="72" t="s">
        <v>97</v>
      </c>
      <c r="H194" s="48" t="str">
        <f t="shared" si="4"/>
        <v>伙伴饰品A5</v>
      </c>
      <c r="I194" s="48" t="str">
        <f>VLOOKUP(H194,编辑!G:U,14,FALSE)</f>
        <v>3005;3105;3405;5086</v>
      </c>
      <c r="J194" s="48" t="str">
        <f>VLOOKUP(H194,编辑!G:U,15,FALSE)</f>
        <v>15;25;15;10</v>
      </c>
      <c r="K194" s="48">
        <f t="shared" si="5"/>
        <v>15000</v>
      </c>
    </row>
    <row r="195" s="88" customFormat="1" customHeight="1" spans="1:11">
      <c r="A195" s="48">
        <v>6325</v>
      </c>
      <c r="B195" s="72" t="s">
        <v>296</v>
      </c>
      <c r="C195" s="48" t="s">
        <v>81</v>
      </c>
      <c r="D195" s="48" t="str">
        <f>C195&amp;VLOOKUP(F195,映射!A:B,2,FALSE)</f>
        <v>伙伴饰品</v>
      </c>
      <c r="E195" s="48" t="s">
        <v>82</v>
      </c>
      <c r="F195" s="72" t="s">
        <v>273</v>
      </c>
      <c r="G195" s="72" t="s">
        <v>97</v>
      </c>
      <c r="H195" s="48" t="str">
        <f t="shared" ref="H195:H258" si="6">D195&amp;E195&amp;G195</f>
        <v>伙伴饰品A5</v>
      </c>
      <c r="I195" s="48" t="str">
        <f>VLOOKUP(H195,编辑!G:U,14,FALSE)</f>
        <v>3005;3105;3405;5086</v>
      </c>
      <c r="J195" s="48" t="str">
        <f>VLOOKUP(H195,编辑!G:U,15,FALSE)</f>
        <v>15;25;15;10</v>
      </c>
      <c r="K195" s="48">
        <f t="shared" ref="K195:K258" si="7">G195*3000</f>
        <v>15000</v>
      </c>
    </row>
    <row r="196" s="88" customFormat="1" customHeight="1" spans="1:11">
      <c r="A196" s="48">
        <v>6326</v>
      </c>
      <c r="B196" s="72" t="s">
        <v>297</v>
      </c>
      <c r="C196" s="48" t="s">
        <v>81</v>
      </c>
      <c r="D196" s="48" t="str">
        <f>C196&amp;VLOOKUP(F196,映射!A:B,2,FALSE)</f>
        <v>伙伴饰品</v>
      </c>
      <c r="E196" s="48" t="s">
        <v>82</v>
      </c>
      <c r="F196" s="72" t="s">
        <v>273</v>
      </c>
      <c r="G196" s="72" t="s">
        <v>97</v>
      </c>
      <c r="H196" s="48" t="str">
        <f t="shared" si="6"/>
        <v>伙伴饰品A5</v>
      </c>
      <c r="I196" s="48" t="str">
        <f>VLOOKUP(H196,编辑!G:U,14,FALSE)</f>
        <v>3005;3105;3405;5086</v>
      </c>
      <c r="J196" s="48" t="str">
        <f>VLOOKUP(H196,编辑!G:U,15,FALSE)</f>
        <v>15;25;15;10</v>
      </c>
      <c r="K196" s="48">
        <f t="shared" si="7"/>
        <v>15000</v>
      </c>
    </row>
    <row r="197" s="88" customFormat="1" customHeight="1" spans="1:11">
      <c r="A197" s="48">
        <v>6327</v>
      </c>
      <c r="B197" s="72" t="s">
        <v>298</v>
      </c>
      <c r="C197" s="48" t="s">
        <v>81</v>
      </c>
      <c r="D197" s="48" t="str">
        <f>C197&amp;VLOOKUP(F197,映射!A:B,2,FALSE)</f>
        <v>伙伴饰品</v>
      </c>
      <c r="E197" s="48" t="s">
        <v>82</v>
      </c>
      <c r="F197" s="72" t="s">
        <v>273</v>
      </c>
      <c r="G197" s="72" t="s">
        <v>97</v>
      </c>
      <c r="H197" s="48" t="str">
        <f t="shared" si="6"/>
        <v>伙伴饰品A5</v>
      </c>
      <c r="I197" s="48" t="str">
        <f>VLOOKUP(H197,编辑!G:U,14,FALSE)</f>
        <v>3005;3105;3405;5086</v>
      </c>
      <c r="J197" s="48" t="str">
        <f>VLOOKUP(H197,编辑!G:U,15,FALSE)</f>
        <v>15;25;15;10</v>
      </c>
      <c r="K197" s="48">
        <f t="shared" si="7"/>
        <v>15000</v>
      </c>
    </row>
    <row r="198" s="88" customFormat="1" customHeight="1" spans="1:11">
      <c r="A198" s="48">
        <v>6328</v>
      </c>
      <c r="B198" s="72" t="s">
        <v>299</v>
      </c>
      <c r="C198" s="48" t="s">
        <v>81</v>
      </c>
      <c r="D198" s="48" t="str">
        <f>C198&amp;VLOOKUP(F198,映射!A:B,2,FALSE)</f>
        <v>伙伴饰品</v>
      </c>
      <c r="E198" s="48" t="s">
        <v>82</v>
      </c>
      <c r="F198" s="72" t="s">
        <v>273</v>
      </c>
      <c r="G198" s="72" t="s">
        <v>97</v>
      </c>
      <c r="H198" s="48" t="str">
        <f t="shared" si="6"/>
        <v>伙伴饰品A5</v>
      </c>
      <c r="I198" s="48" t="str">
        <f>VLOOKUP(H198,编辑!G:U,14,FALSE)</f>
        <v>3005;3105;3405;5086</v>
      </c>
      <c r="J198" s="48" t="str">
        <f>VLOOKUP(H198,编辑!G:U,15,FALSE)</f>
        <v>15;25;15;10</v>
      </c>
      <c r="K198" s="48">
        <f t="shared" si="7"/>
        <v>15000</v>
      </c>
    </row>
    <row r="199" s="88" customFormat="1" customHeight="1" spans="1:11">
      <c r="A199" s="48">
        <v>6329</v>
      </c>
      <c r="B199" s="72" t="s">
        <v>300</v>
      </c>
      <c r="C199" s="48" t="s">
        <v>81</v>
      </c>
      <c r="D199" s="48" t="str">
        <f>C199&amp;VLOOKUP(F199,映射!A:B,2,FALSE)</f>
        <v>伙伴饰品</v>
      </c>
      <c r="E199" s="48" t="s">
        <v>82</v>
      </c>
      <c r="F199" s="72" t="s">
        <v>273</v>
      </c>
      <c r="G199" s="72" t="s">
        <v>101</v>
      </c>
      <c r="H199" s="48" t="str">
        <f t="shared" si="6"/>
        <v>伙伴饰品A6</v>
      </c>
      <c r="I199" s="48" t="str">
        <f>VLOOKUP(H199,编辑!G:U,14,FALSE)</f>
        <v>3006;3106;3406;5086</v>
      </c>
      <c r="J199" s="48" t="str">
        <f>VLOOKUP(H199,编辑!G:U,15,FALSE)</f>
        <v>28;30;28;12</v>
      </c>
      <c r="K199" s="48">
        <f t="shared" si="7"/>
        <v>18000</v>
      </c>
    </row>
    <row r="200" s="88" customFormat="1" customHeight="1" spans="1:11">
      <c r="A200" s="48">
        <v>6330</v>
      </c>
      <c r="B200" s="72" t="s">
        <v>301</v>
      </c>
      <c r="C200" s="48" t="s">
        <v>81</v>
      </c>
      <c r="D200" s="48" t="str">
        <f>C200&amp;VLOOKUP(F200,映射!A:B,2,FALSE)</f>
        <v>伙伴饰品</v>
      </c>
      <c r="E200" s="48" t="s">
        <v>82</v>
      </c>
      <c r="F200" s="72" t="s">
        <v>273</v>
      </c>
      <c r="G200" s="72" t="s">
        <v>101</v>
      </c>
      <c r="H200" s="48" t="str">
        <f t="shared" si="6"/>
        <v>伙伴饰品A6</v>
      </c>
      <c r="I200" s="48" t="str">
        <f>VLOOKUP(H200,编辑!G:U,14,FALSE)</f>
        <v>3006;3106;3406;5086</v>
      </c>
      <c r="J200" s="48" t="str">
        <f>VLOOKUP(H200,编辑!G:U,15,FALSE)</f>
        <v>28;30;28;12</v>
      </c>
      <c r="K200" s="48">
        <f t="shared" si="7"/>
        <v>18000</v>
      </c>
    </row>
    <row r="201" s="88" customFormat="1" customHeight="1" spans="1:11">
      <c r="A201" s="48">
        <v>6331</v>
      </c>
      <c r="B201" s="72" t="s">
        <v>302</v>
      </c>
      <c r="C201" s="48" t="s">
        <v>81</v>
      </c>
      <c r="D201" s="48" t="str">
        <f>C201&amp;VLOOKUP(F201,映射!A:B,2,FALSE)</f>
        <v>伙伴饰品</v>
      </c>
      <c r="E201" s="48" t="s">
        <v>82</v>
      </c>
      <c r="F201" s="72" t="s">
        <v>273</v>
      </c>
      <c r="G201" s="72" t="s">
        <v>101</v>
      </c>
      <c r="H201" s="48" t="str">
        <f t="shared" si="6"/>
        <v>伙伴饰品A6</v>
      </c>
      <c r="I201" s="48" t="str">
        <f>VLOOKUP(H201,编辑!G:U,14,FALSE)</f>
        <v>3006;3106;3406;5086</v>
      </c>
      <c r="J201" s="48" t="str">
        <f>VLOOKUP(H201,编辑!G:U,15,FALSE)</f>
        <v>28;30;28;12</v>
      </c>
      <c r="K201" s="48">
        <f t="shared" si="7"/>
        <v>18000</v>
      </c>
    </row>
    <row r="202" s="88" customFormat="1" customHeight="1" spans="1:11">
      <c r="A202" s="48">
        <v>6332</v>
      </c>
      <c r="B202" s="72" t="s">
        <v>303</v>
      </c>
      <c r="C202" s="48" t="s">
        <v>81</v>
      </c>
      <c r="D202" s="48" t="str">
        <f>C202&amp;VLOOKUP(F202,映射!A:B,2,FALSE)</f>
        <v>伙伴饰品</v>
      </c>
      <c r="E202" s="48" t="s">
        <v>82</v>
      </c>
      <c r="F202" s="72" t="s">
        <v>273</v>
      </c>
      <c r="G202" s="72" t="s">
        <v>101</v>
      </c>
      <c r="H202" s="48" t="str">
        <f t="shared" si="6"/>
        <v>伙伴饰品A6</v>
      </c>
      <c r="I202" s="48" t="str">
        <f>VLOOKUP(H202,编辑!G:U,14,FALSE)</f>
        <v>3006;3106;3406;5086</v>
      </c>
      <c r="J202" s="48" t="str">
        <f>VLOOKUP(H202,编辑!G:U,15,FALSE)</f>
        <v>28;30;28;12</v>
      </c>
      <c r="K202" s="48">
        <f t="shared" si="7"/>
        <v>18000</v>
      </c>
    </row>
    <row r="203" spans="1:12">
      <c r="A203" s="90">
        <v>1000</v>
      </c>
      <c r="B203" s="90" t="s">
        <v>80</v>
      </c>
      <c r="C203" s="90" t="s">
        <v>304</v>
      </c>
      <c r="D203" s="48" t="str">
        <f>C203&amp;VLOOKUP(F203,映射!A:B,2,FALSE)</f>
        <v>角色剑</v>
      </c>
      <c r="E203" s="48" t="s">
        <v>82</v>
      </c>
      <c r="F203" s="2" t="s">
        <v>83</v>
      </c>
      <c r="G203" s="2" t="s">
        <v>86</v>
      </c>
      <c r="H203" s="48" t="str">
        <f t="shared" si="6"/>
        <v>角色剑A1</v>
      </c>
      <c r="I203" s="48" t="str">
        <f>VLOOKUP(H203,编辑!G:U,14,FALSE)</f>
        <v>3001;3101;3401</v>
      </c>
      <c r="J203" s="48" t="str">
        <f>VLOOKUP(H203,编辑!G:U,15,FALSE)</f>
        <v>8;5;5</v>
      </c>
      <c r="K203" s="48">
        <f t="shared" si="7"/>
        <v>3000</v>
      </c>
      <c r="L203" s="1">
        <f>G203*VLOOKUP(E203,映射!K:L,2,FALSE)*10</f>
        <v>10</v>
      </c>
    </row>
    <row r="204" spans="1:12">
      <c r="A204" s="90">
        <v>1001</v>
      </c>
      <c r="B204" s="90" t="s">
        <v>84</v>
      </c>
      <c r="C204" s="90" t="s">
        <v>304</v>
      </c>
      <c r="D204" s="48" t="str">
        <f>C204&amp;VLOOKUP(F204,映射!A:B,2,FALSE)</f>
        <v>角色剑</v>
      </c>
      <c r="E204" s="48" t="s">
        <v>85</v>
      </c>
      <c r="F204" s="2" t="s">
        <v>83</v>
      </c>
      <c r="G204" s="2" t="s">
        <v>86</v>
      </c>
      <c r="H204" s="48" t="str">
        <f t="shared" si="6"/>
        <v>角色剑B1</v>
      </c>
      <c r="I204" s="48" t="str">
        <f>VLOOKUP(H204,编辑!G:U,14,FALSE)</f>
        <v>3001;3101;3401;5086</v>
      </c>
      <c r="J204" s="48" t="str">
        <f>VLOOKUP(H204,编辑!G:U,15,FALSE)</f>
        <v>15;10;10;1</v>
      </c>
      <c r="K204" s="48">
        <f t="shared" si="7"/>
        <v>3000</v>
      </c>
      <c r="L204" s="1">
        <f>G204*VLOOKUP(E204,映射!K:L,2,FALSE)*10</f>
        <v>20</v>
      </c>
    </row>
    <row r="205" spans="1:12">
      <c r="A205" s="90">
        <v>1002</v>
      </c>
      <c r="B205" s="90" t="s">
        <v>87</v>
      </c>
      <c r="C205" s="90" t="s">
        <v>304</v>
      </c>
      <c r="D205" s="48" t="str">
        <f>C205&amp;VLOOKUP(F205,映射!A:B,2,FALSE)</f>
        <v>角色剑</v>
      </c>
      <c r="E205" s="48" t="s">
        <v>82</v>
      </c>
      <c r="F205" s="2" t="s">
        <v>83</v>
      </c>
      <c r="G205" s="2" t="s">
        <v>88</v>
      </c>
      <c r="H205" s="48" t="str">
        <f t="shared" si="6"/>
        <v>角色剑A2</v>
      </c>
      <c r="I205" s="48" t="str">
        <f>VLOOKUP(H205,编辑!G:U,14,FALSE)</f>
        <v>3002;3102;3402;5086</v>
      </c>
      <c r="J205" s="48" t="str">
        <f>VLOOKUP(H205,编辑!G:U,15,FALSE)</f>
        <v>15;10;10;1</v>
      </c>
      <c r="K205" s="48">
        <f t="shared" si="7"/>
        <v>6000</v>
      </c>
      <c r="L205" s="1">
        <f>G205*VLOOKUP(E205,映射!K:L,2,FALSE)*10</f>
        <v>20</v>
      </c>
    </row>
    <row r="206" spans="1:12">
      <c r="A206" s="90">
        <v>1003</v>
      </c>
      <c r="B206" s="90" t="s">
        <v>89</v>
      </c>
      <c r="C206" s="90" t="s">
        <v>304</v>
      </c>
      <c r="D206" s="48" t="str">
        <f>C206&amp;VLOOKUP(F206,映射!A:B,2,FALSE)</f>
        <v>角色剑</v>
      </c>
      <c r="E206" s="48" t="s">
        <v>85</v>
      </c>
      <c r="F206" s="2" t="s">
        <v>83</v>
      </c>
      <c r="G206" s="2" t="s">
        <v>88</v>
      </c>
      <c r="H206" s="48" t="str">
        <f t="shared" si="6"/>
        <v>角色剑B2</v>
      </c>
      <c r="I206" s="48" t="str">
        <f>VLOOKUP(H206,编辑!G:U,14,FALSE)</f>
        <v>3002;3102;3402;5086</v>
      </c>
      <c r="J206" s="48" t="str">
        <f>VLOOKUP(H206,编辑!G:U,15,FALSE)</f>
        <v>30;20;20;2</v>
      </c>
      <c r="K206" s="48">
        <f t="shared" si="7"/>
        <v>6000</v>
      </c>
      <c r="L206" s="1">
        <f>G206*VLOOKUP(E206,映射!K:L,2,FALSE)*10</f>
        <v>40</v>
      </c>
    </row>
    <row r="207" spans="1:12">
      <c r="A207" s="90">
        <v>1004</v>
      </c>
      <c r="B207" s="90" t="s">
        <v>90</v>
      </c>
      <c r="C207" s="90" t="s">
        <v>304</v>
      </c>
      <c r="D207" s="48" t="str">
        <f>C207&amp;VLOOKUP(F207,映射!A:B,2,FALSE)</f>
        <v>角色剑</v>
      </c>
      <c r="E207" s="48" t="s">
        <v>82</v>
      </c>
      <c r="F207" s="2" t="s">
        <v>83</v>
      </c>
      <c r="G207" s="2" t="s">
        <v>91</v>
      </c>
      <c r="H207" s="48" t="str">
        <f t="shared" si="6"/>
        <v>角色剑A3</v>
      </c>
      <c r="I207" s="48" t="str">
        <f>VLOOKUP(H207,编辑!G:U,14,FALSE)</f>
        <v>3003;3103;3403;5086</v>
      </c>
      <c r="J207" s="48" t="str">
        <f>VLOOKUP(H207,编辑!G:U,15,FALSE)</f>
        <v>20;15;15;2</v>
      </c>
      <c r="K207" s="48">
        <f t="shared" si="7"/>
        <v>9000</v>
      </c>
      <c r="L207" s="1">
        <f>G207*VLOOKUP(E207,映射!K:L,2,FALSE)*10</f>
        <v>30</v>
      </c>
    </row>
    <row r="208" spans="1:12">
      <c r="A208" s="90">
        <v>1005</v>
      </c>
      <c r="B208" s="90" t="s">
        <v>92</v>
      </c>
      <c r="C208" s="90" t="s">
        <v>304</v>
      </c>
      <c r="D208" s="48" t="str">
        <f>C208&amp;VLOOKUP(F208,映射!A:B,2,FALSE)</f>
        <v>角色剑</v>
      </c>
      <c r="E208" s="48" t="s">
        <v>85</v>
      </c>
      <c r="F208" s="2" t="s">
        <v>83</v>
      </c>
      <c r="G208" s="2" t="s">
        <v>91</v>
      </c>
      <c r="H208" s="48" t="str">
        <f t="shared" si="6"/>
        <v>角色剑B3</v>
      </c>
      <c r="I208" s="48" t="str">
        <f>VLOOKUP(H208,编辑!G:U,14,FALSE)</f>
        <v>3003;3103;3403;5086</v>
      </c>
      <c r="J208" s="48" t="str">
        <f>VLOOKUP(H208,编辑!G:U,15,FALSE)</f>
        <v>40;30;30;4</v>
      </c>
      <c r="K208" s="48">
        <f t="shared" si="7"/>
        <v>9000</v>
      </c>
      <c r="L208" s="1">
        <f>G208*VLOOKUP(E208,映射!K:L,2,FALSE)*10</f>
        <v>60</v>
      </c>
    </row>
    <row r="209" spans="1:12">
      <c r="A209" s="90">
        <v>1006</v>
      </c>
      <c r="B209" s="90" t="s">
        <v>93</v>
      </c>
      <c r="C209" s="90" t="s">
        <v>304</v>
      </c>
      <c r="D209" s="48" t="str">
        <f>C209&amp;VLOOKUP(F209,映射!A:B,2,FALSE)</f>
        <v>角色剑</v>
      </c>
      <c r="E209" s="48" t="s">
        <v>82</v>
      </c>
      <c r="F209" s="2" t="s">
        <v>83</v>
      </c>
      <c r="G209" s="2" t="s">
        <v>94</v>
      </c>
      <c r="H209" s="48" t="str">
        <f t="shared" si="6"/>
        <v>角色剑A4</v>
      </c>
      <c r="I209" s="48" t="str">
        <f>VLOOKUP(H209,编辑!G:U,14,FALSE)</f>
        <v>3004;3104;3404;5086</v>
      </c>
      <c r="J209" s="48" t="str">
        <f>VLOOKUP(H209,编辑!G:U,15,FALSE)</f>
        <v>30;20;20;4</v>
      </c>
      <c r="K209" s="48">
        <f t="shared" si="7"/>
        <v>12000</v>
      </c>
      <c r="L209" s="1">
        <f>G209*VLOOKUP(E209,映射!K:L,2,FALSE)*10</f>
        <v>40</v>
      </c>
    </row>
    <row r="210" spans="1:12">
      <c r="A210" s="90">
        <v>1007</v>
      </c>
      <c r="B210" s="90" t="s">
        <v>95</v>
      </c>
      <c r="C210" s="90" t="s">
        <v>304</v>
      </c>
      <c r="D210" s="48" t="str">
        <f>C210&amp;VLOOKUP(F210,映射!A:B,2,FALSE)</f>
        <v>角色剑</v>
      </c>
      <c r="E210" s="48" t="s">
        <v>85</v>
      </c>
      <c r="F210" s="2" t="s">
        <v>83</v>
      </c>
      <c r="G210" s="2" t="s">
        <v>94</v>
      </c>
      <c r="H210" s="48" t="str">
        <f t="shared" si="6"/>
        <v>角色剑B4</v>
      </c>
      <c r="I210" s="48" t="str">
        <f>VLOOKUP(H210,编辑!G:U,14,FALSE)</f>
        <v>3004;3104;3404;5086</v>
      </c>
      <c r="J210" s="48" t="str">
        <f>VLOOKUP(H210,编辑!G:U,15,FALSE)</f>
        <v>60;40;40;8</v>
      </c>
      <c r="K210" s="48">
        <f t="shared" si="7"/>
        <v>12000</v>
      </c>
      <c r="L210" s="1">
        <f>G210*VLOOKUP(E210,映射!K:L,2,FALSE)*10</f>
        <v>80</v>
      </c>
    </row>
    <row r="211" spans="1:12">
      <c r="A211" s="90">
        <v>1008</v>
      </c>
      <c r="B211" s="90" t="s">
        <v>96</v>
      </c>
      <c r="C211" s="90" t="s">
        <v>304</v>
      </c>
      <c r="D211" s="48" t="str">
        <f>C211&amp;VLOOKUP(F211,映射!A:B,2,FALSE)</f>
        <v>角色剑</v>
      </c>
      <c r="E211" s="48" t="s">
        <v>82</v>
      </c>
      <c r="F211" s="2" t="s">
        <v>83</v>
      </c>
      <c r="G211" s="2" t="s">
        <v>97</v>
      </c>
      <c r="H211" s="48" t="str">
        <f t="shared" si="6"/>
        <v>角色剑A5</v>
      </c>
      <c r="I211" s="48" t="str">
        <f>VLOOKUP(H211,编辑!G:U,14,FALSE)</f>
        <v>3005;3105;3405;5086</v>
      </c>
      <c r="J211" s="48" t="str">
        <f>VLOOKUP(H211,编辑!G:U,15,FALSE)</f>
        <v>35;25;25;8</v>
      </c>
      <c r="K211" s="48">
        <f t="shared" si="7"/>
        <v>15000</v>
      </c>
      <c r="L211" s="1">
        <f>G211*VLOOKUP(E211,映射!K:L,2,FALSE)*10</f>
        <v>50</v>
      </c>
    </row>
    <row r="212" spans="1:12">
      <c r="A212" s="90">
        <v>1009</v>
      </c>
      <c r="B212" s="90" t="s">
        <v>98</v>
      </c>
      <c r="C212" s="90" t="s">
        <v>304</v>
      </c>
      <c r="D212" s="48" t="str">
        <f>C212&amp;VLOOKUP(F212,映射!A:B,2,FALSE)</f>
        <v>角色剑</v>
      </c>
      <c r="E212" s="48" t="s">
        <v>85</v>
      </c>
      <c r="F212" s="2" t="s">
        <v>83</v>
      </c>
      <c r="G212" s="2" t="s">
        <v>97</v>
      </c>
      <c r="H212" s="48" t="str">
        <f t="shared" si="6"/>
        <v>角色剑B5</v>
      </c>
      <c r="I212" s="48" t="str">
        <f>VLOOKUP(H212,编辑!G:U,14,FALSE)</f>
        <v>3005;3105;3405;5086</v>
      </c>
      <c r="J212" s="48" t="str">
        <f>VLOOKUP(H212,编辑!G:U,15,FALSE)</f>
        <v>70;50;50;10</v>
      </c>
      <c r="K212" s="48">
        <f t="shared" si="7"/>
        <v>15000</v>
      </c>
      <c r="L212" s="1">
        <f>G212*VLOOKUP(E212,映射!K:L,2,FALSE)*10</f>
        <v>100</v>
      </c>
    </row>
    <row r="213" spans="1:12">
      <c r="A213" s="90">
        <v>1010</v>
      </c>
      <c r="B213" s="90" t="s">
        <v>99</v>
      </c>
      <c r="C213" s="90" t="s">
        <v>304</v>
      </c>
      <c r="D213" s="48" t="str">
        <f>C213&amp;VLOOKUP(F213,映射!A:B,2,FALSE)</f>
        <v>角色剑</v>
      </c>
      <c r="E213" s="48" t="s">
        <v>85</v>
      </c>
      <c r="F213" s="2" t="s">
        <v>83</v>
      </c>
      <c r="G213" s="2" t="s">
        <v>97</v>
      </c>
      <c r="H213" s="48" t="str">
        <f t="shared" si="6"/>
        <v>角色剑B5</v>
      </c>
      <c r="I213" s="48" t="str">
        <f>VLOOKUP(H213,编辑!G:U,14,FALSE)</f>
        <v>3005;3105;3405;5086</v>
      </c>
      <c r="J213" s="48" t="str">
        <f>VLOOKUP(H213,编辑!G:U,15,FALSE)</f>
        <v>70;50;50;10</v>
      </c>
      <c r="K213" s="48">
        <f t="shared" si="7"/>
        <v>15000</v>
      </c>
      <c r="L213" s="1">
        <f>G213*VLOOKUP(E213,映射!K:L,2,FALSE)*10</f>
        <v>100</v>
      </c>
    </row>
    <row r="214" spans="1:12">
      <c r="A214" s="90">
        <v>1011</v>
      </c>
      <c r="B214" s="90" t="s">
        <v>100</v>
      </c>
      <c r="C214" s="90" t="s">
        <v>304</v>
      </c>
      <c r="D214" s="48" t="str">
        <f>C214&amp;VLOOKUP(F214,映射!A:B,2,FALSE)</f>
        <v>角色剑</v>
      </c>
      <c r="E214" s="48" t="s">
        <v>82</v>
      </c>
      <c r="F214" s="2" t="s">
        <v>83</v>
      </c>
      <c r="G214" s="2" t="s">
        <v>101</v>
      </c>
      <c r="H214" s="48" t="str">
        <f t="shared" si="6"/>
        <v>角色剑A6</v>
      </c>
      <c r="I214" s="48" t="str">
        <f>VLOOKUP(H214,编辑!G:U,14,FALSE)</f>
        <v>3006;3106;3406;5086</v>
      </c>
      <c r="J214" s="48" t="str">
        <f>VLOOKUP(H214,编辑!G:U,15,FALSE)</f>
        <v>40;30;30;10</v>
      </c>
      <c r="K214" s="48">
        <f t="shared" si="7"/>
        <v>18000</v>
      </c>
      <c r="L214" s="1">
        <f>G214*VLOOKUP(E214,映射!K:L,2,FALSE)*10</f>
        <v>60</v>
      </c>
    </row>
    <row r="215" spans="1:12">
      <c r="A215" s="90">
        <v>1012</v>
      </c>
      <c r="B215" s="90" t="s">
        <v>102</v>
      </c>
      <c r="C215" s="90" t="s">
        <v>304</v>
      </c>
      <c r="D215" s="48" t="str">
        <f>C215&amp;VLOOKUP(F215,映射!A:B,2,FALSE)</f>
        <v>角色剑</v>
      </c>
      <c r="E215" s="48" t="s">
        <v>85</v>
      </c>
      <c r="F215" s="2" t="s">
        <v>83</v>
      </c>
      <c r="G215" s="2" t="s">
        <v>101</v>
      </c>
      <c r="H215" s="48" t="str">
        <f t="shared" si="6"/>
        <v>角色剑B6</v>
      </c>
      <c r="I215" s="48" t="str">
        <f>VLOOKUP(H215,编辑!G:U,14,FALSE)</f>
        <v>3006;3106;3406;5086</v>
      </c>
      <c r="J215" s="48" t="str">
        <f>VLOOKUP(H215,编辑!G:U,15,FALSE)</f>
        <v>80;60;60;12</v>
      </c>
      <c r="K215" s="48">
        <f t="shared" si="7"/>
        <v>18000</v>
      </c>
      <c r="L215" s="1">
        <f>G215*VLOOKUP(E215,映射!K:L,2,FALSE)*10</f>
        <v>120</v>
      </c>
    </row>
    <row r="216" spans="1:12">
      <c r="A216" s="90">
        <v>1013</v>
      </c>
      <c r="B216" s="90" t="s">
        <v>305</v>
      </c>
      <c r="C216" s="90" t="s">
        <v>304</v>
      </c>
      <c r="D216" s="48" t="str">
        <f>C216&amp;VLOOKUP(F216,映射!A:B,2,FALSE)</f>
        <v>角色剑</v>
      </c>
      <c r="E216" s="48" t="s">
        <v>82</v>
      </c>
      <c r="F216" s="2" t="s">
        <v>83</v>
      </c>
      <c r="G216" s="2" t="s">
        <v>306</v>
      </c>
      <c r="H216" s="48" t="str">
        <f t="shared" si="6"/>
        <v>角色剑A7</v>
      </c>
      <c r="I216" s="48" t="str">
        <f>VLOOKUP(H216,编辑!G:U,14,FALSE)</f>
        <v>3012;3012;3012</v>
      </c>
      <c r="J216" s="48" t="str">
        <f>VLOOKUP(H216,编辑!G:U,15,FALSE)</f>
        <v>30;30;30</v>
      </c>
      <c r="K216" s="48">
        <f t="shared" si="7"/>
        <v>21000</v>
      </c>
      <c r="L216" s="1">
        <f>G216*VLOOKUP(E216,映射!K:L,2,FALSE)*10</f>
        <v>70</v>
      </c>
    </row>
    <row r="217" spans="1:12">
      <c r="A217" s="90">
        <v>1014</v>
      </c>
      <c r="B217" s="90" t="s">
        <v>307</v>
      </c>
      <c r="C217" s="90" t="s">
        <v>304</v>
      </c>
      <c r="D217" s="48" t="str">
        <f>C217&amp;VLOOKUP(F217,映射!A:B,2,FALSE)</f>
        <v>角色剑</v>
      </c>
      <c r="E217" s="48" t="s">
        <v>85</v>
      </c>
      <c r="F217" s="2" t="s">
        <v>83</v>
      </c>
      <c r="G217" s="2" t="s">
        <v>306</v>
      </c>
      <c r="H217" s="48" t="str">
        <f t="shared" si="6"/>
        <v>角色剑B7</v>
      </c>
      <c r="I217" s="48" t="str">
        <f>VLOOKUP(H217,编辑!G:U,14,FALSE)</f>
        <v>3012;3012;3012</v>
      </c>
      <c r="J217" s="48" t="str">
        <f>VLOOKUP(H217,编辑!G:U,15,FALSE)</f>
        <v>30;30;30</v>
      </c>
      <c r="K217" s="48">
        <f t="shared" si="7"/>
        <v>21000</v>
      </c>
      <c r="L217" s="1">
        <f>G217*VLOOKUP(E217,映射!K:L,2,FALSE)*10</f>
        <v>140</v>
      </c>
    </row>
    <row r="218" spans="1:12">
      <c r="A218" s="90">
        <v>1015</v>
      </c>
      <c r="B218" s="90" t="s">
        <v>308</v>
      </c>
      <c r="C218" s="90" t="s">
        <v>304</v>
      </c>
      <c r="D218" s="48" t="str">
        <f>C218&amp;VLOOKUP(F218,映射!A:B,2,FALSE)</f>
        <v>角色剑</v>
      </c>
      <c r="E218" s="48" t="s">
        <v>82</v>
      </c>
      <c r="F218" s="2" t="s">
        <v>83</v>
      </c>
      <c r="G218" s="2" t="s">
        <v>306</v>
      </c>
      <c r="H218" s="48" t="str">
        <f t="shared" si="6"/>
        <v>角色剑A7</v>
      </c>
      <c r="I218" s="48" t="str">
        <f>VLOOKUP(H218,编辑!G:U,14,FALSE)</f>
        <v>3012;3012;3012</v>
      </c>
      <c r="J218" s="48" t="str">
        <f>VLOOKUP(H218,编辑!G:U,15,FALSE)</f>
        <v>30;30;30</v>
      </c>
      <c r="K218" s="48">
        <f t="shared" si="7"/>
        <v>21000</v>
      </c>
      <c r="L218" s="1">
        <f>G218*VLOOKUP(E218,映射!K:L,2,FALSE)*10</f>
        <v>70</v>
      </c>
    </row>
    <row r="219" spans="1:12">
      <c r="A219" s="90">
        <v>1016</v>
      </c>
      <c r="B219" s="90" t="s">
        <v>309</v>
      </c>
      <c r="C219" s="90" t="s">
        <v>304</v>
      </c>
      <c r="D219" s="48" t="str">
        <f>C219&amp;VLOOKUP(F219,映射!A:B,2,FALSE)</f>
        <v>角色剑</v>
      </c>
      <c r="E219" s="48" t="s">
        <v>85</v>
      </c>
      <c r="F219" s="2" t="s">
        <v>83</v>
      </c>
      <c r="G219" s="2" t="s">
        <v>310</v>
      </c>
      <c r="H219" s="48" t="str">
        <f t="shared" si="6"/>
        <v>角色剑B8</v>
      </c>
      <c r="I219" s="48" t="str">
        <f>VLOOKUP(H219,编辑!G:U,14,FALSE)</f>
        <v>3012;3012;3012</v>
      </c>
      <c r="J219" s="48" t="str">
        <f>VLOOKUP(H219,编辑!G:U,15,FALSE)</f>
        <v>30;30;30</v>
      </c>
      <c r="K219" s="48">
        <f t="shared" si="7"/>
        <v>24000</v>
      </c>
      <c r="L219" s="1">
        <f>G219*VLOOKUP(E219,映射!K:L,2,FALSE)*10</f>
        <v>160</v>
      </c>
    </row>
    <row r="220" spans="1:12">
      <c r="A220" s="90">
        <v>1017</v>
      </c>
      <c r="B220" s="90" t="s">
        <v>311</v>
      </c>
      <c r="C220" s="90" t="s">
        <v>304</v>
      </c>
      <c r="D220" s="48" t="str">
        <f>C220&amp;VLOOKUP(F220,映射!A:B,2,FALSE)</f>
        <v>角色剑</v>
      </c>
      <c r="E220" s="48" t="s">
        <v>82</v>
      </c>
      <c r="F220" s="2" t="s">
        <v>83</v>
      </c>
      <c r="G220" s="2" t="s">
        <v>310</v>
      </c>
      <c r="H220" s="48" t="str">
        <f t="shared" si="6"/>
        <v>角色剑A8</v>
      </c>
      <c r="I220" s="48" t="str">
        <f>VLOOKUP(H220,编辑!G:U,14,FALSE)</f>
        <v>3012;3012;3012</v>
      </c>
      <c r="J220" s="48" t="str">
        <f>VLOOKUP(H220,编辑!G:U,15,FALSE)</f>
        <v>30;30;30</v>
      </c>
      <c r="K220" s="48">
        <f t="shared" si="7"/>
        <v>24000</v>
      </c>
      <c r="L220" s="1">
        <f>G220*VLOOKUP(E220,映射!K:L,2,FALSE)*10</f>
        <v>80</v>
      </c>
    </row>
    <row r="221" spans="1:12">
      <c r="A221" s="90">
        <v>1018</v>
      </c>
      <c r="B221" s="90" t="s">
        <v>312</v>
      </c>
      <c r="C221" s="90" t="s">
        <v>304</v>
      </c>
      <c r="D221" s="48" t="str">
        <f>C221&amp;VLOOKUP(F221,映射!A:B,2,FALSE)</f>
        <v>角色剑</v>
      </c>
      <c r="E221" s="48" t="s">
        <v>85</v>
      </c>
      <c r="F221" s="2" t="s">
        <v>83</v>
      </c>
      <c r="G221" s="2" t="s">
        <v>310</v>
      </c>
      <c r="H221" s="48" t="str">
        <f t="shared" si="6"/>
        <v>角色剑B8</v>
      </c>
      <c r="I221" s="48" t="str">
        <f>VLOOKUP(H221,编辑!G:U,14,FALSE)</f>
        <v>3012;3012;3012</v>
      </c>
      <c r="J221" s="48" t="str">
        <f>VLOOKUP(H221,编辑!G:U,15,FALSE)</f>
        <v>30;30;30</v>
      </c>
      <c r="K221" s="48">
        <f t="shared" si="7"/>
        <v>24000</v>
      </c>
      <c r="L221" s="1">
        <f>G221*VLOOKUP(E221,映射!K:L,2,FALSE)*10</f>
        <v>160</v>
      </c>
    </row>
    <row r="222" spans="1:12">
      <c r="A222" s="90">
        <v>1019</v>
      </c>
      <c r="B222" s="90" t="s">
        <v>313</v>
      </c>
      <c r="C222" s="90" t="s">
        <v>304</v>
      </c>
      <c r="D222" s="48" t="str">
        <f>C222&amp;VLOOKUP(F222,映射!A:B,2,FALSE)</f>
        <v>角色剑</v>
      </c>
      <c r="E222" s="48" t="s">
        <v>82</v>
      </c>
      <c r="F222" s="2" t="s">
        <v>83</v>
      </c>
      <c r="G222" s="2" t="s">
        <v>314</v>
      </c>
      <c r="H222" s="48" t="str">
        <f t="shared" si="6"/>
        <v>角色剑A9</v>
      </c>
      <c r="I222" s="48" t="str">
        <f>VLOOKUP(H222,编辑!G:U,14,FALSE)</f>
        <v>3012;3012;3012</v>
      </c>
      <c r="J222" s="48" t="str">
        <f>VLOOKUP(H222,编辑!G:U,15,FALSE)</f>
        <v>30;30;30</v>
      </c>
      <c r="K222" s="48">
        <f t="shared" si="7"/>
        <v>27000</v>
      </c>
      <c r="L222" s="1">
        <f>G222*VLOOKUP(E222,映射!K:L,2,FALSE)*10</f>
        <v>90</v>
      </c>
    </row>
    <row r="223" spans="1:12">
      <c r="A223" s="90">
        <v>1020</v>
      </c>
      <c r="B223" s="90" t="s">
        <v>315</v>
      </c>
      <c r="C223" s="90" t="s">
        <v>304</v>
      </c>
      <c r="D223" s="48" t="str">
        <f>C223&amp;VLOOKUP(F223,映射!A:B,2,FALSE)</f>
        <v>角色剑</v>
      </c>
      <c r="E223" s="48" t="s">
        <v>85</v>
      </c>
      <c r="F223" s="2" t="s">
        <v>83</v>
      </c>
      <c r="G223" s="2" t="s">
        <v>314</v>
      </c>
      <c r="H223" s="48" t="str">
        <f t="shared" si="6"/>
        <v>角色剑B9</v>
      </c>
      <c r="I223" s="48" t="str">
        <f>VLOOKUP(H223,编辑!G:U,14,FALSE)</f>
        <v>3012;3012;3012</v>
      </c>
      <c r="J223" s="48" t="str">
        <f>VLOOKUP(H223,编辑!G:U,15,FALSE)</f>
        <v>30;30;30</v>
      </c>
      <c r="K223" s="48">
        <f t="shared" si="7"/>
        <v>27000</v>
      </c>
      <c r="L223" s="1">
        <f>G223*VLOOKUP(E223,映射!K:L,2,FALSE)*10</f>
        <v>180</v>
      </c>
    </row>
    <row r="224" spans="1:12">
      <c r="A224" s="90">
        <v>1021</v>
      </c>
      <c r="B224" s="90" t="s">
        <v>316</v>
      </c>
      <c r="C224" s="90" t="s">
        <v>304</v>
      </c>
      <c r="D224" s="48" t="str">
        <f>C224&amp;VLOOKUP(F224,映射!A:B,2,FALSE)</f>
        <v>角色剑</v>
      </c>
      <c r="E224" s="48" t="s">
        <v>82</v>
      </c>
      <c r="F224" s="2" t="s">
        <v>83</v>
      </c>
      <c r="G224" s="2" t="s">
        <v>317</v>
      </c>
      <c r="H224" s="48" t="str">
        <f t="shared" si="6"/>
        <v>角色剑A10</v>
      </c>
      <c r="I224" s="48" t="str">
        <f>VLOOKUP(H224,编辑!G:U,14,FALSE)</f>
        <v>3012;3012;3012</v>
      </c>
      <c r="J224" s="48" t="str">
        <f>VLOOKUP(H224,编辑!G:U,15,FALSE)</f>
        <v>30;30;30</v>
      </c>
      <c r="K224" s="48">
        <f t="shared" si="7"/>
        <v>30000</v>
      </c>
      <c r="L224" s="1">
        <f>G224*VLOOKUP(E224,映射!K:L,2,FALSE)*10</f>
        <v>100</v>
      </c>
    </row>
    <row r="225" spans="1:12">
      <c r="A225" s="90">
        <v>1022</v>
      </c>
      <c r="B225" s="90" t="s">
        <v>318</v>
      </c>
      <c r="C225" s="90" t="s">
        <v>304</v>
      </c>
      <c r="D225" s="48" t="str">
        <f>C225&amp;VLOOKUP(F225,映射!A:B,2,FALSE)</f>
        <v>角色剑</v>
      </c>
      <c r="E225" s="48" t="s">
        <v>85</v>
      </c>
      <c r="F225" s="2" t="s">
        <v>83</v>
      </c>
      <c r="G225" s="2" t="s">
        <v>317</v>
      </c>
      <c r="H225" s="48" t="str">
        <f t="shared" si="6"/>
        <v>角色剑B10</v>
      </c>
      <c r="I225" s="48" t="str">
        <f>VLOOKUP(H225,编辑!G:U,14,FALSE)</f>
        <v>3012;3012;3012</v>
      </c>
      <c r="J225" s="48" t="str">
        <f>VLOOKUP(H225,编辑!G:U,15,FALSE)</f>
        <v>30;30;30</v>
      </c>
      <c r="K225" s="48">
        <f t="shared" si="7"/>
        <v>30000</v>
      </c>
      <c r="L225" s="1">
        <f>G225*VLOOKUP(E225,映射!K:L,2,FALSE)*10</f>
        <v>200</v>
      </c>
    </row>
    <row r="226" spans="1:12">
      <c r="A226" s="90">
        <v>1023</v>
      </c>
      <c r="B226" s="90" t="s">
        <v>103</v>
      </c>
      <c r="C226" s="90" t="s">
        <v>304</v>
      </c>
      <c r="D226" s="48" t="str">
        <f>C226&amp;VLOOKUP(F226,映射!A:B,2,FALSE)</f>
        <v>角色斧</v>
      </c>
      <c r="E226" s="48" t="s">
        <v>82</v>
      </c>
      <c r="F226" s="2" t="s">
        <v>104</v>
      </c>
      <c r="G226" s="2" t="s">
        <v>86</v>
      </c>
      <c r="H226" s="48" t="str">
        <f t="shared" si="6"/>
        <v>角色斧A1</v>
      </c>
      <c r="I226" s="48" t="str">
        <f>VLOOKUP(H226,编辑!G:U,14,FALSE)</f>
        <v>3001;3101;3401</v>
      </c>
      <c r="J226" s="48" t="str">
        <f>VLOOKUP(H226,编辑!G:U,15,FALSE)</f>
        <v>8;5;5</v>
      </c>
      <c r="K226" s="48">
        <f t="shared" si="7"/>
        <v>3000</v>
      </c>
      <c r="L226" s="1">
        <f>G226*VLOOKUP(E226,映射!K:L,2,FALSE)*10</f>
        <v>10</v>
      </c>
    </row>
    <row r="227" spans="1:12">
      <c r="A227" s="90">
        <v>1024</v>
      </c>
      <c r="B227" s="90" t="s">
        <v>105</v>
      </c>
      <c r="C227" s="90" t="s">
        <v>304</v>
      </c>
      <c r="D227" s="48" t="str">
        <f>C227&amp;VLOOKUP(F227,映射!A:B,2,FALSE)</f>
        <v>角色斧</v>
      </c>
      <c r="E227" s="48" t="s">
        <v>85</v>
      </c>
      <c r="F227" s="2" t="s">
        <v>104</v>
      </c>
      <c r="G227" s="2" t="s">
        <v>86</v>
      </c>
      <c r="H227" s="48" t="str">
        <f t="shared" si="6"/>
        <v>角色斧B1</v>
      </c>
      <c r="I227" s="48" t="str">
        <f>VLOOKUP(H227,编辑!G:U,14,FALSE)</f>
        <v>3001;3101;3401;5086</v>
      </c>
      <c r="J227" s="48" t="str">
        <f>VLOOKUP(H227,编辑!G:U,15,FALSE)</f>
        <v>15;10;10;1</v>
      </c>
      <c r="K227" s="48">
        <f t="shared" si="7"/>
        <v>3000</v>
      </c>
      <c r="L227" s="1">
        <f>G227*VLOOKUP(E227,映射!K:L,2,FALSE)*10</f>
        <v>20</v>
      </c>
    </row>
    <row r="228" spans="1:12">
      <c r="A228" s="90">
        <v>1025</v>
      </c>
      <c r="B228" s="90" t="s">
        <v>106</v>
      </c>
      <c r="C228" s="90" t="s">
        <v>304</v>
      </c>
      <c r="D228" s="48" t="str">
        <f>C228&amp;VLOOKUP(F228,映射!A:B,2,FALSE)</f>
        <v>角色斧</v>
      </c>
      <c r="E228" s="48" t="s">
        <v>82</v>
      </c>
      <c r="F228" s="2" t="s">
        <v>104</v>
      </c>
      <c r="G228" s="2" t="s">
        <v>88</v>
      </c>
      <c r="H228" s="48" t="str">
        <f t="shared" si="6"/>
        <v>角色斧A2</v>
      </c>
      <c r="I228" s="48" t="str">
        <f>VLOOKUP(H228,编辑!G:U,14,FALSE)</f>
        <v>3002;3102;3402;5086</v>
      </c>
      <c r="J228" s="48" t="str">
        <f>VLOOKUP(H228,编辑!G:U,15,FALSE)</f>
        <v>15;10;10;1</v>
      </c>
      <c r="K228" s="48">
        <f t="shared" si="7"/>
        <v>6000</v>
      </c>
      <c r="L228" s="1">
        <f>G228*VLOOKUP(E228,映射!K:L,2,FALSE)*10</f>
        <v>20</v>
      </c>
    </row>
    <row r="229" spans="1:12">
      <c r="A229" s="90">
        <v>1026</v>
      </c>
      <c r="B229" s="90" t="s">
        <v>107</v>
      </c>
      <c r="C229" s="90" t="s">
        <v>304</v>
      </c>
      <c r="D229" s="48" t="str">
        <f>C229&amp;VLOOKUP(F229,映射!A:B,2,FALSE)</f>
        <v>角色斧</v>
      </c>
      <c r="E229" s="48" t="s">
        <v>85</v>
      </c>
      <c r="F229" s="2" t="s">
        <v>104</v>
      </c>
      <c r="G229" s="2" t="s">
        <v>88</v>
      </c>
      <c r="H229" s="48" t="str">
        <f t="shared" si="6"/>
        <v>角色斧B2</v>
      </c>
      <c r="I229" s="48" t="str">
        <f>VLOOKUP(H229,编辑!G:U,14,FALSE)</f>
        <v>3002;3102;3402;5086</v>
      </c>
      <c r="J229" s="48" t="str">
        <f>VLOOKUP(H229,编辑!G:U,15,FALSE)</f>
        <v>30;20;20;2</v>
      </c>
      <c r="K229" s="48">
        <f t="shared" si="7"/>
        <v>6000</v>
      </c>
      <c r="L229" s="1">
        <f>G229*VLOOKUP(E229,映射!K:L,2,FALSE)*10</f>
        <v>40</v>
      </c>
    </row>
    <row r="230" spans="1:12">
      <c r="A230" s="90">
        <v>1027</v>
      </c>
      <c r="B230" s="90" t="s">
        <v>108</v>
      </c>
      <c r="C230" s="90" t="s">
        <v>304</v>
      </c>
      <c r="D230" s="48" t="str">
        <f>C230&amp;VLOOKUP(F230,映射!A:B,2,FALSE)</f>
        <v>角色斧</v>
      </c>
      <c r="E230" s="48" t="s">
        <v>82</v>
      </c>
      <c r="F230" s="2" t="s">
        <v>104</v>
      </c>
      <c r="G230" s="2" t="s">
        <v>91</v>
      </c>
      <c r="H230" s="48" t="str">
        <f t="shared" si="6"/>
        <v>角色斧A3</v>
      </c>
      <c r="I230" s="48" t="str">
        <f>VLOOKUP(H230,编辑!G:U,14,FALSE)</f>
        <v>3003;3103;3403;5086</v>
      </c>
      <c r="J230" s="48" t="str">
        <f>VLOOKUP(H230,编辑!G:U,15,FALSE)</f>
        <v>20;15;15;2</v>
      </c>
      <c r="K230" s="48">
        <f t="shared" si="7"/>
        <v>9000</v>
      </c>
      <c r="L230" s="1">
        <f>G230*VLOOKUP(E230,映射!K:L,2,FALSE)*10</f>
        <v>30</v>
      </c>
    </row>
    <row r="231" spans="1:12">
      <c r="A231" s="90">
        <v>1028</v>
      </c>
      <c r="B231" s="90" t="s">
        <v>109</v>
      </c>
      <c r="C231" s="90" t="s">
        <v>304</v>
      </c>
      <c r="D231" s="48" t="str">
        <f>C231&amp;VLOOKUP(F231,映射!A:B,2,FALSE)</f>
        <v>角色斧</v>
      </c>
      <c r="E231" s="48" t="s">
        <v>85</v>
      </c>
      <c r="F231" s="2" t="s">
        <v>104</v>
      </c>
      <c r="G231" s="2" t="s">
        <v>91</v>
      </c>
      <c r="H231" s="48" t="str">
        <f t="shared" si="6"/>
        <v>角色斧B3</v>
      </c>
      <c r="I231" s="48" t="str">
        <f>VLOOKUP(H231,编辑!G:U,14,FALSE)</f>
        <v>3003;3103;3403;5086</v>
      </c>
      <c r="J231" s="48" t="str">
        <f>VLOOKUP(H231,编辑!G:U,15,FALSE)</f>
        <v>40;30;30;4</v>
      </c>
      <c r="K231" s="48">
        <f t="shared" si="7"/>
        <v>9000</v>
      </c>
      <c r="L231" s="1">
        <f>G231*VLOOKUP(E231,映射!K:L,2,FALSE)*10</f>
        <v>60</v>
      </c>
    </row>
    <row r="232" spans="1:12">
      <c r="A232" s="90">
        <v>1029</v>
      </c>
      <c r="B232" s="90" t="s">
        <v>110</v>
      </c>
      <c r="C232" s="90" t="s">
        <v>304</v>
      </c>
      <c r="D232" s="48" t="str">
        <f>C232&amp;VLOOKUP(F232,映射!A:B,2,FALSE)</f>
        <v>角色斧</v>
      </c>
      <c r="E232" s="48" t="s">
        <v>82</v>
      </c>
      <c r="F232" s="2" t="s">
        <v>104</v>
      </c>
      <c r="G232" s="2" t="s">
        <v>94</v>
      </c>
      <c r="H232" s="48" t="str">
        <f t="shared" si="6"/>
        <v>角色斧A4</v>
      </c>
      <c r="I232" s="48" t="str">
        <f>VLOOKUP(H232,编辑!G:U,14,FALSE)</f>
        <v>3004;3104;3404;5086</v>
      </c>
      <c r="J232" s="48" t="str">
        <f>VLOOKUP(H232,编辑!G:U,15,FALSE)</f>
        <v>30;20;20;4</v>
      </c>
      <c r="K232" s="48">
        <f t="shared" si="7"/>
        <v>12000</v>
      </c>
      <c r="L232" s="1">
        <f>G232*VLOOKUP(E232,映射!K:L,2,FALSE)*10</f>
        <v>40</v>
      </c>
    </row>
    <row r="233" spans="1:12">
      <c r="A233" s="90">
        <v>1030</v>
      </c>
      <c r="B233" s="90" t="s">
        <v>111</v>
      </c>
      <c r="C233" s="90" t="s">
        <v>304</v>
      </c>
      <c r="D233" s="48" t="str">
        <f>C233&amp;VLOOKUP(F233,映射!A:B,2,FALSE)</f>
        <v>角色斧</v>
      </c>
      <c r="E233" s="48" t="s">
        <v>85</v>
      </c>
      <c r="F233" s="2" t="s">
        <v>104</v>
      </c>
      <c r="G233" s="2" t="s">
        <v>94</v>
      </c>
      <c r="H233" s="48" t="str">
        <f t="shared" si="6"/>
        <v>角色斧B4</v>
      </c>
      <c r="I233" s="48" t="str">
        <f>VLOOKUP(H233,编辑!G:U,14,FALSE)</f>
        <v>3004;3104;3404;5086</v>
      </c>
      <c r="J233" s="48" t="str">
        <f>VLOOKUP(H233,编辑!G:U,15,FALSE)</f>
        <v>60;40;40;8</v>
      </c>
      <c r="K233" s="48">
        <f t="shared" si="7"/>
        <v>12000</v>
      </c>
      <c r="L233" s="1">
        <f>G233*VLOOKUP(E233,映射!K:L,2,FALSE)*10</f>
        <v>80</v>
      </c>
    </row>
    <row r="234" spans="1:12">
      <c r="A234" s="90">
        <v>1031</v>
      </c>
      <c r="B234" s="90" t="s">
        <v>112</v>
      </c>
      <c r="C234" s="90" t="s">
        <v>304</v>
      </c>
      <c r="D234" s="48" t="str">
        <f>C234&amp;VLOOKUP(F234,映射!A:B,2,FALSE)</f>
        <v>角色斧</v>
      </c>
      <c r="E234" s="48" t="s">
        <v>82</v>
      </c>
      <c r="F234" s="2" t="s">
        <v>104</v>
      </c>
      <c r="G234" s="2" t="s">
        <v>97</v>
      </c>
      <c r="H234" s="48" t="str">
        <f t="shared" si="6"/>
        <v>角色斧A5</v>
      </c>
      <c r="I234" s="48" t="str">
        <f>VLOOKUP(H234,编辑!G:U,14,FALSE)</f>
        <v>3005;3105;3405;5086</v>
      </c>
      <c r="J234" s="48" t="str">
        <f>VLOOKUP(H234,编辑!G:U,15,FALSE)</f>
        <v>35;25;25;8</v>
      </c>
      <c r="K234" s="48">
        <f t="shared" si="7"/>
        <v>15000</v>
      </c>
      <c r="L234" s="1">
        <f>G234*VLOOKUP(E234,映射!K:L,2,FALSE)*10</f>
        <v>50</v>
      </c>
    </row>
    <row r="235" spans="1:12">
      <c r="A235" s="90">
        <v>1032</v>
      </c>
      <c r="B235" s="90" t="s">
        <v>113</v>
      </c>
      <c r="C235" s="90" t="s">
        <v>304</v>
      </c>
      <c r="D235" s="48" t="str">
        <f>C235&amp;VLOOKUP(F235,映射!A:B,2,FALSE)</f>
        <v>角色斧</v>
      </c>
      <c r="E235" s="48" t="s">
        <v>85</v>
      </c>
      <c r="F235" s="2" t="s">
        <v>104</v>
      </c>
      <c r="G235" s="2" t="s">
        <v>97</v>
      </c>
      <c r="H235" s="48" t="str">
        <f t="shared" si="6"/>
        <v>角色斧B5</v>
      </c>
      <c r="I235" s="48" t="str">
        <f>VLOOKUP(H235,编辑!G:U,14,FALSE)</f>
        <v>3005;3105;3405;5086</v>
      </c>
      <c r="J235" s="48" t="str">
        <f>VLOOKUP(H235,编辑!G:U,15,FALSE)</f>
        <v>70;50;50;10</v>
      </c>
      <c r="K235" s="48">
        <f t="shared" si="7"/>
        <v>15000</v>
      </c>
      <c r="L235" s="1">
        <f>G235*VLOOKUP(E235,映射!K:L,2,FALSE)*10</f>
        <v>100</v>
      </c>
    </row>
    <row r="236" spans="1:12">
      <c r="A236" s="90">
        <v>1033</v>
      </c>
      <c r="B236" s="90" t="s">
        <v>114</v>
      </c>
      <c r="C236" s="90" t="s">
        <v>304</v>
      </c>
      <c r="D236" s="48" t="str">
        <f>C236&amp;VLOOKUP(F236,映射!A:B,2,FALSE)</f>
        <v>角色斧</v>
      </c>
      <c r="E236" s="48" t="s">
        <v>85</v>
      </c>
      <c r="F236" s="2" t="s">
        <v>104</v>
      </c>
      <c r="G236" s="2" t="s">
        <v>97</v>
      </c>
      <c r="H236" s="48" t="str">
        <f t="shared" si="6"/>
        <v>角色斧B5</v>
      </c>
      <c r="I236" s="48" t="str">
        <f>VLOOKUP(H236,编辑!G:U,14,FALSE)</f>
        <v>3005;3105;3405;5086</v>
      </c>
      <c r="J236" s="48" t="str">
        <f>VLOOKUP(H236,编辑!G:U,15,FALSE)</f>
        <v>70;50;50;10</v>
      </c>
      <c r="K236" s="48">
        <f t="shared" si="7"/>
        <v>15000</v>
      </c>
      <c r="L236" s="1">
        <f>G236*VLOOKUP(E236,映射!K:L,2,FALSE)*10</f>
        <v>100</v>
      </c>
    </row>
    <row r="237" spans="1:12">
      <c r="A237" s="90">
        <v>1034</v>
      </c>
      <c r="B237" s="90" t="s">
        <v>115</v>
      </c>
      <c r="C237" s="90" t="s">
        <v>304</v>
      </c>
      <c r="D237" s="48" t="str">
        <f>C237&amp;VLOOKUP(F237,映射!A:B,2,FALSE)</f>
        <v>角色斧</v>
      </c>
      <c r="E237" s="48" t="s">
        <v>82</v>
      </c>
      <c r="F237" s="2" t="s">
        <v>104</v>
      </c>
      <c r="G237" s="2" t="s">
        <v>101</v>
      </c>
      <c r="H237" s="48" t="str">
        <f t="shared" si="6"/>
        <v>角色斧A6</v>
      </c>
      <c r="I237" s="48" t="str">
        <f>VLOOKUP(H237,编辑!G:U,14,FALSE)</f>
        <v>3012;3012;3012</v>
      </c>
      <c r="J237" s="48" t="str">
        <f>VLOOKUP(H237,编辑!G:U,15,FALSE)</f>
        <v>30;30;30</v>
      </c>
      <c r="K237" s="48">
        <f t="shared" si="7"/>
        <v>18000</v>
      </c>
      <c r="L237" s="1">
        <f>G237*VLOOKUP(E237,映射!K:L,2,FALSE)*10</f>
        <v>60</v>
      </c>
    </row>
    <row r="238" spans="1:12">
      <c r="A238" s="90">
        <v>1035</v>
      </c>
      <c r="B238" s="90" t="s">
        <v>116</v>
      </c>
      <c r="C238" s="90" t="s">
        <v>304</v>
      </c>
      <c r="D238" s="48" t="str">
        <f>C238&amp;VLOOKUP(F238,映射!A:B,2,FALSE)</f>
        <v>角色斧</v>
      </c>
      <c r="E238" s="48" t="s">
        <v>85</v>
      </c>
      <c r="F238" s="2" t="s">
        <v>104</v>
      </c>
      <c r="G238" s="2" t="s">
        <v>101</v>
      </c>
      <c r="H238" s="48" t="str">
        <f t="shared" si="6"/>
        <v>角色斧B6</v>
      </c>
      <c r="I238" s="48" t="str">
        <f>VLOOKUP(H238,编辑!G:U,14,FALSE)</f>
        <v>3012;3012;3012</v>
      </c>
      <c r="J238" s="48" t="str">
        <f>VLOOKUP(H238,编辑!G:U,15,FALSE)</f>
        <v>30;30;30</v>
      </c>
      <c r="K238" s="48">
        <f t="shared" si="7"/>
        <v>18000</v>
      </c>
      <c r="L238" s="1">
        <f>G238*VLOOKUP(E238,映射!K:L,2,FALSE)*10</f>
        <v>120</v>
      </c>
    </row>
    <row r="239" spans="1:12">
      <c r="A239" s="90">
        <v>1036</v>
      </c>
      <c r="B239" s="90" t="s">
        <v>319</v>
      </c>
      <c r="C239" s="90" t="s">
        <v>304</v>
      </c>
      <c r="D239" s="48" t="str">
        <f>C239&amp;VLOOKUP(F239,映射!A:B,2,FALSE)</f>
        <v>角色斧</v>
      </c>
      <c r="E239" s="48" t="s">
        <v>82</v>
      </c>
      <c r="F239" s="2" t="s">
        <v>104</v>
      </c>
      <c r="G239" s="2" t="s">
        <v>306</v>
      </c>
      <c r="H239" s="48" t="str">
        <f t="shared" si="6"/>
        <v>角色斧A7</v>
      </c>
      <c r="I239" s="48" t="str">
        <f>VLOOKUP(H239,编辑!G:U,14,FALSE)</f>
        <v>3012;3012;3012</v>
      </c>
      <c r="J239" s="48" t="str">
        <f>VLOOKUP(H239,编辑!G:U,15,FALSE)</f>
        <v>30;30;30</v>
      </c>
      <c r="K239" s="48">
        <f t="shared" si="7"/>
        <v>21000</v>
      </c>
      <c r="L239" s="1">
        <f>G239*VLOOKUP(E239,映射!K:L,2,FALSE)*10</f>
        <v>70</v>
      </c>
    </row>
    <row r="240" spans="1:12">
      <c r="A240" s="90">
        <v>1037</v>
      </c>
      <c r="B240" s="90" t="s">
        <v>320</v>
      </c>
      <c r="C240" s="90" t="s">
        <v>304</v>
      </c>
      <c r="D240" s="48" t="str">
        <f>C240&amp;VLOOKUP(F240,映射!A:B,2,FALSE)</f>
        <v>角色斧</v>
      </c>
      <c r="E240" s="48" t="s">
        <v>85</v>
      </c>
      <c r="F240" s="2" t="s">
        <v>104</v>
      </c>
      <c r="G240" s="2" t="s">
        <v>306</v>
      </c>
      <c r="H240" s="48" t="str">
        <f t="shared" si="6"/>
        <v>角色斧B7</v>
      </c>
      <c r="I240" s="48" t="str">
        <f>VLOOKUP(H240,编辑!G:U,14,FALSE)</f>
        <v>3012;3012;3012</v>
      </c>
      <c r="J240" s="48" t="str">
        <f>VLOOKUP(H240,编辑!G:U,15,FALSE)</f>
        <v>30;30;30</v>
      </c>
      <c r="K240" s="48">
        <f t="shared" si="7"/>
        <v>21000</v>
      </c>
      <c r="L240" s="1">
        <f>G240*VLOOKUP(E240,映射!K:L,2,FALSE)*10</f>
        <v>140</v>
      </c>
    </row>
    <row r="241" spans="1:12">
      <c r="A241" s="90">
        <v>1038</v>
      </c>
      <c r="B241" s="90" t="s">
        <v>321</v>
      </c>
      <c r="C241" s="90" t="s">
        <v>304</v>
      </c>
      <c r="D241" s="48" t="str">
        <f>C241&amp;VLOOKUP(F241,映射!A:B,2,FALSE)</f>
        <v>角色斧</v>
      </c>
      <c r="E241" s="48" t="s">
        <v>85</v>
      </c>
      <c r="F241" s="2" t="s">
        <v>104</v>
      </c>
      <c r="G241" s="2" t="s">
        <v>306</v>
      </c>
      <c r="H241" s="48" t="str">
        <f t="shared" si="6"/>
        <v>角色斧B7</v>
      </c>
      <c r="I241" s="48" t="str">
        <f>VLOOKUP(H241,编辑!G:U,14,FALSE)</f>
        <v>3012;3012;3012</v>
      </c>
      <c r="J241" s="48" t="str">
        <f>VLOOKUP(H241,编辑!G:U,15,FALSE)</f>
        <v>30;30;30</v>
      </c>
      <c r="K241" s="48">
        <f t="shared" si="7"/>
        <v>21000</v>
      </c>
      <c r="L241" s="1">
        <f>G241*VLOOKUP(E241,映射!K:L,2,FALSE)*10</f>
        <v>140</v>
      </c>
    </row>
    <row r="242" spans="1:12">
      <c r="A242" s="90">
        <v>1039</v>
      </c>
      <c r="B242" s="90" t="s">
        <v>322</v>
      </c>
      <c r="C242" s="90" t="s">
        <v>304</v>
      </c>
      <c r="D242" s="48" t="str">
        <f>C242&amp;VLOOKUP(F242,映射!A:B,2,FALSE)</f>
        <v>角色斧</v>
      </c>
      <c r="E242" s="48" t="s">
        <v>82</v>
      </c>
      <c r="F242" s="2" t="s">
        <v>104</v>
      </c>
      <c r="G242" s="2" t="s">
        <v>310</v>
      </c>
      <c r="H242" s="48" t="str">
        <f t="shared" si="6"/>
        <v>角色斧A8</v>
      </c>
      <c r="I242" s="48" t="str">
        <f>VLOOKUP(H242,编辑!G:U,14,FALSE)</f>
        <v>3012;3012;3012</v>
      </c>
      <c r="J242" s="48" t="str">
        <f>VLOOKUP(H242,编辑!G:U,15,FALSE)</f>
        <v>30;30;30</v>
      </c>
      <c r="K242" s="48">
        <f t="shared" si="7"/>
        <v>24000</v>
      </c>
      <c r="L242" s="1">
        <f>G242*VLOOKUP(E242,映射!K:L,2,FALSE)*10</f>
        <v>80</v>
      </c>
    </row>
    <row r="243" spans="1:12">
      <c r="A243" s="90">
        <v>1040</v>
      </c>
      <c r="B243" s="90" t="s">
        <v>323</v>
      </c>
      <c r="C243" s="90" t="s">
        <v>304</v>
      </c>
      <c r="D243" s="48" t="str">
        <f>C243&amp;VLOOKUP(F243,映射!A:B,2,FALSE)</f>
        <v>角色斧</v>
      </c>
      <c r="E243" s="48" t="s">
        <v>85</v>
      </c>
      <c r="F243" s="2" t="s">
        <v>104</v>
      </c>
      <c r="G243" s="2" t="s">
        <v>310</v>
      </c>
      <c r="H243" s="48" t="str">
        <f t="shared" si="6"/>
        <v>角色斧B8</v>
      </c>
      <c r="I243" s="48" t="str">
        <f>VLOOKUP(H243,编辑!G:U,14,FALSE)</f>
        <v>3012;3012;3012</v>
      </c>
      <c r="J243" s="48" t="str">
        <f>VLOOKUP(H243,编辑!G:U,15,FALSE)</f>
        <v>30;30;30</v>
      </c>
      <c r="K243" s="48">
        <f t="shared" si="7"/>
        <v>24000</v>
      </c>
      <c r="L243" s="1">
        <f>G243*VLOOKUP(E243,映射!K:L,2,FALSE)*10</f>
        <v>160</v>
      </c>
    </row>
    <row r="244" spans="1:12">
      <c r="A244" s="90">
        <v>1041</v>
      </c>
      <c r="B244" s="90" t="s">
        <v>324</v>
      </c>
      <c r="C244" s="90" t="s">
        <v>304</v>
      </c>
      <c r="D244" s="48" t="str">
        <f>C244&amp;VLOOKUP(F244,映射!A:B,2,FALSE)</f>
        <v>角色斧</v>
      </c>
      <c r="E244" s="48" t="s">
        <v>85</v>
      </c>
      <c r="F244" s="2" t="s">
        <v>104</v>
      </c>
      <c r="G244" s="2" t="s">
        <v>310</v>
      </c>
      <c r="H244" s="48" t="str">
        <f t="shared" si="6"/>
        <v>角色斧B8</v>
      </c>
      <c r="I244" s="48" t="str">
        <f>VLOOKUP(H244,编辑!G:U,14,FALSE)</f>
        <v>3012;3012;3012</v>
      </c>
      <c r="J244" s="48" t="str">
        <f>VLOOKUP(H244,编辑!G:U,15,FALSE)</f>
        <v>30;30;30</v>
      </c>
      <c r="K244" s="48">
        <f t="shared" si="7"/>
        <v>24000</v>
      </c>
      <c r="L244" s="1">
        <f>G244*VLOOKUP(E244,映射!K:L,2,FALSE)*10</f>
        <v>160</v>
      </c>
    </row>
    <row r="245" spans="1:12">
      <c r="A245" s="90">
        <v>1042</v>
      </c>
      <c r="B245" s="90" t="s">
        <v>325</v>
      </c>
      <c r="C245" s="90" t="s">
        <v>304</v>
      </c>
      <c r="D245" s="48" t="str">
        <f>C245&amp;VLOOKUP(F245,映射!A:B,2,FALSE)</f>
        <v>角色斧</v>
      </c>
      <c r="E245" s="48" t="s">
        <v>82</v>
      </c>
      <c r="F245" s="2" t="s">
        <v>104</v>
      </c>
      <c r="G245" s="2" t="s">
        <v>314</v>
      </c>
      <c r="H245" s="48" t="str">
        <f t="shared" si="6"/>
        <v>角色斧A9</v>
      </c>
      <c r="I245" s="48" t="str">
        <f>VLOOKUP(H245,编辑!G:U,14,FALSE)</f>
        <v>3012;3012;3012</v>
      </c>
      <c r="J245" s="48" t="str">
        <f>VLOOKUP(H245,编辑!G:U,15,FALSE)</f>
        <v>30;30;30</v>
      </c>
      <c r="K245" s="48">
        <f t="shared" si="7"/>
        <v>27000</v>
      </c>
      <c r="L245" s="1">
        <f>G245*VLOOKUP(E245,映射!K:L,2,FALSE)*10</f>
        <v>90</v>
      </c>
    </row>
    <row r="246" spans="1:12">
      <c r="A246" s="90">
        <v>1043</v>
      </c>
      <c r="B246" s="90" t="s">
        <v>326</v>
      </c>
      <c r="C246" s="90" t="s">
        <v>304</v>
      </c>
      <c r="D246" s="48" t="str">
        <f>C246&amp;VLOOKUP(F246,映射!A:B,2,FALSE)</f>
        <v>角色斧</v>
      </c>
      <c r="E246" s="48" t="s">
        <v>85</v>
      </c>
      <c r="F246" s="2" t="s">
        <v>104</v>
      </c>
      <c r="G246" s="2" t="s">
        <v>314</v>
      </c>
      <c r="H246" s="48" t="str">
        <f t="shared" si="6"/>
        <v>角色斧B9</v>
      </c>
      <c r="I246" s="48" t="str">
        <f>VLOOKUP(H246,编辑!G:U,14,FALSE)</f>
        <v>3012;3012;3012</v>
      </c>
      <c r="J246" s="48" t="str">
        <f>VLOOKUP(H246,编辑!G:U,15,FALSE)</f>
        <v>30;30;30</v>
      </c>
      <c r="K246" s="48">
        <f t="shared" si="7"/>
        <v>27000</v>
      </c>
      <c r="L246" s="1">
        <f>G246*VLOOKUP(E246,映射!K:L,2,FALSE)*10</f>
        <v>180</v>
      </c>
    </row>
    <row r="247" spans="1:12">
      <c r="A247" s="90">
        <v>1044</v>
      </c>
      <c r="B247" s="90" t="s">
        <v>327</v>
      </c>
      <c r="C247" s="90" t="s">
        <v>304</v>
      </c>
      <c r="D247" s="48" t="str">
        <f>C247&amp;VLOOKUP(F247,映射!A:B,2,FALSE)</f>
        <v>角色斧</v>
      </c>
      <c r="E247" s="48" t="s">
        <v>82</v>
      </c>
      <c r="F247" s="2" t="s">
        <v>104</v>
      </c>
      <c r="G247" s="2" t="s">
        <v>317</v>
      </c>
      <c r="H247" s="48" t="str">
        <f t="shared" si="6"/>
        <v>角色斧A10</v>
      </c>
      <c r="I247" s="48" t="str">
        <f>VLOOKUP(H247,编辑!G:U,14,FALSE)</f>
        <v>3012;3012;3012</v>
      </c>
      <c r="J247" s="48" t="str">
        <f>VLOOKUP(H247,编辑!G:U,15,FALSE)</f>
        <v>30;30;30</v>
      </c>
      <c r="K247" s="48">
        <f t="shared" si="7"/>
        <v>30000</v>
      </c>
      <c r="L247" s="1">
        <f>G247*VLOOKUP(E247,映射!K:L,2,FALSE)*10</f>
        <v>100</v>
      </c>
    </row>
    <row r="248" spans="1:12">
      <c r="A248" s="90">
        <v>1045</v>
      </c>
      <c r="B248" s="90" t="s">
        <v>328</v>
      </c>
      <c r="C248" s="90" t="s">
        <v>304</v>
      </c>
      <c r="D248" s="48" t="str">
        <f>C248&amp;VLOOKUP(F248,映射!A:B,2,FALSE)</f>
        <v>角色斧</v>
      </c>
      <c r="E248" s="48" t="s">
        <v>85</v>
      </c>
      <c r="F248" s="2" t="s">
        <v>104</v>
      </c>
      <c r="G248" s="2" t="s">
        <v>317</v>
      </c>
      <c r="H248" s="48" t="str">
        <f t="shared" si="6"/>
        <v>角色斧B10</v>
      </c>
      <c r="I248" s="48" t="str">
        <f>VLOOKUP(H248,编辑!G:U,14,FALSE)</f>
        <v>3012;3012;3012</v>
      </c>
      <c r="J248" s="48" t="str">
        <f>VLOOKUP(H248,编辑!G:U,15,FALSE)</f>
        <v>30;30;30</v>
      </c>
      <c r="K248" s="48">
        <f t="shared" si="7"/>
        <v>30000</v>
      </c>
      <c r="L248" s="1">
        <f>G248*VLOOKUP(E248,映射!K:L,2,FALSE)*10</f>
        <v>200</v>
      </c>
    </row>
    <row r="249" spans="1:12">
      <c r="A249" s="90">
        <v>1046</v>
      </c>
      <c r="B249" s="90" t="s">
        <v>117</v>
      </c>
      <c r="C249" s="90" t="s">
        <v>304</v>
      </c>
      <c r="D249" s="48" t="str">
        <f>C249&amp;VLOOKUP(F249,映射!A:B,2,FALSE)</f>
        <v>角色枪</v>
      </c>
      <c r="E249" s="48" t="s">
        <v>82</v>
      </c>
      <c r="F249" s="2" t="s">
        <v>118</v>
      </c>
      <c r="G249" s="2" t="s">
        <v>86</v>
      </c>
      <c r="H249" s="48" t="str">
        <f t="shared" si="6"/>
        <v>角色枪A1</v>
      </c>
      <c r="I249" s="48" t="str">
        <f>VLOOKUP(H249,编辑!G:U,14,FALSE)</f>
        <v>3001;3101;3401</v>
      </c>
      <c r="J249" s="48" t="str">
        <f>VLOOKUP(H249,编辑!G:U,15,FALSE)</f>
        <v>8;5;5</v>
      </c>
      <c r="K249" s="48">
        <f t="shared" si="7"/>
        <v>3000</v>
      </c>
      <c r="L249" s="1">
        <f>G249*VLOOKUP(E249,映射!K:L,2,FALSE)*10</f>
        <v>10</v>
      </c>
    </row>
    <row r="250" spans="1:12">
      <c r="A250" s="90">
        <v>1047</v>
      </c>
      <c r="B250" s="90" t="s">
        <v>119</v>
      </c>
      <c r="C250" s="90" t="s">
        <v>304</v>
      </c>
      <c r="D250" s="48" t="str">
        <f>C250&amp;VLOOKUP(F250,映射!A:B,2,FALSE)</f>
        <v>角色枪</v>
      </c>
      <c r="E250" s="48" t="s">
        <v>85</v>
      </c>
      <c r="F250" s="2" t="s">
        <v>118</v>
      </c>
      <c r="G250" s="2" t="s">
        <v>86</v>
      </c>
      <c r="H250" s="48" t="str">
        <f t="shared" si="6"/>
        <v>角色枪B1</v>
      </c>
      <c r="I250" s="48" t="str">
        <f>VLOOKUP(H250,编辑!G:U,14,FALSE)</f>
        <v>3001;3101;3401;5086</v>
      </c>
      <c r="J250" s="48" t="str">
        <f>VLOOKUP(H250,编辑!G:U,15,FALSE)</f>
        <v>15;10;10;1</v>
      </c>
      <c r="K250" s="48">
        <f t="shared" si="7"/>
        <v>3000</v>
      </c>
      <c r="L250" s="1">
        <f>G250*VLOOKUP(E250,映射!K:L,2,FALSE)*10</f>
        <v>20</v>
      </c>
    </row>
    <row r="251" spans="1:12">
      <c r="A251" s="90">
        <v>1048</v>
      </c>
      <c r="B251" s="90" t="s">
        <v>120</v>
      </c>
      <c r="C251" s="90" t="s">
        <v>304</v>
      </c>
      <c r="D251" s="48" t="str">
        <f>C251&amp;VLOOKUP(F251,映射!A:B,2,FALSE)</f>
        <v>角色枪</v>
      </c>
      <c r="E251" s="48" t="s">
        <v>82</v>
      </c>
      <c r="F251" s="2" t="s">
        <v>118</v>
      </c>
      <c r="G251" s="2" t="s">
        <v>88</v>
      </c>
      <c r="H251" s="48" t="str">
        <f t="shared" si="6"/>
        <v>角色枪A2</v>
      </c>
      <c r="I251" s="48" t="str">
        <f>VLOOKUP(H251,编辑!G:U,14,FALSE)</f>
        <v>3002;3102;3402;5086</v>
      </c>
      <c r="J251" s="48" t="str">
        <f>VLOOKUP(H251,编辑!G:U,15,FALSE)</f>
        <v>15;10;10;1</v>
      </c>
      <c r="K251" s="48">
        <f t="shared" si="7"/>
        <v>6000</v>
      </c>
      <c r="L251" s="1">
        <f>G251*VLOOKUP(E251,映射!K:L,2,FALSE)*10</f>
        <v>20</v>
      </c>
    </row>
    <row r="252" spans="1:12">
      <c r="A252" s="90">
        <v>1049</v>
      </c>
      <c r="B252" s="90" t="s">
        <v>121</v>
      </c>
      <c r="C252" s="90" t="s">
        <v>304</v>
      </c>
      <c r="D252" s="48" t="str">
        <f>C252&amp;VLOOKUP(F252,映射!A:B,2,FALSE)</f>
        <v>角色枪</v>
      </c>
      <c r="E252" s="48" t="s">
        <v>85</v>
      </c>
      <c r="F252" s="2" t="s">
        <v>118</v>
      </c>
      <c r="G252" s="2" t="s">
        <v>88</v>
      </c>
      <c r="H252" s="48" t="str">
        <f t="shared" si="6"/>
        <v>角色枪B2</v>
      </c>
      <c r="I252" s="48" t="str">
        <f>VLOOKUP(H252,编辑!G:U,14,FALSE)</f>
        <v>3002;3102;3402;5086</v>
      </c>
      <c r="J252" s="48" t="str">
        <f>VLOOKUP(H252,编辑!G:U,15,FALSE)</f>
        <v>30;20;20;2</v>
      </c>
      <c r="K252" s="48">
        <f t="shared" si="7"/>
        <v>6000</v>
      </c>
      <c r="L252" s="1">
        <f>G252*VLOOKUP(E252,映射!K:L,2,FALSE)*10</f>
        <v>40</v>
      </c>
    </row>
    <row r="253" spans="1:12">
      <c r="A253" s="90">
        <v>1050</v>
      </c>
      <c r="B253" s="90" t="s">
        <v>122</v>
      </c>
      <c r="C253" s="90" t="s">
        <v>304</v>
      </c>
      <c r="D253" s="48" t="str">
        <f>C253&amp;VLOOKUP(F253,映射!A:B,2,FALSE)</f>
        <v>角色枪</v>
      </c>
      <c r="E253" s="48" t="s">
        <v>82</v>
      </c>
      <c r="F253" s="2" t="s">
        <v>118</v>
      </c>
      <c r="G253" s="2" t="s">
        <v>91</v>
      </c>
      <c r="H253" s="48" t="str">
        <f t="shared" si="6"/>
        <v>角色枪A3</v>
      </c>
      <c r="I253" s="48" t="str">
        <f>VLOOKUP(H253,编辑!G:U,14,FALSE)</f>
        <v>3003;3103;3403;5086</v>
      </c>
      <c r="J253" s="48" t="str">
        <f>VLOOKUP(H253,编辑!G:U,15,FALSE)</f>
        <v>20;15;15;2</v>
      </c>
      <c r="K253" s="48">
        <f t="shared" si="7"/>
        <v>9000</v>
      </c>
      <c r="L253" s="1">
        <f>G253*VLOOKUP(E253,映射!K:L,2,FALSE)*10</f>
        <v>30</v>
      </c>
    </row>
    <row r="254" spans="1:12">
      <c r="A254" s="90">
        <v>1051</v>
      </c>
      <c r="B254" s="90" t="s">
        <v>123</v>
      </c>
      <c r="C254" s="90" t="s">
        <v>304</v>
      </c>
      <c r="D254" s="48" t="str">
        <f>C254&amp;VLOOKUP(F254,映射!A:B,2,FALSE)</f>
        <v>角色枪</v>
      </c>
      <c r="E254" s="48" t="s">
        <v>85</v>
      </c>
      <c r="F254" s="2" t="s">
        <v>118</v>
      </c>
      <c r="G254" s="2" t="s">
        <v>91</v>
      </c>
      <c r="H254" s="48" t="str">
        <f t="shared" si="6"/>
        <v>角色枪B3</v>
      </c>
      <c r="I254" s="48" t="str">
        <f>VLOOKUP(H254,编辑!G:U,14,FALSE)</f>
        <v>3003;3103;3403;5086</v>
      </c>
      <c r="J254" s="48" t="str">
        <f>VLOOKUP(H254,编辑!G:U,15,FALSE)</f>
        <v>40;30;30;4</v>
      </c>
      <c r="K254" s="48">
        <f t="shared" si="7"/>
        <v>9000</v>
      </c>
      <c r="L254" s="1">
        <f>G254*VLOOKUP(E254,映射!K:L,2,FALSE)*10</f>
        <v>60</v>
      </c>
    </row>
    <row r="255" spans="1:12">
      <c r="A255" s="90">
        <v>1052</v>
      </c>
      <c r="B255" s="90" t="s">
        <v>124</v>
      </c>
      <c r="C255" s="90" t="s">
        <v>304</v>
      </c>
      <c r="D255" s="48" t="str">
        <f>C255&amp;VLOOKUP(F255,映射!A:B,2,FALSE)</f>
        <v>角色枪</v>
      </c>
      <c r="E255" s="48" t="s">
        <v>82</v>
      </c>
      <c r="F255" s="2" t="s">
        <v>118</v>
      </c>
      <c r="G255" s="2" t="s">
        <v>94</v>
      </c>
      <c r="H255" s="48" t="str">
        <f t="shared" si="6"/>
        <v>角色枪A4</v>
      </c>
      <c r="I255" s="48" t="str">
        <f>VLOOKUP(H255,编辑!G:U,14,FALSE)</f>
        <v>3004;3104;3404;5086</v>
      </c>
      <c r="J255" s="48" t="str">
        <f>VLOOKUP(H255,编辑!G:U,15,FALSE)</f>
        <v>30;20;20;4</v>
      </c>
      <c r="K255" s="48">
        <f t="shared" si="7"/>
        <v>12000</v>
      </c>
      <c r="L255" s="1">
        <f>G255*VLOOKUP(E255,映射!K:L,2,FALSE)*10</f>
        <v>40</v>
      </c>
    </row>
    <row r="256" spans="1:12">
      <c r="A256" s="90">
        <v>1053</v>
      </c>
      <c r="B256" s="90" t="s">
        <v>125</v>
      </c>
      <c r="C256" s="90" t="s">
        <v>304</v>
      </c>
      <c r="D256" s="48" t="str">
        <f>C256&amp;VLOOKUP(F256,映射!A:B,2,FALSE)</f>
        <v>角色枪</v>
      </c>
      <c r="E256" s="48" t="s">
        <v>85</v>
      </c>
      <c r="F256" s="2" t="s">
        <v>118</v>
      </c>
      <c r="G256" s="2" t="s">
        <v>94</v>
      </c>
      <c r="H256" s="48" t="str">
        <f t="shared" si="6"/>
        <v>角色枪B4</v>
      </c>
      <c r="I256" s="48" t="str">
        <f>VLOOKUP(H256,编辑!G:U,14,FALSE)</f>
        <v>3004;3104;3404;5086</v>
      </c>
      <c r="J256" s="48" t="str">
        <f>VLOOKUP(H256,编辑!G:U,15,FALSE)</f>
        <v>60;40;40;8</v>
      </c>
      <c r="K256" s="48">
        <f t="shared" si="7"/>
        <v>12000</v>
      </c>
      <c r="L256" s="1">
        <f>G256*VLOOKUP(E256,映射!K:L,2,FALSE)*10</f>
        <v>80</v>
      </c>
    </row>
    <row r="257" spans="1:12">
      <c r="A257" s="90">
        <v>1054</v>
      </c>
      <c r="B257" s="90" t="s">
        <v>126</v>
      </c>
      <c r="C257" s="90" t="s">
        <v>304</v>
      </c>
      <c r="D257" s="48" t="str">
        <f>C257&amp;VLOOKUP(F257,映射!A:B,2,FALSE)</f>
        <v>角色枪</v>
      </c>
      <c r="E257" s="48" t="s">
        <v>82</v>
      </c>
      <c r="F257" s="2" t="s">
        <v>118</v>
      </c>
      <c r="G257" s="2" t="s">
        <v>97</v>
      </c>
      <c r="H257" s="48" t="str">
        <f t="shared" si="6"/>
        <v>角色枪A5</v>
      </c>
      <c r="I257" s="48" t="str">
        <f>VLOOKUP(H257,编辑!G:U,14,FALSE)</f>
        <v>3005;3105;3405;5086</v>
      </c>
      <c r="J257" s="48" t="str">
        <f>VLOOKUP(H257,编辑!G:U,15,FALSE)</f>
        <v>35;25;25;8</v>
      </c>
      <c r="K257" s="48">
        <f t="shared" si="7"/>
        <v>15000</v>
      </c>
      <c r="L257" s="1">
        <f>G257*VLOOKUP(E257,映射!K:L,2,FALSE)*10</f>
        <v>50</v>
      </c>
    </row>
    <row r="258" spans="1:12">
      <c r="A258" s="90">
        <v>1055</v>
      </c>
      <c r="B258" s="90" t="s">
        <v>127</v>
      </c>
      <c r="C258" s="90" t="s">
        <v>304</v>
      </c>
      <c r="D258" s="48" t="str">
        <f>C258&amp;VLOOKUP(F258,映射!A:B,2,FALSE)</f>
        <v>角色枪</v>
      </c>
      <c r="E258" s="48" t="s">
        <v>85</v>
      </c>
      <c r="F258" s="2" t="s">
        <v>118</v>
      </c>
      <c r="G258" s="2" t="s">
        <v>97</v>
      </c>
      <c r="H258" s="48" t="str">
        <f t="shared" si="6"/>
        <v>角色枪B5</v>
      </c>
      <c r="I258" s="48" t="str">
        <f>VLOOKUP(H258,编辑!G:U,14,FALSE)</f>
        <v>3005;3105;3405;5086</v>
      </c>
      <c r="J258" s="48" t="str">
        <f>VLOOKUP(H258,编辑!G:U,15,FALSE)</f>
        <v>70;50;50;10</v>
      </c>
      <c r="K258" s="48">
        <f t="shared" si="7"/>
        <v>15000</v>
      </c>
      <c r="L258" s="1">
        <f>G258*VLOOKUP(E258,映射!K:L,2,FALSE)*10</f>
        <v>100</v>
      </c>
    </row>
    <row r="259" spans="1:12">
      <c r="A259" s="90">
        <v>1056</v>
      </c>
      <c r="B259" s="90" t="s">
        <v>128</v>
      </c>
      <c r="C259" s="90" t="s">
        <v>304</v>
      </c>
      <c r="D259" s="48" t="str">
        <f>C259&amp;VLOOKUP(F259,映射!A:B,2,FALSE)</f>
        <v>角色枪</v>
      </c>
      <c r="E259" s="48" t="s">
        <v>85</v>
      </c>
      <c r="F259" s="2" t="s">
        <v>118</v>
      </c>
      <c r="G259" s="2" t="s">
        <v>97</v>
      </c>
      <c r="H259" s="48" t="str">
        <f t="shared" ref="H259:H322" si="8">D259&amp;E259&amp;G259</f>
        <v>角色枪B5</v>
      </c>
      <c r="I259" s="48" t="str">
        <f>VLOOKUP(H259,编辑!G:U,14,FALSE)</f>
        <v>3005;3105;3405;5086</v>
      </c>
      <c r="J259" s="48" t="str">
        <f>VLOOKUP(H259,编辑!G:U,15,FALSE)</f>
        <v>70;50;50;10</v>
      </c>
      <c r="K259" s="48">
        <f t="shared" ref="K259:K322" si="9">G259*3000</f>
        <v>15000</v>
      </c>
      <c r="L259" s="1">
        <f>G259*VLOOKUP(E259,映射!K:L,2,FALSE)*10</f>
        <v>100</v>
      </c>
    </row>
    <row r="260" spans="1:12">
      <c r="A260" s="90">
        <v>1057</v>
      </c>
      <c r="B260" s="90" t="s">
        <v>129</v>
      </c>
      <c r="C260" s="90" t="s">
        <v>304</v>
      </c>
      <c r="D260" s="48" t="str">
        <f>C260&amp;VLOOKUP(F260,映射!A:B,2,FALSE)</f>
        <v>角色枪</v>
      </c>
      <c r="E260" s="48" t="s">
        <v>82</v>
      </c>
      <c r="F260" s="2" t="s">
        <v>118</v>
      </c>
      <c r="G260" s="2" t="s">
        <v>101</v>
      </c>
      <c r="H260" s="48" t="str">
        <f t="shared" si="8"/>
        <v>角色枪A6</v>
      </c>
      <c r="I260" s="48" t="str">
        <f>VLOOKUP(H260,编辑!G:U,14,FALSE)</f>
        <v>3006;3106;3406;5086</v>
      </c>
      <c r="J260" s="48" t="str">
        <f>VLOOKUP(H260,编辑!G:U,15,FALSE)</f>
        <v>40;30;30;10</v>
      </c>
      <c r="K260" s="48">
        <f t="shared" si="9"/>
        <v>18000</v>
      </c>
      <c r="L260" s="1">
        <f>G260*VLOOKUP(E260,映射!K:L,2,FALSE)*10</f>
        <v>60</v>
      </c>
    </row>
    <row r="261" spans="1:12">
      <c r="A261" s="90">
        <v>1058</v>
      </c>
      <c r="B261" s="90" t="s">
        <v>130</v>
      </c>
      <c r="C261" s="90" t="s">
        <v>304</v>
      </c>
      <c r="D261" s="48" t="str">
        <f>C261&amp;VLOOKUP(F261,映射!A:B,2,FALSE)</f>
        <v>角色枪</v>
      </c>
      <c r="E261" s="48" t="s">
        <v>85</v>
      </c>
      <c r="F261" s="2" t="s">
        <v>118</v>
      </c>
      <c r="G261" s="2" t="s">
        <v>101</v>
      </c>
      <c r="H261" s="48" t="str">
        <f t="shared" si="8"/>
        <v>角色枪B6</v>
      </c>
      <c r="I261" s="48" t="str">
        <f>VLOOKUP(H261,编辑!G:U,14,FALSE)</f>
        <v>3006;3106;3406;5086</v>
      </c>
      <c r="J261" s="48" t="str">
        <f>VLOOKUP(H261,编辑!G:U,15,FALSE)</f>
        <v>80;60;60;12</v>
      </c>
      <c r="K261" s="48">
        <f t="shared" si="9"/>
        <v>18000</v>
      </c>
      <c r="L261" s="1">
        <f>G261*VLOOKUP(E261,映射!K:L,2,FALSE)*10</f>
        <v>120</v>
      </c>
    </row>
    <row r="262" spans="1:12">
      <c r="A262" s="90">
        <v>1059</v>
      </c>
      <c r="B262" s="90" t="s">
        <v>329</v>
      </c>
      <c r="C262" s="90" t="s">
        <v>304</v>
      </c>
      <c r="D262" s="48" t="str">
        <f>C262&amp;VLOOKUP(F262,映射!A:B,2,FALSE)</f>
        <v>角色枪</v>
      </c>
      <c r="E262" s="48" t="s">
        <v>82</v>
      </c>
      <c r="F262" s="2" t="s">
        <v>118</v>
      </c>
      <c r="G262" s="2" t="s">
        <v>306</v>
      </c>
      <c r="H262" s="48" t="str">
        <f t="shared" si="8"/>
        <v>角色枪A7</v>
      </c>
      <c r="I262" s="48" t="str">
        <f>VLOOKUP(H262,编辑!G:U,14,FALSE)</f>
        <v>3012;3012;3012</v>
      </c>
      <c r="J262" s="48" t="str">
        <f>VLOOKUP(H262,编辑!G:U,15,FALSE)</f>
        <v>30;30;30</v>
      </c>
      <c r="K262" s="48">
        <f t="shared" si="9"/>
        <v>21000</v>
      </c>
      <c r="L262" s="1">
        <f>G262*VLOOKUP(E262,映射!K:L,2,FALSE)*10</f>
        <v>70</v>
      </c>
    </row>
    <row r="263" spans="1:12">
      <c r="A263" s="90">
        <v>1060</v>
      </c>
      <c r="B263" s="90" t="s">
        <v>330</v>
      </c>
      <c r="C263" s="90" t="s">
        <v>304</v>
      </c>
      <c r="D263" s="48" t="str">
        <f>C263&amp;VLOOKUP(F263,映射!A:B,2,FALSE)</f>
        <v>角色枪</v>
      </c>
      <c r="E263" s="48" t="s">
        <v>85</v>
      </c>
      <c r="F263" s="2" t="s">
        <v>118</v>
      </c>
      <c r="G263" s="2" t="s">
        <v>306</v>
      </c>
      <c r="H263" s="48" t="str">
        <f t="shared" si="8"/>
        <v>角色枪B7</v>
      </c>
      <c r="I263" s="48" t="str">
        <f>VLOOKUP(H263,编辑!G:U,14,FALSE)</f>
        <v>3012;3012;3012</v>
      </c>
      <c r="J263" s="48" t="str">
        <f>VLOOKUP(H263,编辑!G:U,15,FALSE)</f>
        <v>30;30;30</v>
      </c>
      <c r="K263" s="48">
        <f t="shared" si="9"/>
        <v>21000</v>
      </c>
      <c r="L263" s="1">
        <f>G263*VLOOKUP(E263,映射!K:L,2,FALSE)*10</f>
        <v>140</v>
      </c>
    </row>
    <row r="264" spans="1:12">
      <c r="A264" s="90">
        <v>1061</v>
      </c>
      <c r="B264" s="90" t="s">
        <v>331</v>
      </c>
      <c r="C264" s="90" t="s">
        <v>304</v>
      </c>
      <c r="D264" s="48" t="str">
        <f>C264&amp;VLOOKUP(F264,映射!A:B,2,FALSE)</f>
        <v>角色枪</v>
      </c>
      <c r="E264" s="48" t="s">
        <v>85</v>
      </c>
      <c r="F264" s="2" t="s">
        <v>118</v>
      </c>
      <c r="G264" s="2" t="s">
        <v>306</v>
      </c>
      <c r="H264" s="48" t="str">
        <f t="shared" si="8"/>
        <v>角色枪B7</v>
      </c>
      <c r="I264" s="48" t="str">
        <f>VLOOKUP(H264,编辑!G:U,14,FALSE)</f>
        <v>3012;3012;3012</v>
      </c>
      <c r="J264" s="48" t="str">
        <f>VLOOKUP(H264,编辑!G:U,15,FALSE)</f>
        <v>30;30;30</v>
      </c>
      <c r="K264" s="48">
        <f t="shared" si="9"/>
        <v>21000</v>
      </c>
      <c r="L264" s="1">
        <f>G264*VLOOKUP(E264,映射!K:L,2,FALSE)*10</f>
        <v>140</v>
      </c>
    </row>
    <row r="265" spans="1:12">
      <c r="A265" s="90">
        <v>1062</v>
      </c>
      <c r="B265" s="90" t="s">
        <v>332</v>
      </c>
      <c r="C265" s="90" t="s">
        <v>304</v>
      </c>
      <c r="D265" s="48" t="str">
        <f>C265&amp;VLOOKUP(F265,映射!A:B,2,FALSE)</f>
        <v>角色枪</v>
      </c>
      <c r="E265" s="48" t="s">
        <v>82</v>
      </c>
      <c r="F265" s="2" t="s">
        <v>118</v>
      </c>
      <c r="G265" s="2" t="s">
        <v>310</v>
      </c>
      <c r="H265" s="48" t="str">
        <f t="shared" si="8"/>
        <v>角色枪A8</v>
      </c>
      <c r="I265" s="48" t="str">
        <f>VLOOKUP(H265,编辑!G:U,14,FALSE)</f>
        <v>3012;3012;3012</v>
      </c>
      <c r="J265" s="48" t="str">
        <f>VLOOKUP(H265,编辑!G:U,15,FALSE)</f>
        <v>30;30;30</v>
      </c>
      <c r="K265" s="48">
        <f t="shared" si="9"/>
        <v>24000</v>
      </c>
      <c r="L265" s="1">
        <f>G265*VLOOKUP(E265,映射!K:L,2,FALSE)*10</f>
        <v>80</v>
      </c>
    </row>
    <row r="266" spans="1:12">
      <c r="A266" s="90">
        <v>1063</v>
      </c>
      <c r="B266" s="90" t="s">
        <v>333</v>
      </c>
      <c r="C266" s="90" t="s">
        <v>304</v>
      </c>
      <c r="D266" s="48" t="str">
        <f>C266&amp;VLOOKUP(F266,映射!A:B,2,FALSE)</f>
        <v>角色枪</v>
      </c>
      <c r="E266" s="48" t="s">
        <v>85</v>
      </c>
      <c r="F266" s="2" t="s">
        <v>118</v>
      </c>
      <c r="G266" s="2" t="s">
        <v>310</v>
      </c>
      <c r="H266" s="48" t="str">
        <f t="shared" si="8"/>
        <v>角色枪B8</v>
      </c>
      <c r="I266" s="48" t="str">
        <f>VLOOKUP(H266,编辑!G:U,14,FALSE)</f>
        <v>3012;3012;3012</v>
      </c>
      <c r="J266" s="48" t="str">
        <f>VLOOKUP(H266,编辑!G:U,15,FALSE)</f>
        <v>30;30;30</v>
      </c>
      <c r="K266" s="48">
        <f t="shared" si="9"/>
        <v>24000</v>
      </c>
      <c r="L266" s="1">
        <f>G266*VLOOKUP(E266,映射!K:L,2,FALSE)*10</f>
        <v>160</v>
      </c>
    </row>
    <row r="267" spans="1:12">
      <c r="A267" s="90">
        <v>1064</v>
      </c>
      <c r="B267" s="90" t="s">
        <v>334</v>
      </c>
      <c r="C267" s="90" t="s">
        <v>304</v>
      </c>
      <c r="D267" s="48" t="str">
        <f>C267&amp;VLOOKUP(F267,映射!A:B,2,FALSE)</f>
        <v>角色枪</v>
      </c>
      <c r="E267" s="48" t="s">
        <v>85</v>
      </c>
      <c r="F267" s="2" t="s">
        <v>118</v>
      </c>
      <c r="G267" s="2" t="s">
        <v>310</v>
      </c>
      <c r="H267" s="48" t="str">
        <f t="shared" si="8"/>
        <v>角色枪B8</v>
      </c>
      <c r="I267" s="48" t="str">
        <f>VLOOKUP(H267,编辑!G:U,14,FALSE)</f>
        <v>3012;3012;3012</v>
      </c>
      <c r="J267" s="48" t="str">
        <f>VLOOKUP(H267,编辑!G:U,15,FALSE)</f>
        <v>30;30;30</v>
      </c>
      <c r="K267" s="48">
        <f t="shared" si="9"/>
        <v>24000</v>
      </c>
      <c r="L267" s="1">
        <f>G267*VLOOKUP(E267,映射!K:L,2,FALSE)*10</f>
        <v>160</v>
      </c>
    </row>
    <row r="268" spans="1:12">
      <c r="A268" s="90">
        <v>1065</v>
      </c>
      <c r="B268" s="90" t="s">
        <v>335</v>
      </c>
      <c r="C268" s="90" t="s">
        <v>304</v>
      </c>
      <c r="D268" s="48" t="str">
        <f>C268&amp;VLOOKUP(F268,映射!A:B,2,FALSE)</f>
        <v>角色枪</v>
      </c>
      <c r="E268" s="48" t="s">
        <v>82</v>
      </c>
      <c r="F268" s="2" t="s">
        <v>118</v>
      </c>
      <c r="G268" s="2" t="s">
        <v>314</v>
      </c>
      <c r="H268" s="48" t="str">
        <f t="shared" si="8"/>
        <v>角色枪A9</v>
      </c>
      <c r="I268" s="48" t="str">
        <f>VLOOKUP(H268,编辑!G:U,14,FALSE)</f>
        <v>3012;3012;3012</v>
      </c>
      <c r="J268" s="48" t="str">
        <f>VLOOKUP(H268,编辑!G:U,15,FALSE)</f>
        <v>30;30;30</v>
      </c>
      <c r="K268" s="48">
        <f t="shared" si="9"/>
        <v>27000</v>
      </c>
      <c r="L268" s="1">
        <f>G268*VLOOKUP(E268,映射!K:L,2,FALSE)*10</f>
        <v>90</v>
      </c>
    </row>
    <row r="269" spans="1:12">
      <c r="A269" s="90">
        <v>1066</v>
      </c>
      <c r="B269" s="90" t="s">
        <v>336</v>
      </c>
      <c r="C269" s="90" t="s">
        <v>304</v>
      </c>
      <c r="D269" s="48" t="str">
        <f>C269&amp;VLOOKUP(F269,映射!A:B,2,FALSE)</f>
        <v>角色枪</v>
      </c>
      <c r="E269" s="48" t="s">
        <v>85</v>
      </c>
      <c r="F269" s="2" t="s">
        <v>118</v>
      </c>
      <c r="G269" s="2" t="s">
        <v>314</v>
      </c>
      <c r="H269" s="48" t="str">
        <f t="shared" si="8"/>
        <v>角色枪B9</v>
      </c>
      <c r="I269" s="48" t="str">
        <f>VLOOKUP(H269,编辑!G:U,14,FALSE)</f>
        <v>3012;3012;3012</v>
      </c>
      <c r="J269" s="48" t="str">
        <f>VLOOKUP(H269,编辑!G:U,15,FALSE)</f>
        <v>30;30;30</v>
      </c>
      <c r="K269" s="48">
        <f t="shared" si="9"/>
        <v>27000</v>
      </c>
      <c r="L269" s="1">
        <f>G269*VLOOKUP(E269,映射!K:L,2,FALSE)*10</f>
        <v>180</v>
      </c>
    </row>
    <row r="270" spans="1:12">
      <c r="A270" s="90">
        <v>1067</v>
      </c>
      <c r="B270" s="90" t="s">
        <v>337</v>
      </c>
      <c r="C270" s="90" t="s">
        <v>304</v>
      </c>
      <c r="D270" s="48" t="str">
        <f>C270&amp;VLOOKUP(F270,映射!A:B,2,FALSE)</f>
        <v>角色枪</v>
      </c>
      <c r="E270" s="48" t="s">
        <v>82</v>
      </c>
      <c r="F270" s="2" t="s">
        <v>118</v>
      </c>
      <c r="G270" s="2" t="s">
        <v>317</v>
      </c>
      <c r="H270" s="48" t="str">
        <f t="shared" si="8"/>
        <v>角色枪A10</v>
      </c>
      <c r="I270" s="48" t="str">
        <f>VLOOKUP(H270,编辑!G:U,14,FALSE)</f>
        <v>3012;3012;3012</v>
      </c>
      <c r="J270" s="48" t="str">
        <f>VLOOKUP(H270,编辑!G:U,15,FALSE)</f>
        <v>30;30;30</v>
      </c>
      <c r="K270" s="48">
        <f t="shared" si="9"/>
        <v>30000</v>
      </c>
      <c r="L270" s="1">
        <f>G270*VLOOKUP(E270,映射!K:L,2,FALSE)*10</f>
        <v>100</v>
      </c>
    </row>
    <row r="271" spans="1:12">
      <c r="A271" s="90">
        <v>1068</v>
      </c>
      <c r="B271" s="90" t="s">
        <v>338</v>
      </c>
      <c r="C271" s="90" t="s">
        <v>304</v>
      </c>
      <c r="D271" s="48" t="str">
        <f>C271&amp;VLOOKUP(F271,映射!A:B,2,FALSE)</f>
        <v>角色枪</v>
      </c>
      <c r="E271" s="48" t="s">
        <v>85</v>
      </c>
      <c r="F271" s="2" t="s">
        <v>118</v>
      </c>
      <c r="G271" s="2" t="s">
        <v>317</v>
      </c>
      <c r="H271" s="48" t="str">
        <f t="shared" si="8"/>
        <v>角色枪B10</v>
      </c>
      <c r="I271" s="48" t="str">
        <f>VLOOKUP(H271,编辑!G:U,14,FALSE)</f>
        <v>3012;3012;3012</v>
      </c>
      <c r="J271" s="48" t="str">
        <f>VLOOKUP(H271,编辑!G:U,15,FALSE)</f>
        <v>30;30;30</v>
      </c>
      <c r="K271" s="48">
        <f t="shared" si="9"/>
        <v>30000</v>
      </c>
      <c r="L271" s="1">
        <f>G271*VLOOKUP(E271,映射!K:L,2,FALSE)*10</f>
        <v>200</v>
      </c>
    </row>
    <row r="272" spans="1:12">
      <c r="A272" s="90">
        <v>1069</v>
      </c>
      <c r="B272" s="90" t="s">
        <v>131</v>
      </c>
      <c r="C272" s="90" t="s">
        <v>304</v>
      </c>
      <c r="D272" s="48" t="str">
        <f>C272&amp;VLOOKUP(F272,映射!A:B,2,FALSE)</f>
        <v>角色弓</v>
      </c>
      <c r="E272" s="48" t="s">
        <v>82</v>
      </c>
      <c r="F272" s="2" t="s">
        <v>132</v>
      </c>
      <c r="G272" s="2" t="s">
        <v>86</v>
      </c>
      <c r="H272" s="48" t="str">
        <f t="shared" si="8"/>
        <v>角色弓A1</v>
      </c>
      <c r="I272" s="48" t="str">
        <f>VLOOKUP(H272,编辑!G:U,14,FALSE)</f>
        <v>3001;3101;3401</v>
      </c>
      <c r="J272" s="48" t="str">
        <f>VLOOKUP(H272,编辑!G:U,15,FALSE)</f>
        <v>8;5;5</v>
      </c>
      <c r="K272" s="48">
        <f t="shared" si="9"/>
        <v>3000</v>
      </c>
      <c r="L272" s="1">
        <f>G272*VLOOKUP(E272,映射!K:L,2,FALSE)*10</f>
        <v>10</v>
      </c>
    </row>
    <row r="273" spans="1:12">
      <c r="A273" s="90">
        <v>1070</v>
      </c>
      <c r="B273" s="90" t="s">
        <v>133</v>
      </c>
      <c r="C273" s="90" t="s">
        <v>304</v>
      </c>
      <c r="D273" s="48" t="str">
        <f>C273&amp;VLOOKUP(F273,映射!A:B,2,FALSE)</f>
        <v>角色弓</v>
      </c>
      <c r="E273" s="48" t="s">
        <v>85</v>
      </c>
      <c r="F273" s="2" t="s">
        <v>132</v>
      </c>
      <c r="G273" s="2" t="s">
        <v>86</v>
      </c>
      <c r="H273" s="48" t="str">
        <f t="shared" si="8"/>
        <v>角色弓B1</v>
      </c>
      <c r="I273" s="48" t="str">
        <f>VLOOKUP(H273,编辑!G:U,14,FALSE)</f>
        <v>3001;3101;3401;5086</v>
      </c>
      <c r="J273" s="48" t="str">
        <f>VLOOKUP(H273,编辑!G:U,15,FALSE)</f>
        <v>15;10;10;1</v>
      </c>
      <c r="K273" s="48">
        <f t="shared" si="9"/>
        <v>3000</v>
      </c>
      <c r="L273" s="1">
        <f>G273*VLOOKUP(E273,映射!K:L,2,FALSE)*10</f>
        <v>20</v>
      </c>
    </row>
    <row r="274" spans="1:12">
      <c r="A274" s="90">
        <v>1071</v>
      </c>
      <c r="B274" s="90" t="s">
        <v>134</v>
      </c>
      <c r="C274" s="90" t="s">
        <v>304</v>
      </c>
      <c r="D274" s="48" t="str">
        <f>C274&amp;VLOOKUP(F274,映射!A:B,2,FALSE)</f>
        <v>角色弓</v>
      </c>
      <c r="E274" s="48" t="s">
        <v>82</v>
      </c>
      <c r="F274" s="2" t="s">
        <v>132</v>
      </c>
      <c r="G274" s="2" t="s">
        <v>88</v>
      </c>
      <c r="H274" s="48" t="str">
        <f t="shared" si="8"/>
        <v>角色弓A2</v>
      </c>
      <c r="I274" s="48" t="str">
        <f>VLOOKUP(H274,编辑!G:U,14,FALSE)</f>
        <v>3002;3102;3402;5086</v>
      </c>
      <c r="J274" s="48" t="str">
        <f>VLOOKUP(H274,编辑!G:U,15,FALSE)</f>
        <v>15;10;10;1</v>
      </c>
      <c r="K274" s="48">
        <f t="shared" si="9"/>
        <v>6000</v>
      </c>
      <c r="L274" s="1">
        <f>G274*VLOOKUP(E274,映射!K:L,2,FALSE)*10</f>
        <v>20</v>
      </c>
    </row>
    <row r="275" spans="1:12">
      <c r="A275" s="90">
        <v>1072</v>
      </c>
      <c r="B275" s="90" t="s">
        <v>135</v>
      </c>
      <c r="C275" s="90" t="s">
        <v>304</v>
      </c>
      <c r="D275" s="48" t="str">
        <f>C275&amp;VLOOKUP(F275,映射!A:B,2,FALSE)</f>
        <v>角色弓</v>
      </c>
      <c r="E275" s="48" t="s">
        <v>85</v>
      </c>
      <c r="F275" s="2" t="s">
        <v>132</v>
      </c>
      <c r="G275" s="2" t="s">
        <v>88</v>
      </c>
      <c r="H275" s="48" t="str">
        <f t="shared" si="8"/>
        <v>角色弓B2</v>
      </c>
      <c r="I275" s="48" t="str">
        <f>VLOOKUP(H275,编辑!G:U,14,FALSE)</f>
        <v>3002;3102;3402;5086</v>
      </c>
      <c r="J275" s="48" t="str">
        <f>VLOOKUP(H275,编辑!G:U,15,FALSE)</f>
        <v>30;20;20;2</v>
      </c>
      <c r="K275" s="48">
        <f t="shared" si="9"/>
        <v>6000</v>
      </c>
      <c r="L275" s="1">
        <f>G275*VLOOKUP(E275,映射!K:L,2,FALSE)*10</f>
        <v>40</v>
      </c>
    </row>
    <row r="276" spans="1:12">
      <c r="A276" s="90">
        <v>1073</v>
      </c>
      <c r="B276" s="90" t="s">
        <v>136</v>
      </c>
      <c r="C276" s="90" t="s">
        <v>304</v>
      </c>
      <c r="D276" s="48" t="str">
        <f>C276&amp;VLOOKUP(F276,映射!A:B,2,FALSE)</f>
        <v>角色弓</v>
      </c>
      <c r="E276" s="48" t="s">
        <v>82</v>
      </c>
      <c r="F276" s="2" t="s">
        <v>132</v>
      </c>
      <c r="G276" s="2" t="s">
        <v>91</v>
      </c>
      <c r="H276" s="48" t="str">
        <f t="shared" si="8"/>
        <v>角色弓A3</v>
      </c>
      <c r="I276" s="48" t="str">
        <f>VLOOKUP(H276,编辑!G:U,14,FALSE)</f>
        <v>3003;3103;3403;5086</v>
      </c>
      <c r="J276" s="48" t="str">
        <f>VLOOKUP(H276,编辑!G:U,15,FALSE)</f>
        <v>20;15;15;2</v>
      </c>
      <c r="K276" s="48">
        <f t="shared" si="9"/>
        <v>9000</v>
      </c>
      <c r="L276" s="1">
        <f>G276*VLOOKUP(E276,映射!K:L,2,FALSE)*10</f>
        <v>30</v>
      </c>
    </row>
    <row r="277" spans="1:12">
      <c r="A277" s="90">
        <v>1074</v>
      </c>
      <c r="B277" s="90" t="s">
        <v>137</v>
      </c>
      <c r="C277" s="90" t="s">
        <v>304</v>
      </c>
      <c r="D277" s="48" t="str">
        <f>C277&amp;VLOOKUP(F277,映射!A:B,2,FALSE)</f>
        <v>角色弓</v>
      </c>
      <c r="E277" s="48" t="s">
        <v>85</v>
      </c>
      <c r="F277" s="2" t="s">
        <v>132</v>
      </c>
      <c r="G277" s="2" t="s">
        <v>91</v>
      </c>
      <c r="H277" s="48" t="str">
        <f t="shared" si="8"/>
        <v>角色弓B3</v>
      </c>
      <c r="I277" s="48" t="str">
        <f>VLOOKUP(H277,编辑!G:U,14,FALSE)</f>
        <v>3003;3103;3403;5086</v>
      </c>
      <c r="J277" s="48" t="str">
        <f>VLOOKUP(H277,编辑!G:U,15,FALSE)</f>
        <v>40;30;30;4</v>
      </c>
      <c r="K277" s="48">
        <f t="shared" si="9"/>
        <v>9000</v>
      </c>
      <c r="L277" s="1">
        <f>G277*VLOOKUP(E277,映射!K:L,2,FALSE)*10</f>
        <v>60</v>
      </c>
    </row>
    <row r="278" spans="1:12">
      <c r="A278" s="90">
        <v>1075</v>
      </c>
      <c r="B278" s="90" t="s">
        <v>138</v>
      </c>
      <c r="C278" s="90" t="s">
        <v>304</v>
      </c>
      <c r="D278" s="48" t="str">
        <f>C278&amp;VLOOKUP(F278,映射!A:B,2,FALSE)</f>
        <v>角色弓</v>
      </c>
      <c r="E278" s="48" t="s">
        <v>82</v>
      </c>
      <c r="F278" s="2" t="s">
        <v>132</v>
      </c>
      <c r="G278" s="2" t="s">
        <v>94</v>
      </c>
      <c r="H278" s="48" t="str">
        <f t="shared" si="8"/>
        <v>角色弓A4</v>
      </c>
      <c r="I278" s="48" t="str">
        <f>VLOOKUP(H278,编辑!G:U,14,FALSE)</f>
        <v>3004;3104;3404;5086</v>
      </c>
      <c r="J278" s="48" t="str">
        <f>VLOOKUP(H278,编辑!G:U,15,FALSE)</f>
        <v>30;20;20;4</v>
      </c>
      <c r="K278" s="48">
        <f t="shared" si="9"/>
        <v>12000</v>
      </c>
      <c r="L278" s="1">
        <f>G278*VLOOKUP(E278,映射!K:L,2,FALSE)*10</f>
        <v>40</v>
      </c>
    </row>
    <row r="279" spans="1:12">
      <c r="A279" s="90">
        <v>1076</v>
      </c>
      <c r="B279" s="90" t="s">
        <v>139</v>
      </c>
      <c r="C279" s="90" t="s">
        <v>304</v>
      </c>
      <c r="D279" s="48" t="str">
        <f>C279&amp;VLOOKUP(F279,映射!A:B,2,FALSE)</f>
        <v>角色弓</v>
      </c>
      <c r="E279" s="48" t="s">
        <v>85</v>
      </c>
      <c r="F279" s="2" t="s">
        <v>132</v>
      </c>
      <c r="G279" s="2" t="s">
        <v>94</v>
      </c>
      <c r="H279" s="48" t="str">
        <f t="shared" si="8"/>
        <v>角色弓B4</v>
      </c>
      <c r="I279" s="48" t="str">
        <f>VLOOKUP(H279,编辑!G:U,14,FALSE)</f>
        <v>3004;3104;3404;5086</v>
      </c>
      <c r="J279" s="48" t="str">
        <f>VLOOKUP(H279,编辑!G:U,15,FALSE)</f>
        <v>60;40;40;8</v>
      </c>
      <c r="K279" s="48">
        <f t="shared" si="9"/>
        <v>12000</v>
      </c>
      <c r="L279" s="1">
        <f>G279*VLOOKUP(E279,映射!K:L,2,FALSE)*10</f>
        <v>80</v>
      </c>
    </row>
    <row r="280" spans="1:12">
      <c r="A280" s="90">
        <v>1077</v>
      </c>
      <c r="B280" s="90" t="s">
        <v>140</v>
      </c>
      <c r="C280" s="90" t="s">
        <v>304</v>
      </c>
      <c r="D280" s="48" t="str">
        <f>C280&amp;VLOOKUP(F280,映射!A:B,2,FALSE)</f>
        <v>角色弓</v>
      </c>
      <c r="E280" s="48" t="s">
        <v>82</v>
      </c>
      <c r="F280" s="2" t="s">
        <v>132</v>
      </c>
      <c r="G280" s="2" t="s">
        <v>97</v>
      </c>
      <c r="H280" s="48" t="str">
        <f t="shared" si="8"/>
        <v>角色弓A5</v>
      </c>
      <c r="I280" s="48" t="str">
        <f>VLOOKUP(H280,编辑!G:U,14,FALSE)</f>
        <v>3005;3105;3405;5086</v>
      </c>
      <c r="J280" s="48" t="str">
        <f>VLOOKUP(H280,编辑!G:U,15,FALSE)</f>
        <v>35;25;25;8</v>
      </c>
      <c r="K280" s="48">
        <f t="shared" si="9"/>
        <v>15000</v>
      </c>
      <c r="L280" s="1">
        <f>G280*VLOOKUP(E280,映射!K:L,2,FALSE)*10</f>
        <v>50</v>
      </c>
    </row>
    <row r="281" spans="1:12">
      <c r="A281" s="90">
        <v>1078</v>
      </c>
      <c r="B281" s="90" t="s">
        <v>141</v>
      </c>
      <c r="C281" s="90" t="s">
        <v>304</v>
      </c>
      <c r="D281" s="48" t="str">
        <f>C281&amp;VLOOKUP(F281,映射!A:B,2,FALSE)</f>
        <v>角色弓</v>
      </c>
      <c r="E281" s="48" t="s">
        <v>85</v>
      </c>
      <c r="F281" s="2" t="s">
        <v>132</v>
      </c>
      <c r="G281" s="2" t="s">
        <v>97</v>
      </c>
      <c r="H281" s="48" t="str">
        <f t="shared" si="8"/>
        <v>角色弓B5</v>
      </c>
      <c r="I281" s="48" t="str">
        <f>VLOOKUP(H281,编辑!G:U,14,FALSE)</f>
        <v>3005;3105;3405;5086</v>
      </c>
      <c r="J281" s="48" t="str">
        <f>VLOOKUP(H281,编辑!G:U,15,FALSE)</f>
        <v>70;50;50;10</v>
      </c>
      <c r="K281" s="48">
        <f t="shared" si="9"/>
        <v>15000</v>
      </c>
      <c r="L281" s="1">
        <f>G281*VLOOKUP(E281,映射!K:L,2,FALSE)*10</f>
        <v>100</v>
      </c>
    </row>
    <row r="282" spans="1:12">
      <c r="A282" s="90">
        <v>1079</v>
      </c>
      <c r="B282" s="90" t="s">
        <v>142</v>
      </c>
      <c r="C282" s="90" t="s">
        <v>304</v>
      </c>
      <c r="D282" s="48" t="str">
        <f>C282&amp;VLOOKUP(F282,映射!A:B,2,FALSE)</f>
        <v>角色弓</v>
      </c>
      <c r="E282" s="48" t="s">
        <v>85</v>
      </c>
      <c r="F282" s="2" t="s">
        <v>132</v>
      </c>
      <c r="G282" s="2" t="s">
        <v>97</v>
      </c>
      <c r="H282" s="48" t="str">
        <f t="shared" si="8"/>
        <v>角色弓B5</v>
      </c>
      <c r="I282" s="48" t="str">
        <f>VLOOKUP(H282,编辑!G:U,14,FALSE)</f>
        <v>3005;3105;3405;5086</v>
      </c>
      <c r="J282" s="48" t="str">
        <f>VLOOKUP(H282,编辑!G:U,15,FALSE)</f>
        <v>70;50;50;10</v>
      </c>
      <c r="K282" s="48">
        <f t="shared" si="9"/>
        <v>15000</v>
      </c>
      <c r="L282" s="1">
        <f>G282*VLOOKUP(E282,映射!K:L,2,FALSE)*10</f>
        <v>100</v>
      </c>
    </row>
    <row r="283" spans="1:12">
      <c r="A283" s="90">
        <v>1080</v>
      </c>
      <c r="B283" s="90" t="s">
        <v>143</v>
      </c>
      <c r="C283" s="90" t="s">
        <v>304</v>
      </c>
      <c r="D283" s="48" t="str">
        <f>C283&amp;VLOOKUP(F283,映射!A:B,2,FALSE)</f>
        <v>角色弓</v>
      </c>
      <c r="E283" s="48" t="s">
        <v>82</v>
      </c>
      <c r="F283" s="2" t="s">
        <v>132</v>
      </c>
      <c r="G283" s="2" t="s">
        <v>101</v>
      </c>
      <c r="H283" s="48" t="str">
        <f t="shared" si="8"/>
        <v>角色弓A6</v>
      </c>
      <c r="I283" s="48" t="str">
        <f>VLOOKUP(H283,编辑!G:U,14,FALSE)</f>
        <v>3006;3106;3406;5086</v>
      </c>
      <c r="J283" s="48" t="str">
        <f>VLOOKUP(H283,编辑!G:U,15,FALSE)</f>
        <v>40;30;30;10</v>
      </c>
      <c r="K283" s="48">
        <f t="shared" si="9"/>
        <v>18000</v>
      </c>
      <c r="L283" s="1">
        <f>G283*VLOOKUP(E283,映射!K:L,2,FALSE)*10</f>
        <v>60</v>
      </c>
    </row>
    <row r="284" spans="1:12">
      <c r="A284" s="90">
        <v>1081</v>
      </c>
      <c r="B284" s="90" t="s">
        <v>144</v>
      </c>
      <c r="C284" s="90" t="s">
        <v>304</v>
      </c>
      <c r="D284" s="48" t="str">
        <f>C284&amp;VLOOKUP(F284,映射!A:B,2,FALSE)</f>
        <v>角色弓</v>
      </c>
      <c r="E284" s="48" t="s">
        <v>85</v>
      </c>
      <c r="F284" s="2" t="s">
        <v>132</v>
      </c>
      <c r="G284" s="2" t="s">
        <v>101</v>
      </c>
      <c r="H284" s="48" t="str">
        <f t="shared" si="8"/>
        <v>角色弓B6</v>
      </c>
      <c r="I284" s="48" t="str">
        <f>VLOOKUP(H284,编辑!G:U,14,FALSE)</f>
        <v>3006;3106;3406;5086</v>
      </c>
      <c r="J284" s="48" t="str">
        <f>VLOOKUP(H284,编辑!G:U,15,FALSE)</f>
        <v>80;60;60;12</v>
      </c>
      <c r="K284" s="48">
        <f t="shared" si="9"/>
        <v>18000</v>
      </c>
      <c r="L284" s="1">
        <f>G284*VLOOKUP(E284,映射!K:L,2,FALSE)*10</f>
        <v>120</v>
      </c>
    </row>
    <row r="285" spans="1:12">
      <c r="A285" s="90">
        <v>1082</v>
      </c>
      <c r="B285" s="90" t="s">
        <v>339</v>
      </c>
      <c r="C285" s="90" t="s">
        <v>304</v>
      </c>
      <c r="D285" s="48" t="str">
        <f>C285&amp;VLOOKUP(F285,映射!A:B,2,FALSE)</f>
        <v>角色弓</v>
      </c>
      <c r="E285" s="48" t="s">
        <v>82</v>
      </c>
      <c r="F285" s="2" t="s">
        <v>132</v>
      </c>
      <c r="G285" s="2" t="s">
        <v>306</v>
      </c>
      <c r="H285" s="48" t="str">
        <f t="shared" si="8"/>
        <v>角色弓A7</v>
      </c>
      <c r="I285" s="48" t="str">
        <f>VLOOKUP(H285,编辑!G:U,14,FALSE)</f>
        <v>3012;3012;3012</v>
      </c>
      <c r="J285" s="48" t="str">
        <f>VLOOKUP(H285,编辑!G:U,15,FALSE)</f>
        <v>30;30;30</v>
      </c>
      <c r="K285" s="48">
        <f t="shared" si="9"/>
        <v>21000</v>
      </c>
      <c r="L285" s="1">
        <f>G285*VLOOKUP(E285,映射!K:L,2,FALSE)*10</f>
        <v>70</v>
      </c>
    </row>
    <row r="286" spans="1:12">
      <c r="A286" s="90">
        <v>1083</v>
      </c>
      <c r="B286" s="90" t="s">
        <v>340</v>
      </c>
      <c r="C286" s="90" t="s">
        <v>304</v>
      </c>
      <c r="D286" s="48" t="str">
        <f>C286&amp;VLOOKUP(F286,映射!A:B,2,FALSE)</f>
        <v>角色弓</v>
      </c>
      <c r="E286" s="48" t="s">
        <v>85</v>
      </c>
      <c r="F286" s="2" t="s">
        <v>132</v>
      </c>
      <c r="G286" s="2" t="s">
        <v>306</v>
      </c>
      <c r="H286" s="48" t="str">
        <f t="shared" si="8"/>
        <v>角色弓B7</v>
      </c>
      <c r="I286" s="48" t="str">
        <f>VLOOKUP(H286,编辑!G:U,14,FALSE)</f>
        <v>3012;3012;3012</v>
      </c>
      <c r="J286" s="48" t="str">
        <f>VLOOKUP(H286,编辑!G:U,15,FALSE)</f>
        <v>30;30;30</v>
      </c>
      <c r="K286" s="48">
        <f t="shared" si="9"/>
        <v>21000</v>
      </c>
      <c r="L286" s="1">
        <f>G286*VLOOKUP(E286,映射!K:L,2,FALSE)*10</f>
        <v>140</v>
      </c>
    </row>
    <row r="287" spans="1:12">
      <c r="A287" s="90">
        <v>1084</v>
      </c>
      <c r="B287" s="90" t="s">
        <v>341</v>
      </c>
      <c r="C287" s="90" t="s">
        <v>304</v>
      </c>
      <c r="D287" s="48" t="str">
        <f>C287&amp;VLOOKUP(F287,映射!A:B,2,FALSE)</f>
        <v>角色弓</v>
      </c>
      <c r="E287" s="48" t="s">
        <v>85</v>
      </c>
      <c r="F287" s="2" t="s">
        <v>132</v>
      </c>
      <c r="G287" s="2" t="s">
        <v>306</v>
      </c>
      <c r="H287" s="48" t="str">
        <f t="shared" si="8"/>
        <v>角色弓B7</v>
      </c>
      <c r="I287" s="48" t="str">
        <f>VLOOKUP(H287,编辑!G:U,14,FALSE)</f>
        <v>3012;3012;3012</v>
      </c>
      <c r="J287" s="48" t="str">
        <f>VLOOKUP(H287,编辑!G:U,15,FALSE)</f>
        <v>30;30;30</v>
      </c>
      <c r="K287" s="48">
        <f t="shared" si="9"/>
        <v>21000</v>
      </c>
      <c r="L287" s="1">
        <f>G287*VLOOKUP(E287,映射!K:L,2,FALSE)*10</f>
        <v>140</v>
      </c>
    </row>
    <row r="288" spans="1:12">
      <c r="A288" s="90">
        <v>1085</v>
      </c>
      <c r="B288" s="90" t="s">
        <v>342</v>
      </c>
      <c r="C288" s="90" t="s">
        <v>304</v>
      </c>
      <c r="D288" s="48" t="str">
        <f>C288&amp;VLOOKUP(F288,映射!A:B,2,FALSE)</f>
        <v>角色弓</v>
      </c>
      <c r="E288" s="48" t="s">
        <v>82</v>
      </c>
      <c r="F288" s="2" t="s">
        <v>132</v>
      </c>
      <c r="G288" s="2" t="s">
        <v>310</v>
      </c>
      <c r="H288" s="48" t="str">
        <f t="shared" si="8"/>
        <v>角色弓A8</v>
      </c>
      <c r="I288" s="48" t="str">
        <f>VLOOKUP(H288,编辑!G:U,14,FALSE)</f>
        <v>3012;3012;3012</v>
      </c>
      <c r="J288" s="48" t="str">
        <f>VLOOKUP(H288,编辑!G:U,15,FALSE)</f>
        <v>30;30;30</v>
      </c>
      <c r="K288" s="48">
        <f t="shared" si="9"/>
        <v>24000</v>
      </c>
      <c r="L288" s="1">
        <f>G288*VLOOKUP(E288,映射!K:L,2,FALSE)*10</f>
        <v>80</v>
      </c>
    </row>
    <row r="289" spans="1:12">
      <c r="A289" s="90">
        <v>1086</v>
      </c>
      <c r="B289" s="90" t="s">
        <v>343</v>
      </c>
      <c r="C289" s="90" t="s">
        <v>304</v>
      </c>
      <c r="D289" s="48" t="str">
        <f>C289&amp;VLOOKUP(F289,映射!A:B,2,FALSE)</f>
        <v>角色弓</v>
      </c>
      <c r="E289" s="48" t="s">
        <v>85</v>
      </c>
      <c r="F289" s="2" t="s">
        <v>132</v>
      </c>
      <c r="G289" s="2" t="s">
        <v>310</v>
      </c>
      <c r="H289" s="48" t="str">
        <f t="shared" si="8"/>
        <v>角色弓B8</v>
      </c>
      <c r="I289" s="48" t="str">
        <f>VLOOKUP(H289,编辑!G:U,14,FALSE)</f>
        <v>3012;3012;3012</v>
      </c>
      <c r="J289" s="48" t="str">
        <f>VLOOKUP(H289,编辑!G:U,15,FALSE)</f>
        <v>30;30;30</v>
      </c>
      <c r="K289" s="48">
        <f t="shared" si="9"/>
        <v>24000</v>
      </c>
      <c r="L289" s="1">
        <f>G289*VLOOKUP(E289,映射!K:L,2,FALSE)*10</f>
        <v>160</v>
      </c>
    </row>
    <row r="290" spans="1:12">
      <c r="A290" s="90">
        <v>1087</v>
      </c>
      <c r="B290" s="90" t="s">
        <v>344</v>
      </c>
      <c r="C290" s="90" t="s">
        <v>304</v>
      </c>
      <c r="D290" s="48" t="str">
        <f>C290&amp;VLOOKUP(F290,映射!A:B,2,FALSE)</f>
        <v>角色弓</v>
      </c>
      <c r="E290" s="48" t="s">
        <v>85</v>
      </c>
      <c r="F290" s="2" t="s">
        <v>132</v>
      </c>
      <c r="G290" s="2" t="s">
        <v>310</v>
      </c>
      <c r="H290" s="48" t="str">
        <f t="shared" si="8"/>
        <v>角色弓B8</v>
      </c>
      <c r="I290" s="48" t="str">
        <f>VLOOKUP(H290,编辑!G:U,14,FALSE)</f>
        <v>3012;3012;3012</v>
      </c>
      <c r="J290" s="48" t="str">
        <f>VLOOKUP(H290,编辑!G:U,15,FALSE)</f>
        <v>30;30;30</v>
      </c>
      <c r="K290" s="48">
        <f t="shared" si="9"/>
        <v>24000</v>
      </c>
      <c r="L290" s="1">
        <f>G290*VLOOKUP(E290,映射!K:L,2,FALSE)*10</f>
        <v>160</v>
      </c>
    </row>
    <row r="291" spans="1:12">
      <c r="A291" s="90">
        <v>1088</v>
      </c>
      <c r="B291" s="90" t="s">
        <v>345</v>
      </c>
      <c r="C291" s="90" t="s">
        <v>304</v>
      </c>
      <c r="D291" s="48" t="str">
        <f>C291&amp;VLOOKUP(F291,映射!A:B,2,FALSE)</f>
        <v>角色弓</v>
      </c>
      <c r="E291" s="48" t="s">
        <v>82</v>
      </c>
      <c r="F291" s="2" t="s">
        <v>132</v>
      </c>
      <c r="G291" s="2" t="s">
        <v>314</v>
      </c>
      <c r="H291" s="48" t="str">
        <f t="shared" si="8"/>
        <v>角色弓A9</v>
      </c>
      <c r="I291" s="48" t="str">
        <f>VLOOKUP(H291,编辑!G:U,14,FALSE)</f>
        <v>3012;3012;3012</v>
      </c>
      <c r="J291" s="48" t="str">
        <f>VLOOKUP(H291,编辑!G:U,15,FALSE)</f>
        <v>30;30;30</v>
      </c>
      <c r="K291" s="48">
        <f t="shared" si="9"/>
        <v>27000</v>
      </c>
      <c r="L291" s="1">
        <f>G291*VLOOKUP(E291,映射!K:L,2,FALSE)*10</f>
        <v>90</v>
      </c>
    </row>
    <row r="292" spans="1:12">
      <c r="A292" s="90">
        <v>1089</v>
      </c>
      <c r="B292" s="90" t="s">
        <v>346</v>
      </c>
      <c r="C292" s="90" t="s">
        <v>304</v>
      </c>
      <c r="D292" s="48" t="str">
        <f>C292&amp;VLOOKUP(F292,映射!A:B,2,FALSE)</f>
        <v>角色弓</v>
      </c>
      <c r="E292" s="48" t="s">
        <v>85</v>
      </c>
      <c r="F292" s="2" t="s">
        <v>132</v>
      </c>
      <c r="G292" s="2" t="s">
        <v>314</v>
      </c>
      <c r="H292" s="48" t="str">
        <f t="shared" si="8"/>
        <v>角色弓B9</v>
      </c>
      <c r="I292" s="48" t="str">
        <f>VLOOKUP(H292,编辑!G:U,14,FALSE)</f>
        <v>3012;3012;3012</v>
      </c>
      <c r="J292" s="48" t="str">
        <f>VLOOKUP(H292,编辑!G:U,15,FALSE)</f>
        <v>30;30;30</v>
      </c>
      <c r="K292" s="48">
        <f t="shared" si="9"/>
        <v>27000</v>
      </c>
      <c r="L292" s="1">
        <f>G292*VLOOKUP(E292,映射!K:L,2,FALSE)*10</f>
        <v>180</v>
      </c>
    </row>
    <row r="293" spans="1:12">
      <c r="A293" s="90">
        <v>1090</v>
      </c>
      <c r="B293" s="90" t="s">
        <v>347</v>
      </c>
      <c r="C293" s="90" t="s">
        <v>304</v>
      </c>
      <c r="D293" s="48" t="str">
        <f>C293&amp;VLOOKUP(F293,映射!A:B,2,FALSE)</f>
        <v>角色弓</v>
      </c>
      <c r="E293" s="48" t="s">
        <v>82</v>
      </c>
      <c r="F293" s="2" t="s">
        <v>132</v>
      </c>
      <c r="G293" s="2" t="s">
        <v>317</v>
      </c>
      <c r="H293" s="48" t="str">
        <f t="shared" si="8"/>
        <v>角色弓A10</v>
      </c>
      <c r="I293" s="48" t="str">
        <f>VLOOKUP(H293,编辑!G:U,14,FALSE)</f>
        <v>3012;3012;3012</v>
      </c>
      <c r="J293" s="48" t="str">
        <f>VLOOKUP(H293,编辑!G:U,15,FALSE)</f>
        <v>30;30;30</v>
      </c>
      <c r="K293" s="48">
        <f t="shared" si="9"/>
        <v>30000</v>
      </c>
      <c r="L293" s="1">
        <f>G293*VLOOKUP(E293,映射!K:L,2,FALSE)*10</f>
        <v>100</v>
      </c>
    </row>
    <row r="294" spans="1:12">
      <c r="A294" s="90">
        <v>1091</v>
      </c>
      <c r="B294" s="90" t="s">
        <v>348</v>
      </c>
      <c r="C294" s="90" t="s">
        <v>304</v>
      </c>
      <c r="D294" s="48" t="str">
        <f>C294&amp;VLOOKUP(F294,映射!A:B,2,FALSE)</f>
        <v>角色弓</v>
      </c>
      <c r="E294" s="48" t="s">
        <v>85</v>
      </c>
      <c r="F294" s="2" t="s">
        <v>132</v>
      </c>
      <c r="G294" s="2" t="s">
        <v>317</v>
      </c>
      <c r="H294" s="48" t="str">
        <f t="shared" si="8"/>
        <v>角色弓B10</v>
      </c>
      <c r="I294" s="48" t="str">
        <f>VLOOKUP(H294,编辑!G:U,14,FALSE)</f>
        <v>3012;3012;3012</v>
      </c>
      <c r="J294" s="48" t="str">
        <f>VLOOKUP(H294,编辑!G:U,15,FALSE)</f>
        <v>30;30;30</v>
      </c>
      <c r="K294" s="48">
        <f t="shared" si="9"/>
        <v>30000</v>
      </c>
      <c r="L294" s="1">
        <f>G294*VLOOKUP(E294,映射!K:L,2,FALSE)*10</f>
        <v>200</v>
      </c>
    </row>
    <row r="295" spans="1:12">
      <c r="A295" s="90">
        <v>1092</v>
      </c>
      <c r="B295" s="90" t="s">
        <v>145</v>
      </c>
      <c r="C295" s="90" t="s">
        <v>304</v>
      </c>
      <c r="D295" s="48" t="str">
        <f>C295&amp;VLOOKUP(F295,映射!A:B,2,FALSE)</f>
        <v>角色手杖</v>
      </c>
      <c r="E295" s="48" t="s">
        <v>82</v>
      </c>
      <c r="F295" s="2" t="s">
        <v>146</v>
      </c>
      <c r="G295" s="2" t="s">
        <v>86</v>
      </c>
      <c r="H295" s="48" t="str">
        <f t="shared" si="8"/>
        <v>角色手杖A1</v>
      </c>
      <c r="I295" s="48" t="str">
        <f>VLOOKUP(H295,编辑!G:U,14,FALSE)</f>
        <v>3001;3101;3401</v>
      </c>
      <c r="J295" s="48" t="str">
        <f>VLOOKUP(H295,编辑!G:U,15,FALSE)</f>
        <v>8;5;5</v>
      </c>
      <c r="K295" s="48">
        <f t="shared" si="9"/>
        <v>3000</v>
      </c>
      <c r="L295" s="1">
        <f>G295*VLOOKUP(E295,映射!K:L,2,FALSE)*10</f>
        <v>10</v>
      </c>
    </row>
    <row r="296" spans="1:12">
      <c r="A296" s="90">
        <v>1093</v>
      </c>
      <c r="B296" s="90" t="s">
        <v>147</v>
      </c>
      <c r="C296" s="90" t="s">
        <v>304</v>
      </c>
      <c r="D296" s="48" t="str">
        <f>C296&amp;VLOOKUP(F296,映射!A:B,2,FALSE)</f>
        <v>角色手杖</v>
      </c>
      <c r="E296" s="48" t="s">
        <v>85</v>
      </c>
      <c r="F296" s="2" t="s">
        <v>146</v>
      </c>
      <c r="G296" s="2" t="s">
        <v>86</v>
      </c>
      <c r="H296" s="48" t="str">
        <f t="shared" si="8"/>
        <v>角色手杖B1</v>
      </c>
      <c r="I296" s="48" t="str">
        <f>VLOOKUP(H296,编辑!G:U,14,FALSE)</f>
        <v>3001;3101;3401;5086</v>
      </c>
      <c r="J296" s="48" t="str">
        <f>VLOOKUP(H296,编辑!G:U,15,FALSE)</f>
        <v>15;10;10;1</v>
      </c>
      <c r="K296" s="48">
        <f t="shared" si="9"/>
        <v>3000</v>
      </c>
      <c r="L296" s="1">
        <f>G296*VLOOKUP(E296,映射!K:L,2,FALSE)*10</f>
        <v>20</v>
      </c>
    </row>
    <row r="297" spans="1:12">
      <c r="A297" s="90">
        <v>1094</v>
      </c>
      <c r="B297" s="90" t="s">
        <v>148</v>
      </c>
      <c r="C297" s="90" t="s">
        <v>304</v>
      </c>
      <c r="D297" s="48" t="str">
        <f>C297&amp;VLOOKUP(F297,映射!A:B,2,FALSE)</f>
        <v>角色手杖</v>
      </c>
      <c r="E297" s="48" t="s">
        <v>82</v>
      </c>
      <c r="F297" s="2" t="s">
        <v>146</v>
      </c>
      <c r="G297" s="2" t="s">
        <v>88</v>
      </c>
      <c r="H297" s="48" t="str">
        <f t="shared" si="8"/>
        <v>角色手杖A2</v>
      </c>
      <c r="I297" s="48" t="str">
        <f>VLOOKUP(H297,编辑!G:U,14,FALSE)</f>
        <v>3002;3102;3402;5086</v>
      </c>
      <c r="J297" s="48" t="str">
        <f>VLOOKUP(H297,编辑!G:U,15,FALSE)</f>
        <v>15;10;10;1</v>
      </c>
      <c r="K297" s="48">
        <f t="shared" si="9"/>
        <v>6000</v>
      </c>
      <c r="L297" s="1">
        <f>G297*VLOOKUP(E297,映射!K:L,2,FALSE)*10</f>
        <v>20</v>
      </c>
    </row>
    <row r="298" spans="1:12">
      <c r="A298" s="90">
        <v>1095</v>
      </c>
      <c r="B298" s="90" t="s">
        <v>149</v>
      </c>
      <c r="C298" s="90" t="s">
        <v>304</v>
      </c>
      <c r="D298" s="48" t="str">
        <f>C298&amp;VLOOKUP(F298,映射!A:B,2,FALSE)</f>
        <v>角色手杖</v>
      </c>
      <c r="E298" s="48" t="s">
        <v>85</v>
      </c>
      <c r="F298" s="2" t="s">
        <v>146</v>
      </c>
      <c r="G298" s="2" t="s">
        <v>88</v>
      </c>
      <c r="H298" s="48" t="str">
        <f t="shared" si="8"/>
        <v>角色手杖B2</v>
      </c>
      <c r="I298" s="48" t="str">
        <f>VLOOKUP(H298,编辑!G:U,14,FALSE)</f>
        <v>3002;3102;3402;5086</v>
      </c>
      <c r="J298" s="48" t="str">
        <f>VLOOKUP(H298,编辑!G:U,15,FALSE)</f>
        <v>30;20;20;2</v>
      </c>
      <c r="K298" s="48">
        <f t="shared" si="9"/>
        <v>6000</v>
      </c>
      <c r="L298" s="1">
        <f>G298*VLOOKUP(E298,映射!K:L,2,FALSE)*10</f>
        <v>40</v>
      </c>
    </row>
    <row r="299" spans="1:12">
      <c r="A299" s="90">
        <v>1096</v>
      </c>
      <c r="B299" s="90" t="s">
        <v>150</v>
      </c>
      <c r="C299" s="90" t="s">
        <v>304</v>
      </c>
      <c r="D299" s="48" t="str">
        <f>C299&amp;VLOOKUP(F299,映射!A:B,2,FALSE)</f>
        <v>角色手杖</v>
      </c>
      <c r="E299" s="48" t="s">
        <v>82</v>
      </c>
      <c r="F299" s="2" t="s">
        <v>146</v>
      </c>
      <c r="G299" s="2" t="s">
        <v>91</v>
      </c>
      <c r="H299" s="48" t="str">
        <f t="shared" si="8"/>
        <v>角色手杖A3</v>
      </c>
      <c r="I299" s="48" t="str">
        <f>VLOOKUP(H299,编辑!G:U,14,FALSE)</f>
        <v>3003;3103;3403;5086</v>
      </c>
      <c r="J299" s="48" t="str">
        <f>VLOOKUP(H299,编辑!G:U,15,FALSE)</f>
        <v>20;15;15;2</v>
      </c>
      <c r="K299" s="48">
        <f t="shared" si="9"/>
        <v>9000</v>
      </c>
      <c r="L299" s="1">
        <f>G299*VLOOKUP(E299,映射!K:L,2,FALSE)*10</f>
        <v>30</v>
      </c>
    </row>
    <row r="300" spans="1:12">
      <c r="A300" s="90">
        <v>1097</v>
      </c>
      <c r="B300" s="90" t="s">
        <v>151</v>
      </c>
      <c r="C300" s="90" t="s">
        <v>304</v>
      </c>
      <c r="D300" s="48" t="str">
        <f>C300&amp;VLOOKUP(F300,映射!A:B,2,FALSE)</f>
        <v>角色手杖</v>
      </c>
      <c r="E300" s="48" t="s">
        <v>85</v>
      </c>
      <c r="F300" s="2" t="s">
        <v>146</v>
      </c>
      <c r="G300" s="2" t="s">
        <v>91</v>
      </c>
      <c r="H300" s="48" t="str">
        <f t="shared" si="8"/>
        <v>角色手杖B3</v>
      </c>
      <c r="I300" s="48" t="str">
        <f>VLOOKUP(H300,编辑!G:U,14,FALSE)</f>
        <v>3003;3103;3403;5086</v>
      </c>
      <c r="J300" s="48" t="str">
        <f>VLOOKUP(H300,编辑!G:U,15,FALSE)</f>
        <v>40;30;30;4</v>
      </c>
      <c r="K300" s="48">
        <f t="shared" si="9"/>
        <v>9000</v>
      </c>
      <c r="L300" s="1">
        <f>G300*VLOOKUP(E300,映射!K:L,2,FALSE)*10</f>
        <v>60</v>
      </c>
    </row>
    <row r="301" spans="1:12">
      <c r="A301" s="90">
        <v>1098</v>
      </c>
      <c r="B301" s="90" t="s">
        <v>152</v>
      </c>
      <c r="C301" s="90" t="s">
        <v>304</v>
      </c>
      <c r="D301" s="48" t="str">
        <f>C301&amp;VLOOKUP(F301,映射!A:B,2,FALSE)</f>
        <v>角色手杖</v>
      </c>
      <c r="E301" s="48" t="s">
        <v>82</v>
      </c>
      <c r="F301" s="2" t="s">
        <v>146</v>
      </c>
      <c r="G301" s="2" t="s">
        <v>94</v>
      </c>
      <c r="H301" s="48" t="str">
        <f t="shared" si="8"/>
        <v>角色手杖A4</v>
      </c>
      <c r="I301" s="48" t="str">
        <f>VLOOKUP(H301,编辑!G:U,14,FALSE)</f>
        <v>3004;3104;3404;5086</v>
      </c>
      <c r="J301" s="48" t="str">
        <f>VLOOKUP(H301,编辑!G:U,15,FALSE)</f>
        <v>30;20;20;4</v>
      </c>
      <c r="K301" s="48">
        <f t="shared" si="9"/>
        <v>12000</v>
      </c>
      <c r="L301" s="1">
        <f>G301*VLOOKUP(E301,映射!K:L,2,FALSE)*10</f>
        <v>40</v>
      </c>
    </row>
    <row r="302" spans="1:12">
      <c r="A302" s="90">
        <v>1099</v>
      </c>
      <c r="B302" s="90" t="s">
        <v>153</v>
      </c>
      <c r="C302" s="90" t="s">
        <v>304</v>
      </c>
      <c r="D302" s="48" t="str">
        <f>C302&amp;VLOOKUP(F302,映射!A:B,2,FALSE)</f>
        <v>角色手杖</v>
      </c>
      <c r="E302" s="48" t="s">
        <v>85</v>
      </c>
      <c r="F302" s="2" t="s">
        <v>146</v>
      </c>
      <c r="G302" s="2" t="s">
        <v>94</v>
      </c>
      <c r="H302" s="48" t="str">
        <f t="shared" si="8"/>
        <v>角色手杖B4</v>
      </c>
      <c r="I302" s="48" t="str">
        <f>VLOOKUP(H302,编辑!G:U,14,FALSE)</f>
        <v>3004;3104;3404;5086</v>
      </c>
      <c r="J302" s="48" t="str">
        <f>VLOOKUP(H302,编辑!G:U,15,FALSE)</f>
        <v>60;40;40;8</v>
      </c>
      <c r="K302" s="48">
        <f t="shared" si="9"/>
        <v>12000</v>
      </c>
      <c r="L302" s="1">
        <f>G302*VLOOKUP(E302,映射!K:L,2,FALSE)*10</f>
        <v>80</v>
      </c>
    </row>
    <row r="303" spans="1:12">
      <c r="A303" s="90">
        <v>1100</v>
      </c>
      <c r="B303" s="90" t="s">
        <v>154</v>
      </c>
      <c r="C303" s="90" t="s">
        <v>304</v>
      </c>
      <c r="D303" s="48" t="str">
        <f>C303&amp;VLOOKUP(F303,映射!A:B,2,FALSE)</f>
        <v>角色手杖</v>
      </c>
      <c r="E303" s="48" t="s">
        <v>82</v>
      </c>
      <c r="F303" s="2" t="s">
        <v>146</v>
      </c>
      <c r="G303" s="2" t="s">
        <v>97</v>
      </c>
      <c r="H303" s="48" t="str">
        <f t="shared" si="8"/>
        <v>角色手杖A5</v>
      </c>
      <c r="I303" s="48" t="str">
        <f>VLOOKUP(H303,编辑!G:U,14,FALSE)</f>
        <v>3005;3105;3405;5086</v>
      </c>
      <c r="J303" s="48" t="str">
        <f>VLOOKUP(H303,编辑!G:U,15,FALSE)</f>
        <v>35;25;25;8</v>
      </c>
      <c r="K303" s="48">
        <f t="shared" si="9"/>
        <v>15000</v>
      </c>
      <c r="L303" s="1">
        <f>G303*VLOOKUP(E303,映射!K:L,2,FALSE)*10</f>
        <v>50</v>
      </c>
    </row>
    <row r="304" spans="1:12">
      <c r="A304" s="90">
        <v>1101</v>
      </c>
      <c r="B304" s="90" t="s">
        <v>155</v>
      </c>
      <c r="C304" s="90" t="s">
        <v>304</v>
      </c>
      <c r="D304" s="48" t="str">
        <f>C304&amp;VLOOKUP(F304,映射!A:B,2,FALSE)</f>
        <v>角色手杖</v>
      </c>
      <c r="E304" s="48" t="s">
        <v>85</v>
      </c>
      <c r="F304" s="2" t="s">
        <v>146</v>
      </c>
      <c r="G304" s="2" t="s">
        <v>97</v>
      </c>
      <c r="H304" s="48" t="str">
        <f t="shared" si="8"/>
        <v>角色手杖B5</v>
      </c>
      <c r="I304" s="48" t="str">
        <f>VLOOKUP(H304,编辑!G:U,14,FALSE)</f>
        <v>3005;3105;3405;5086</v>
      </c>
      <c r="J304" s="48" t="str">
        <f>VLOOKUP(H304,编辑!G:U,15,FALSE)</f>
        <v>70;50;50;10</v>
      </c>
      <c r="K304" s="48">
        <f t="shared" si="9"/>
        <v>15000</v>
      </c>
      <c r="L304" s="1">
        <f>G304*VLOOKUP(E304,映射!K:L,2,FALSE)*10</f>
        <v>100</v>
      </c>
    </row>
    <row r="305" spans="1:12">
      <c r="A305" s="90">
        <v>1102</v>
      </c>
      <c r="B305" s="90" t="s">
        <v>156</v>
      </c>
      <c r="C305" s="90" t="s">
        <v>304</v>
      </c>
      <c r="D305" s="48" t="str">
        <f>C305&amp;VLOOKUP(F305,映射!A:B,2,FALSE)</f>
        <v>角色手杖</v>
      </c>
      <c r="E305" s="48" t="s">
        <v>85</v>
      </c>
      <c r="F305" s="2" t="s">
        <v>146</v>
      </c>
      <c r="G305" s="2" t="s">
        <v>97</v>
      </c>
      <c r="H305" s="48" t="str">
        <f t="shared" si="8"/>
        <v>角色手杖B5</v>
      </c>
      <c r="I305" s="48" t="str">
        <f>VLOOKUP(H305,编辑!G:U,14,FALSE)</f>
        <v>3005;3105;3405;5086</v>
      </c>
      <c r="J305" s="48" t="str">
        <f>VLOOKUP(H305,编辑!G:U,15,FALSE)</f>
        <v>70;50;50;10</v>
      </c>
      <c r="K305" s="48">
        <f t="shared" si="9"/>
        <v>15000</v>
      </c>
      <c r="L305" s="1">
        <f>G305*VLOOKUP(E305,映射!K:L,2,FALSE)*10</f>
        <v>100</v>
      </c>
    </row>
    <row r="306" spans="1:12">
      <c r="A306" s="90">
        <v>1103</v>
      </c>
      <c r="B306" s="90" t="s">
        <v>157</v>
      </c>
      <c r="C306" s="90" t="s">
        <v>304</v>
      </c>
      <c r="D306" s="48" t="str">
        <f>C306&amp;VLOOKUP(F306,映射!A:B,2,FALSE)</f>
        <v>角色手杖</v>
      </c>
      <c r="E306" s="48" t="s">
        <v>82</v>
      </c>
      <c r="F306" s="2" t="s">
        <v>146</v>
      </c>
      <c r="G306" s="2" t="s">
        <v>101</v>
      </c>
      <c r="H306" s="48" t="str">
        <f t="shared" si="8"/>
        <v>角色手杖A6</v>
      </c>
      <c r="I306" s="48" t="str">
        <f>VLOOKUP(H306,编辑!G:U,14,FALSE)</f>
        <v>3006;3106;3406;5086</v>
      </c>
      <c r="J306" s="48" t="str">
        <f>VLOOKUP(H306,编辑!G:U,15,FALSE)</f>
        <v>40;30;30;10</v>
      </c>
      <c r="K306" s="48">
        <f t="shared" si="9"/>
        <v>18000</v>
      </c>
      <c r="L306" s="1">
        <f>G306*VLOOKUP(E306,映射!K:L,2,FALSE)*10</f>
        <v>60</v>
      </c>
    </row>
    <row r="307" spans="1:12">
      <c r="A307" s="90">
        <v>1104</v>
      </c>
      <c r="B307" s="90" t="s">
        <v>158</v>
      </c>
      <c r="C307" s="90" t="s">
        <v>304</v>
      </c>
      <c r="D307" s="48" t="str">
        <f>C307&amp;VLOOKUP(F307,映射!A:B,2,FALSE)</f>
        <v>角色手杖</v>
      </c>
      <c r="E307" s="48" t="s">
        <v>85</v>
      </c>
      <c r="F307" s="2" t="s">
        <v>146</v>
      </c>
      <c r="G307" s="2" t="s">
        <v>101</v>
      </c>
      <c r="H307" s="48" t="str">
        <f t="shared" si="8"/>
        <v>角色手杖B6</v>
      </c>
      <c r="I307" s="48" t="str">
        <f>VLOOKUP(H307,编辑!G:U,14,FALSE)</f>
        <v>3006;3106;3406;5086</v>
      </c>
      <c r="J307" s="48" t="str">
        <f>VLOOKUP(H307,编辑!G:U,15,FALSE)</f>
        <v>80;60;60;12</v>
      </c>
      <c r="K307" s="48">
        <f t="shared" si="9"/>
        <v>18000</v>
      </c>
      <c r="L307" s="1">
        <f>G307*VLOOKUP(E307,映射!K:L,2,FALSE)*10</f>
        <v>120</v>
      </c>
    </row>
    <row r="308" spans="1:12">
      <c r="A308" s="90">
        <v>1105</v>
      </c>
      <c r="B308" s="90" t="s">
        <v>349</v>
      </c>
      <c r="C308" s="90" t="s">
        <v>304</v>
      </c>
      <c r="D308" s="48" t="str">
        <f>C308&amp;VLOOKUP(F308,映射!A:B,2,FALSE)</f>
        <v>角色手杖</v>
      </c>
      <c r="E308" s="48" t="s">
        <v>82</v>
      </c>
      <c r="F308" s="2" t="s">
        <v>146</v>
      </c>
      <c r="G308" s="2" t="s">
        <v>306</v>
      </c>
      <c r="H308" s="48" t="str">
        <f t="shared" si="8"/>
        <v>角色手杖A7</v>
      </c>
      <c r="I308" s="48" t="str">
        <f>VLOOKUP(H308,编辑!G:U,14,FALSE)</f>
        <v>3012;3012;3012</v>
      </c>
      <c r="J308" s="48" t="str">
        <f>VLOOKUP(H308,编辑!G:U,15,FALSE)</f>
        <v>30;30;30</v>
      </c>
      <c r="K308" s="48">
        <f t="shared" si="9"/>
        <v>21000</v>
      </c>
      <c r="L308" s="1">
        <f>G308*VLOOKUP(E308,映射!K:L,2,FALSE)*10</f>
        <v>70</v>
      </c>
    </row>
    <row r="309" spans="1:12">
      <c r="A309" s="90">
        <v>1106</v>
      </c>
      <c r="B309" s="90" t="s">
        <v>350</v>
      </c>
      <c r="C309" s="90" t="s">
        <v>304</v>
      </c>
      <c r="D309" s="48" t="str">
        <f>C309&amp;VLOOKUP(F309,映射!A:B,2,FALSE)</f>
        <v>角色手杖</v>
      </c>
      <c r="E309" s="48" t="s">
        <v>85</v>
      </c>
      <c r="F309" s="2" t="s">
        <v>146</v>
      </c>
      <c r="G309" s="2" t="s">
        <v>306</v>
      </c>
      <c r="H309" s="48" t="str">
        <f t="shared" si="8"/>
        <v>角色手杖B7</v>
      </c>
      <c r="I309" s="48" t="str">
        <f>VLOOKUP(H309,编辑!G:U,14,FALSE)</f>
        <v>3012;3012;3012</v>
      </c>
      <c r="J309" s="48" t="str">
        <f>VLOOKUP(H309,编辑!G:U,15,FALSE)</f>
        <v>30;30;30</v>
      </c>
      <c r="K309" s="48">
        <f t="shared" si="9"/>
        <v>21000</v>
      </c>
      <c r="L309" s="1">
        <f>G309*VLOOKUP(E309,映射!K:L,2,FALSE)*10</f>
        <v>140</v>
      </c>
    </row>
    <row r="310" spans="1:12">
      <c r="A310" s="90">
        <v>1107</v>
      </c>
      <c r="B310" s="90" t="s">
        <v>351</v>
      </c>
      <c r="C310" s="90" t="s">
        <v>304</v>
      </c>
      <c r="D310" s="48" t="str">
        <f>C310&amp;VLOOKUP(F310,映射!A:B,2,FALSE)</f>
        <v>角色手杖</v>
      </c>
      <c r="E310" s="48" t="s">
        <v>85</v>
      </c>
      <c r="F310" s="2" t="s">
        <v>146</v>
      </c>
      <c r="G310" s="2" t="s">
        <v>306</v>
      </c>
      <c r="H310" s="48" t="str">
        <f t="shared" si="8"/>
        <v>角色手杖B7</v>
      </c>
      <c r="I310" s="48" t="str">
        <f>VLOOKUP(H310,编辑!G:U,14,FALSE)</f>
        <v>3012;3012;3012</v>
      </c>
      <c r="J310" s="48" t="str">
        <f>VLOOKUP(H310,编辑!G:U,15,FALSE)</f>
        <v>30;30;30</v>
      </c>
      <c r="K310" s="48">
        <f t="shared" si="9"/>
        <v>21000</v>
      </c>
      <c r="L310" s="1">
        <f>G310*VLOOKUP(E310,映射!K:L,2,FALSE)*10</f>
        <v>140</v>
      </c>
    </row>
    <row r="311" spans="1:12">
      <c r="A311" s="90">
        <v>1108</v>
      </c>
      <c r="B311" s="90" t="s">
        <v>352</v>
      </c>
      <c r="C311" s="90" t="s">
        <v>304</v>
      </c>
      <c r="D311" s="48" t="str">
        <f>C311&amp;VLOOKUP(F311,映射!A:B,2,FALSE)</f>
        <v>角色手杖</v>
      </c>
      <c r="E311" s="48" t="s">
        <v>82</v>
      </c>
      <c r="F311" s="2" t="s">
        <v>146</v>
      </c>
      <c r="G311" s="2" t="s">
        <v>310</v>
      </c>
      <c r="H311" s="48" t="str">
        <f t="shared" si="8"/>
        <v>角色手杖A8</v>
      </c>
      <c r="I311" s="48" t="str">
        <f>VLOOKUP(H311,编辑!G:U,14,FALSE)</f>
        <v>3012;3012;3012</v>
      </c>
      <c r="J311" s="48" t="str">
        <f>VLOOKUP(H311,编辑!G:U,15,FALSE)</f>
        <v>30;30;30</v>
      </c>
      <c r="K311" s="48">
        <f t="shared" si="9"/>
        <v>24000</v>
      </c>
      <c r="L311" s="1">
        <f>G311*VLOOKUP(E311,映射!K:L,2,FALSE)*10</f>
        <v>80</v>
      </c>
    </row>
    <row r="312" spans="1:12">
      <c r="A312" s="90">
        <v>1109</v>
      </c>
      <c r="B312" s="90" t="s">
        <v>353</v>
      </c>
      <c r="C312" s="90" t="s">
        <v>304</v>
      </c>
      <c r="D312" s="48" t="str">
        <f>C312&amp;VLOOKUP(F312,映射!A:B,2,FALSE)</f>
        <v>角色手杖</v>
      </c>
      <c r="E312" s="48" t="s">
        <v>85</v>
      </c>
      <c r="F312" s="2" t="s">
        <v>146</v>
      </c>
      <c r="G312" s="2" t="s">
        <v>310</v>
      </c>
      <c r="H312" s="48" t="str">
        <f t="shared" si="8"/>
        <v>角色手杖B8</v>
      </c>
      <c r="I312" s="48" t="str">
        <f>VLOOKUP(H312,编辑!G:U,14,FALSE)</f>
        <v>3012;3012;3012</v>
      </c>
      <c r="J312" s="48" t="str">
        <f>VLOOKUP(H312,编辑!G:U,15,FALSE)</f>
        <v>30;30;30</v>
      </c>
      <c r="K312" s="48">
        <f t="shared" si="9"/>
        <v>24000</v>
      </c>
      <c r="L312" s="1">
        <f>G312*VLOOKUP(E312,映射!K:L,2,FALSE)*10</f>
        <v>160</v>
      </c>
    </row>
    <row r="313" spans="1:12">
      <c r="A313" s="90">
        <v>1110</v>
      </c>
      <c r="B313" s="90" t="s">
        <v>354</v>
      </c>
      <c r="C313" s="90" t="s">
        <v>304</v>
      </c>
      <c r="D313" s="48" t="str">
        <f>C313&amp;VLOOKUP(F313,映射!A:B,2,FALSE)</f>
        <v>角色手杖</v>
      </c>
      <c r="E313" s="48" t="s">
        <v>85</v>
      </c>
      <c r="F313" s="2" t="s">
        <v>146</v>
      </c>
      <c r="G313" s="2" t="s">
        <v>310</v>
      </c>
      <c r="H313" s="48" t="str">
        <f t="shared" si="8"/>
        <v>角色手杖B8</v>
      </c>
      <c r="I313" s="48" t="str">
        <f>VLOOKUP(H313,编辑!G:U,14,FALSE)</f>
        <v>3012;3012;3012</v>
      </c>
      <c r="J313" s="48" t="str">
        <f>VLOOKUP(H313,编辑!G:U,15,FALSE)</f>
        <v>30;30;30</v>
      </c>
      <c r="K313" s="48">
        <f t="shared" si="9"/>
        <v>24000</v>
      </c>
      <c r="L313" s="1">
        <f>G313*VLOOKUP(E313,映射!K:L,2,FALSE)*10</f>
        <v>160</v>
      </c>
    </row>
    <row r="314" spans="1:12">
      <c r="A314" s="90">
        <v>1111</v>
      </c>
      <c r="B314" s="90" t="s">
        <v>355</v>
      </c>
      <c r="C314" s="90" t="s">
        <v>304</v>
      </c>
      <c r="D314" s="48" t="str">
        <f>C314&amp;VLOOKUP(F314,映射!A:B,2,FALSE)</f>
        <v>角色手杖</v>
      </c>
      <c r="E314" s="48" t="s">
        <v>82</v>
      </c>
      <c r="F314" s="2" t="s">
        <v>146</v>
      </c>
      <c r="G314" s="2" t="s">
        <v>314</v>
      </c>
      <c r="H314" s="48" t="str">
        <f t="shared" si="8"/>
        <v>角色手杖A9</v>
      </c>
      <c r="I314" s="48" t="str">
        <f>VLOOKUP(H314,编辑!G:U,14,FALSE)</f>
        <v>3012;3012;3012</v>
      </c>
      <c r="J314" s="48" t="str">
        <f>VLOOKUP(H314,编辑!G:U,15,FALSE)</f>
        <v>30;30;30</v>
      </c>
      <c r="K314" s="48">
        <f t="shared" si="9"/>
        <v>27000</v>
      </c>
      <c r="L314" s="1">
        <f>G314*VLOOKUP(E314,映射!K:L,2,FALSE)*10</f>
        <v>90</v>
      </c>
    </row>
    <row r="315" spans="1:12">
      <c r="A315" s="90">
        <v>1112</v>
      </c>
      <c r="B315" s="90" t="s">
        <v>356</v>
      </c>
      <c r="C315" s="90" t="s">
        <v>304</v>
      </c>
      <c r="D315" s="48" t="str">
        <f>C315&amp;VLOOKUP(F315,映射!A:B,2,FALSE)</f>
        <v>角色手杖</v>
      </c>
      <c r="E315" s="48" t="s">
        <v>85</v>
      </c>
      <c r="F315" s="2" t="s">
        <v>146</v>
      </c>
      <c r="G315" s="2" t="s">
        <v>314</v>
      </c>
      <c r="H315" s="48" t="str">
        <f t="shared" si="8"/>
        <v>角色手杖B9</v>
      </c>
      <c r="I315" s="48" t="str">
        <f>VLOOKUP(H315,编辑!G:U,14,FALSE)</f>
        <v>3012;3012;3012</v>
      </c>
      <c r="J315" s="48" t="str">
        <f>VLOOKUP(H315,编辑!G:U,15,FALSE)</f>
        <v>30;30;30</v>
      </c>
      <c r="K315" s="48">
        <f t="shared" si="9"/>
        <v>27000</v>
      </c>
      <c r="L315" s="1">
        <f>G315*VLOOKUP(E315,映射!K:L,2,FALSE)*10</f>
        <v>180</v>
      </c>
    </row>
    <row r="316" spans="1:12">
      <c r="A316" s="90">
        <v>1113</v>
      </c>
      <c r="B316" s="90" t="s">
        <v>357</v>
      </c>
      <c r="C316" s="90" t="s">
        <v>304</v>
      </c>
      <c r="D316" s="48" t="str">
        <f>C316&amp;VLOOKUP(F316,映射!A:B,2,FALSE)</f>
        <v>角色手杖</v>
      </c>
      <c r="E316" s="48" t="s">
        <v>82</v>
      </c>
      <c r="F316" s="2" t="s">
        <v>146</v>
      </c>
      <c r="G316" s="2">
        <v>10</v>
      </c>
      <c r="H316" s="48" t="str">
        <f t="shared" si="8"/>
        <v>角色手杖A10</v>
      </c>
      <c r="I316" s="48" t="str">
        <f>VLOOKUP(H316,编辑!G:U,14,FALSE)</f>
        <v>3012;3012;3012</v>
      </c>
      <c r="J316" s="48" t="str">
        <f>VLOOKUP(H316,编辑!G:U,15,FALSE)</f>
        <v>30;30;30</v>
      </c>
      <c r="K316" s="48">
        <f t="shared" si="9"/>
        <v>30000</v>
      </c>
      <c r="L316" s="1">
        <f>G316*VLOOKUP(E316,映射!K:L,2,FALSE)*10</f>
        <v>100</v>
      </c>
    </row>
    <row r="317" spans="1:12">
      <c r="A317" s="90">
        <v>1114</v>
      </c>
      <c r="B317" s="90" t="s">
        <v>358</v>
      </c>
      <c r="C317" s="90" t="s">
        <v>304</v>
      </c>
      <c r="D317" s="48" t="str">
        <f>C317&amp;VLOOKUP(F317,映射!A:B,2,FALSE)</f>
        <v>角色手杖</v>
      </c>
      <c r="E317" s="48" t="s">
        <v>85</v>
      </c>
      <c r="F317" s="2" t="s">
        <v>146</v>
      </c>
      <c r="G317" s="2" t="s">
        <v>317</v>
      </c>
      <c r="H317" s="48" t="str">
        <f t="shared" si="8"/>
        <v>角色手杖B10</v>
      </c>
      <c r="I317" s="48" t="str">
        <f>VLOOKUP(H317,编辑!G:U,14,FALSE)</f>
        <v>3012;3012;3012</v>
      </c>
      <c r="J317" s="48" t="str">
        <f>VLOOKUP(H317,编辑!G:U,15,FALSE)</f>
        <v>30;30;30</v>
      </c>
      <c r="K317" s="48">
        <f t="shared" si="9"/>
        <v>30000</v>
      </c>
      <c r="L317" s="1">
        <f>G317*VLOOKUP(E317,映射!K:L,2,FALSE)*10</f>
        <v>200</v>
      </c>
    </row>
    <row r="318" spans="1:12">
      <c r="A318" s="90">
        <v>1115</v>
      </c>
      <c r="B318" s="90" t="s">
        <v>159</v>
      </c>
      <c r="C318" s="90" t="s">
        <v>304</v>
      </c>
      <c r="D318" s="48" t="str">
        <f>C318&amp;VLOOKUP(F318,映射!A:B,2,FALSE)</f>
        <v>角色拳套</v>
      </c>
      <c r="E318" s="48" t="s">
        <v>82</v>
      </c>
      <c r="F318" s="2" t="s">
        <v>160</v>
      </c>
      <c r="G318" s="2" t="s">
        <v>86</v>
      </c>
      <c r="H318" s="48" t="str">
        <f t="shared" si="8"/>
        <v>角色拳套A1</v>
      </c>
      <c r="I318" s="48" t="str">
        <f>VLOOKUP(H318,编辑!G:U,14,FALSE)</f>
        <v>3001;3101;3401</v>
      </c>
      <c r="J318" s="48" t="str">
        <f>VLOOKUP(H318,编辑!G:U,15,FALSE)</f>
        <v>8;5;5</v>
      </c>
      <c r="K318" s="48">
        <f t="shared" si="9"/>
        <v>3000</v>
      </c>
      <c r="L318" s="1">
        <f>G318*VLOOKUP(E318,映射!K:L,2,FALSE)*10</f>
        <v>10</v>
      </c>
    </row>
    <row r="319" spans="1:12">
      <c r="A319" s="90">
        <v>1116</v>
      </c>
      <c r="B319" s="90" t="s">
        <v>161</v>
      </c>
      <c r="C319" s="90" t="s">
        <v>304</v>
      </c>
      <c r="D319" s="48" t="str">
        <f>C319&amp;VLOOKUP(F319,映射!A:B,2,FALSE)</f>
        <v>角色拳套</v>
      </c>
      <c r="E319" s="48" t="s">
        <v>85</v>
      </c>
      <c r="F319" s="2" t="s">
        <v>160</v>
      </c>
      <c r="G319" s="2" t="s">
        <v>86</v>
      </c>
      <c r="H319" s="48" t="str">
        <f t="shared" si="8"/>
        <v>角色拳套B1</v>
      </c>
      <c r="I319" s="48" t="str">
        <f>VLOOKUP(H319,编辑!G:U,14,FALSE)</f>
        <v>3001;3101;3401;5086</v>
      </c>
      <c r="J319" s="48" t="str">
        <f>VLOOKUP(H319,编辑!G:U,15,FALSE)</f>
        <v>15;10;10;1</v>
      </c>
      <c r="K319" s="48">
        <f t="shared" si="9"/>
        <v>3000</v>
      </c>
      <c r="L319" s="1">
        <f>G319*VLOOKUP(E319,映射!K:L,2,FALSE)*10</f>
        <v>20</v>
      </c>
    </row>
    <row r="320" spans="1:12">
      <c r="A320" s="90">
        <v>1117</v>
      </c>
      <c r="B320" s="90" t="s">
        <v>162</v>
      </c>
      <c r="C320" s="90" t="s">
        <v>304</v>
      </c>
      <c r="D320" s="48" t="str">
        <f>C320&amp;VLOOKUP(F320,映射!A:B,2,FALSE)</f>
        <v>角色拳套</v>
      </c>
      <c r="E320" s="48" t="s">
        <v>82</v>
      </c>
      <c r="F320" s="2" t="s">
        <v>160</v>
      </c>
      <c r="G320" s="2" t="s">
        <v>88</v>
      </c>
      <c r="H320" s="48" t="str">
        <f t="shared" si="8"/>
        <v>角色拳套A2</v>
      </c>
      <c r="I320" s="48" t="str">
        <f>VLOOKUP(H320,编辑!G:U,14,FALSE)</f>
        <v>3002;3102;3402;5086</v>
      </c>
      <c r="J320" s="48" t="str">
        <f>VLOOKUP(H320,编辑!G:U,15,FALSE)</f>
        <v>15;10;10;1</v>
      </c>
      <c r="K320" s="48">
        <f t="shared" si="9"/>
        <v>6000</v>
      </c>
      <c r="L320" s="1">
        <f>G320*VLOOKUP(E320,映射!K:L,2,FALSE)*10</f>
        <v>20</v>
      </c>
    </row>
    <row r="321" spans="1:12">
      <c r="A321" s="90">
        <v>1118</v>
      </c>
      <c r="B321" s="90" t="s">
        <v>163</v>
      </c>
      <c r="C321" s="90" t="s">
        <v>304</v>
      </c>
      <c r="D321" s="48" t="str">
        <f>C321&amp;VLOOKUP(F321,映射!A:B,2,FALSE)</f>
        <v>角色拳套</v>
      </c>
      <c r="E321" s="48" t="s">
        <v>85</v>
      </c>
      <c r="F321" s="2" t="s">
        <v>160</v>
      </c>
      <c r="G321" s="2" t="s">
        <v>88</v>
      </c>
      <c r="H321" s="48" t="str">
        <f t="shared" si="8"/>
        <v>角色拳套B2</v>
      </c>
      <c r="I321" s="48" t="str">
        <f>VLOOKUP(H321,编辑!G:U,14,FALSE)</f>
        <v>3002;3102;3402;5086</v>
      </c>
      <c r="J321" s="48" t="str">
        <f>VLOOKUP(H321,编辑!G:U,15,FALSE)</f>
        <v>30;20;20;2</v>
      </c>
      <c r="K321" s="48">
        <f t="shared" si="9"/>
        <v>6000</v>
      </c>
      <c r="L321" s="1">
        <f>G321*VLOOKUP(E321,映射!K:L,2,FALSE)*10</f>
        <v>40</v>
      </c>
    </row>
    <row r="322" spans="1:12">
      <c r="A322" s="90">
        <v>1119</v>
      </c>
      <c r="B322" s="90" t="s">
        <v>164</v>
      </c>
      <c r="C322" s="90" t="s">
        <v>304</v>
      </c>
      <c r="D322" s="48" t="str">
        <f>C322&amp;VLOOKUP(F322,映射!A:B,2,FALSE)</f>
        <v>角色拳套</v>
      </c>
      <c r="E322" s="48" t="s">
        <v>82</v>
      </c>
      <c r="F322" s="2" t="s">
        <v>160</v>
      </c>
      <c r="G322" s="2" t="s">
        <v>91</v>
      </c>
      <c r="H322" s="48" t="str">
        <f t="shared" si="8"/>
        <v>角色拳套A3</v>
      </c>
      <c r="I322" s="48" t="str">
        <f>VLOOKUP(H322,编辑!G:U,14,FALSE)</f>
        <v>3003;3103;3403;5086</v>
      </c>
      <c r="J322" s="48" t="str">
        <f>VLOOKUP(H322,编辑!G:U,15,FALSE)</f>
        <v>20;15;15;2</v>
      </c>
      <c r="K322" s="48">
        <f t="shared" si="9"/>
        <v>9000</v>
      </c>
      <c r="L322" s="1">
        <f>G322*VLOOKUP(E322,映射!K:L,2,FALSE)*10</f>
        <v>30</v>
      </c>
    </row>
    <row r="323" spans="1:12">
      <c r="A323" s="90">
        <v>1120</v>
      </c>
      <c r="B323" s="90" t="s">
        <v>165</v>
      </c>
      <c r="C323" s="90" t="s">
        <v>304</v>
      </c>
      <c r="D323" s="48" t="str">
        <f>C323&amp;VLOOKUP(F323,映射!A:B,2,FALSE)</f>
        <v>角色拳套</v>
      </c>
      <c r="E323" s="48" t="s">
        <v>85</v>
      </c>
      <c r="F323" s="2" t="s">
        <v>160</v>
      </c>
      <c r="G323" s="2" t="s">
        <v>91</v>
      </c>
      <c r="H323" s="48" t="str">
        <f t="shared" ref="H323:H386" si="10">D323&amp;E323&amp;G323</f>
        <v>角色拳套B3</v>
      </c>
      <c r="I323" s="48" t="str">
        <f>VLOOKUP(H323,编辑!G:U,14,FALSE)</f>
        <v>3003;3103;3403;5086</v>
      </c>
      <c r="J323" s="48" t="str">
        <f>VLOOKUP(H323,编辑!G:U,15,FALSE)</f>
        <v>40;30;30;4</v>
      </c>
      <c r="K323" s="48">
        <f t="shared" ref="K323:K386" si="11">G323*3000</f>
        <v>9000</v>
      </c>
      <c r="L323" s="1">
        <f>G323*VLOOKUP(E323,映射!K:L,2,FALSE)*10</f>
        <v>60</v>
      </c>
    </row>
    <row r="324" spans="1:12">
      <c r="A324" s="90">
        <v>1121</v>
      </c>
      <c r="B324" s="90" t="s">
        <v>166</v>
      </c>
      <c r="C324" s="90" t="s">
        <v>304</v>
      </c>
      <c r="D324" s="48" t="str">
        <f>C324&amp;VLOOKUP(F324,映射!A:B,2,FALSE)</f>
        <v>角色拳套</v>
      </c>
      <c r="E324" s="48" t="s">
        <v>82</v>
      </c>
      <c r="F324" s="2" t="s">
        <v>160</v>
      </c>
      <c r="G324" s="2" t="s">
        <v>94</v>
      </c>
      <c r="H324" s="48" t="str">
        <f t="shared" si="10"/>
        <v>角色拳套A4</v>
      </c>
      <c r="I324" s="48" t="str">
        <f>VLOOKUP(H324,编辑!G:U,14,FALSE)</f>
        <v>3004;3104;3404;5086</v>
      </c>
      <c r="J324" s="48" t="str">
        <f>VLOOKUP(H324,编辑!G:U,15,FALSE)</f>
        <v>30;20;20;4</v>
      </c>
      <c r="K324" s="48">
        <f t="shared" si="11"/>
        <v>12000</v>
      </c>
      <c r="L324" s="1">
        <f>G324*VLOOKUP(E324,映射!K:L,2,FALSE)*10</f>
        <v>40</v>
      </c>
    </row>
    <row r="325" spans="1:12">
      <c r="A325" s="90">
        <v>1122</v>
      </c>
      <c r="B325" s="90" t="s">
        <v>167</v>
      </c>
      <c r="C325" s="90" t="s">
        <v>304</v>
      </c>
      <c r="D325" s="48" t="str">
        <f>C325&amp;VLOOKUP(F325,映射!A:B,2,FALSE)</f>
        <v>角色拳套</v>
      </c>
      <c r="E325" s="48" t="s">
        <v>85</v>
      </c>
      <c r="F325" s="2" t="s">
        <v>160</v>
      </c>
      <c r="G325" s="2" t="s">
        <v>94</v>
      </c>
      <c r="H325" s="48" t="str">
        <f t="shared" si="10"/>
        <v>角色拳套B4</v>
      </c>
      <c r="I325" s="48" t="str">
        <f>VLOOKUP(H325,编辑!G:U,14,FALSE)</f>
        <v>3004;3104;3404;5086</v>
      </c>
      <c r="J325" s="48" t="str">
        <f>VLOOKUP(H325,编辑!G:U,15,FALSE)</f>
        <v>60;40;40;8</v>
      </c>
      <c r="K325" s="48">
        <f t="shared" si="11"/>
        <v>12000</v>
      </c>
      <c r="L325" s="1">
        <f>G325*VLOOKUP(E325,映射!K:L,2,FALSE)*10</f>
        <v>80</v>
      </c>
    </row>
    <row r="326" spans="1:12">
      <c r="A326" s="90">
        <v>1123</v>
      </c>
      <c r="B326" s="90" t="s">
        <v>168</v>
      </c>
      <c r="C326" s="90" t="s">
        <v>304</v>
      </c>
      <c r="D326" s="48" t="str">
        <f>C326&amp;VLOOKUP(F326,映射!A:B,2,FALSE)</f>
        <v>角色拳套</v>
      </c>
      <c r="E326" s="48" t="s">
        <v>82</v>
      </c>
      <c r="F326" s="2" t="s">
        <v>160</v>
      </c>
      <c r="G326" s="2" t="s">
        <v>97</v>
      </c>
      <c r="H326" s="48" t="str">
        <f t="shared" si="10"/>
        <v>角色拳套A5</v>
      </c>
      <c r="I326" s="48" t="str">
        <f>VLOOKUP(H326,编辑!G:U,14,FALSE)</f>
        <v>3005;3105;3405;5086</v>
      </c>
      <c r="J326" s="48" t="str">
        <f>VLOOKUP(H326,编辑!G:U,15,FALSE)</f>
        <v>35;25;25;8</v>
      </c>
      <c r="K326" s="48">
        <f t="shared" si="11"/>
        <v>15000</v>
      </c>
      <c r="L326" s="1">
        <f>G326*VLOOKUP(E326,映射!K:L,2,FALSE)*10</f>
        <v>50</v>
      </c>
    </row>
    <row r="327" spans="1:12">
      <c r="A327" s="90">
        <v>1124</v>
      </c>
      <c r="B327" s="90" t="s">
        <v>169</v>
      </c>
      <c r="C327" s="90" t="s">
        <v>304</v>
      </c>
      <c r="D327" s="48" t="str">
        <f>C327&amp;VLOOKUP(F327,映射!A:B,2,FALSE)</f>
        <v>角色拳套</v>
      </c>
      <c r="E327" s="48" t="s">
        <v>85</v>
      </c>
      <c r="F327" s="2" t="s">
        <v>160</v>
      </c>
      <c r="G327" s="2" t="s">
        <v>97</v>
      </c>
      <c r="H327" s="48" t="str">
        <f t="shared" si="10"/>
        <v>角色拳套B5</v>
      </c>
      <c r="I327" s="48" t="str">
        <f>VLOOKUP(H327,编辑!G:U,14,FALSE)</f>
        <v>3005;3105;3405;5086</v>
      </c>
      <c r="J327" s="48" t="str">
        <f>VLOOKUP(H327,编辑!G:U,15,FALSE)</f>
        <v>70;50;50;10</v>
      </c>
      <c r="K327" s="48">
        <f t="shared" si="11"/>
        <v>15000</v>
      </c>
      <c r="L327" s="1">
        <f>G327*VLOOKUP(E327,映射!K:L,2,FALSE)*10</f>
        <v>100</v>
      </c>
    </row>
    <row r="328" spans="1:12">
      <c r="A328" s="90">
        <v>1125</v>
      </c>
      <c r="B328" s="90" t="s">
        <v>170</v>
      </c>
      <c r="C328" s="90" t="s">
        <v>304</v>
      </c>
      <c r="D328" s="48" t="str">
        <f>C328&amp;VLOOKUP(F328,映射!A:B,2,FALSE)</f>
        <v>角色拳套</v>
      </c>
      <c r="E328" s="48" t="s">
        <v>85</v>
      </c>
      <c r="F328" s="2" t="s">
        <v>160</v>
      </c>
      <c r="G328" s="2" t="s">
        <v>97</v>
      </c>
      <c r="H328" s="48" t="str">
        <f t="shared" si="10"/>
        <v>角色拳套B5</v>
      </c>
      <c r="I328" s="48" t="str">
        <f>VLOOKUP(H328,编辑!G:U,14,FALSE)</f>
        <v>3005;3105;3405;5086</v>
      </c>
      <c r="J328" s="48" t="str">
        <f>VLOOKUP(H328,编辑!G:U,15,FALSE)</f>
        <v>70;50;50;10</v>
      </c>
      <c r="K328" s="48">
        <f t="shared" si="11"/>
        <v>15000</v>
      </c>
      <c r="L328" s="1">
        <f>G328*VLOOKUP(E328,映射!K:L,2,FALSE)*10</f>
        <v>100</v>
      </c>
    </row>
    <row r="329" spans="1:12">
      <c r="A329" s="90">
        <v>1126</v>
      </c>
      <c r="B329" s="90" t="s">
        <v>171</v>
      </c>
      <c r="C329" s="90" t="s">
        <v>304</v>
      </c>
      <c r="D329" s="48" t="str">
        <f>C329&amp;VLOOKUP(F329,映射!A:B,2,FALSE)</f>
        <v>角色拳套</v>
      </c>
      <c r="E329" s="48" t="s">
        <v>82</v>
      </c>
      <c r="F329" s="2" t="s">
        <v>160</v>
      </c>
      <c r="G329" s="2" t="s">
        <v>101</v>
      </c>
      <c r="H329" s="48" t="str">
        <f t="shared" si="10"/>
        <v>角色拳套A6</v>
      </c>
      <c r="I329" s="48" t="str">
        <f>VLOOKUP(H329,编辑!G:U,14,FALSE)</f>
        <v>3006;3106;3406;5086</v>
      </c>
      <c r="J329" s="48" t="str">
        <f>VLOOKUP(H329,编辑!G:U,15,FALSE)</f>
        <v>40;30;30;10</v>
      </c>
      <c r="K329" s="48">
        <f t="shared" si="11"/>
        <v>18000</v>
      </c>
      <c r="L329" s="1">
        <f>G329*VLOOKUP(E329,映射!K:L,2,FALSE)*10</f>
        <v>60</v>
      </c>
    </row>
    <row r="330" spans="1:12">
      <c r="A330" s="90">
        <v>1127</v>
      </c>
      <c r="B330" s="90" t="s">
        <v>172</v>
      </c>
      <c r="C330" s="90" t="s">
        <v>304</v>
      </c>
      <c r="D330" s="48" t="str">
        <f>C330&amp;VLOOKUP(F330,映射!A:B,2,FALSE)</f>
        <v>角色拳套</v>
      </c>
      <c r="E330" s="48" t="s">
        <v>85</v>
      </c>
      <c r="F330" s="2" t="s">
        <v>160</v>
      </c>
      <c r="G330" s="2" t="s">
        <v>101</v>
      </c>
      <c r="H330" s="48" t="str">
        <f t="shared" si="10"/>
        <v>角色拳套B6</v>
      </c>
      <c r="I330" s="48" t="str">
        <f>VLOOKUP(H330,编辑!G:U,14,FALSE)</f>
        <v>3006;3106;3406;5086</v>
      </c>
      <c r="J330" s="48" t="str">
        <f>VLOOKUP(H330,编辑!G:U,15,FALSE)</f>
        <v>80;60;60;12</v>
      </c>
      <c r="K330" s="48">
        <f t="shared" si="11"/>
        <v>18000</v>
      </c>
      <c r="L330" s="1">
        <f>G330*VLOOKUP(E330,映射!K:L,2,FALSE)*10</f>
        <v>120</v>
      </c>
    </row>
    <row r="331" spans="1:12">
      <c r="A331" s="90">
        <v>1128</v>
      </c>
      <c r="B331" s="90" t="s">
        <v>359</v>
      </c>
      <c r="C331" s="90" t="s">
        <v>304</v>
      </c>
      <c r="D331" s="48" t="str">
        <f>C331&amp;VLOOKUP(F331,映射!A:B,2,FALSE)</f>
        <v>角色拳套</v>
      </c>
      <c r="E331" s="48" t="s">
        <v>82</v>
      </c>
      <c r="F331" s="2" t="s">
        <v>160</v>
      </c>
      <c r="G331" s="2" t="s">
        <v>306</v>
      </c>
      <c r="H331" s="48" t="str">
        <f t="shared" si="10"/>
        <v>角色拳套A7</v>
      </c>
      <c r="I331" s="48" t="str">
        <f>VLOOKUP(H331,编辑!G:U,14,FALSE)</f>
        <v>3012;3012;3012</v>
      </c>
      <c r="J331" s="48" t="str">
        <f>VLOOKUP(H331,编辑!G:U,15,FALSE)</f>
        <v>30;30;30</v>
      </c>
      <c r="K331" s="48">
        <f t="shared" si="11"/>
        <v>21000</v>
      </c>
      <c r="L331" s="1">
        <f>G331*VLOOKUP(E331,映射!K:L,2,FALSE)*10</f>
        <v>70</v>
      </c>
    </row>
    <row r="332" spans="1:12">
      <c r="A332" s="90">
        <v>1129</v>
      </c>
      <c r="B332" s="90" t="s">
        <v>360</v>
      </c>
      <c r="C332" s="90" t="s">
        <v>304</v>
      </c>
      <c r="D332" s="48" t="str">
        <f>C332&amp;VLOOKUP(F332,映射!A:B,2,FALSE)</f>
        <v>角色拳套</v>
      </c>
      <c r="E332" s="48" t="s">
        <v>85</v>
      </c>
      <c r="F332" s="2" t="s">
        <v>160</v>
      </c>
      <c r="G332" s="2" t="s">
        <v>306</v>
      </c>
      <c r="H332" s="48" t="str">
        <f t="shared" si="10"/>
        <v>角色拳套B7</v>
      </c>
      <c r="I332" s="48" t="str">
        <f>VLOOKUP(H332,编辑!G:U,14,FALSE)</f>
        <v>3012;3012;3012</v>
      </c>
      <c r="J332" s="48" t="str">
        <f>VLOOKUP(H332,编辑!G:U,15,FALSE)</f>
        <v>30;30;30</v>
      </c>
      <c r="K332" s="48">
        <f t="shared" si="11"/>
        <v>21000</v>
      </c>
      <c r="L332" s="1">
        <f>G332*VLOOKUP(E332,映射!K:L,2,FALSE)*10</f>
        <v>140</v>
      </c>
    </row>
    <row r="333" spans="1:12">
      <c r="A333" s="90">
        <v>1130</v>
      </c>
      <c r="B333" s="90" t="s">
        <v>361</v>
      </c>
      <c r="C333" s="90" t="s">
        <v>304</v>
      </c>
      <c r="D333" s="48" t="str">
        <f>C333&amp;VLOOKUP(F333,映射!A:B,2,FALSE)</f>
        <v>角色拳套</v>
      </c>
      <c r="E333" s="48" t="s">
        <v>85</v>
      </c>
      <c r="F333" s="2" t="s">
        <v>160</v>
      </c>
      <c r="G333" s="2" t="s">
        <v>306</v>
      </c>
      <c r="H333" s="48" t="str">
        <f t="shared" si="10"/>
        <v>角色拳套B7</v>
      </c>
      <c r="I333" s="48" t="str">
        <f>VLOOKUP(H333,编辑!G:U,14,FALSE)</f>
        <v>3012;3012;3012</v>
      </c>
      <c r="J333" s="48" t="str">
        <f>VLOOKUP(H333,编辑!G:U,15,FALSE)</f>
        <v>30;30;30</v>
      </c>
      <c r="K333" s="48">
        <f t="shared" si="11"/>
        <v>21000</v>
      </c>
      <c r="L333" s="1">
        <f>G333*VLOOKUP(E333,映射!K:L,2,FALSE)*10</f>
        <v>140</v>
      </c>
    </row>
    <row r="334" spans="1:12">
      <c r="A334" s="90">
        <v>1131</v>
      </c>
      <c r="B334" s="90" t="s">
        <v>362</v>
      </c>
      <c r="C334" s="90" t="s">
        <v>304</v>
      </c>
      <c r="D334" s="48" t="str">
        <f>C334&amp;VLOOKUP(F334,映射!A:B,2,FALSE)</f>
        <v>角色拳套</v>
      </c>
      <c r="E334" s="48" t="s">
        <v>82</v>
      </c>
      <c r="F334" s="2" t="s">
        <v>160</v>
      </c>
      <c r="G334" s="2" t="s">
        <v>310</v>
      </c>
      <c r="H334" s="48" t="str">
        <f t="shared" si="10"/>
        <v>角色拳套A8</v>
      </c>
      <c r="I334" s="48" t="str">
        <f>VLOOKUP(H334,编辑!G:U,14,FALSE)</f>
        <v>3012;3012;3012</v>
      </c>
      <c r="J334" s="48" t="str">
        <f>VLOOKUP(H334,编辑!G:U,15,FALSE)</f>
        <v>30;30;30</v>
      </c>
      <c r="K334" s="48">
        <f t="shared" si="11"/>
        <v>24000</v>
      </c>
      <c r="L334" s="1">
        <f>G334*VLOOKUP(E334,映射!K:L,2,FALSE)*10</f>
        <v>80</v>
      </c>
    </row>
    <row r="335" spans="1:12">
      <c r="A335" s="90">
        <v>1132</v>
      </c>
      <c r="B335" s="90" t="s">
        <v>363</v>
      </c>
      <c r="C335" s="90" t="s">
        <v>304</v>
      </c>
      <c r="D335" s="48" t="str">
        <f>C335&amp;VLOOKUP(F335,映射!A:B,2,FALSE)</f>
        <v>角色拳套</v>
      </c>
      <c r="E335" s="48" t="s">
        <v>85</v>
      </c>
      <c r="F335" s="2" t="s">
        <v>160</v>
      </c>
      <c r="G335" s="2" t="s">
        <v>310</v>
      </c>
      <c r="H335" s="48" t="str">
        <f t="shared" si="10"/>
        <v>角色拳套B8</v>
      </c>
      <c r="I335" s="48" t="str">
        <f>VLOOKUP(H335,编辑!G:U,14,FALSE)</f>
        <v>3012;3012;3012</v>
      </c>
      <c r="J335" s="48" t="str">
        <f>VLOOKUP(H335,编辑!G:U,15,FALSE)</f>
        <v>30;30;30</v>
      </c>
      <c r="K335" s="48">
        <f t="shared" si="11"/>
        <v>24000</v>
      </c>
      <c r="L335" s="1">
        <f>G335*VLOOKUP(E335,映射!K:L,2,FALSE)*10</f>
        <v>160</v>
      </c>
    </row>
    <row r="336" spans="1:12">
      <c r="A336" s="90">
        <v>1133</v>
      </c>
      <c r="B336" s="90" t="s">
        <v>364</v>
      </c>
      <c r="C336" s="90" t="s">
        <v>304</v>
      </c>
      <c r="D336" s="48" t="str">
        <f>C336&amp;VLOOKUP(F336,映射!A:B,2,FALSE)</f>
        <v>角色拳套</v>
      </c>
      <c r="E336" s="48" t="s">
        <v>85</v>
      </c>
      <c r="F336" s="2" t="s">
        <v>160</v>
      </c>
      <c r="G336" s="2" t="s">
        <v>310</v>
      </c>
      <c r="H336" s="48" t="str">
        <f t="shared" si="10"/>
        <v>角色拳套B8</v>
      </c>
      <c r="I336" s="48" t="str">
        <f>VLOOKUP(H336,编辑!G:U,14,FALSE)</f>
        <v>3012;3012;3012</v>
      </c>
      <c r="J336" s="48" t="str">
        <f>VLOOKUP(H336,编辑!G:U,15,FALSE)</f>
        <v>30;30;30</v>
      </c>
      <c r="K336" s="48">
        <f t="shared" si="11"/>
        <v>24000</v>
      </c>
      <c r="L336" s="1">
        <f>G336*VLOOKUP(E336,映射!K:L,2,FALSE)*10</f>
        <v>160</v>
      </c>
    </row>
    <row r="337" spans="1:12">
      <c r="A337" s="90">
        <v>1134</v>
      </c>
      <c r="B337" s="90" t="s">
        <v>365</v>
      </c>
      <c r="C337" s="90" t="s">
        <v>304</v>
      </c>
      <c r="D337" s="48" t="str">
        <f>C337&amp;VLOOKUP(F337,映射!A:B,2,FALSE)</f>
        <v>角色拳套</v>
      </c>
      <c r="E337" s="48" t="s">
        <v>82</v>
      </c>
      <c r="F337" s="2" t="s">
        <v>160</v>
      </c>
      <c r="G337" s="2" t="s">
        <v>314</v>
      </c>
      <c r="H337" s="48" t="str">
        <f t="shared" si="10"/>
        <v>角色拳套A9</v>
      </c>
      <c r="I337" s="48" t="str">
        <f>VLOOKUP(H337,编辑!G:U,14,FALSE)</f>
        <v>3012;3012;3012</v>
      </c>
      <c r="J337" s="48" t="str">
        <f>VLOOKUP(H337,编辑!G:U,15,FALSE)</f>
        <v>30;30;30</v>
      </c>
      <c r="K337" s="48">
        <f t="shared" si="11"/>
        <v>27000</v>
      </c>
      <c r="L337" s="1">
        <f>G337*VLOOKUP(E337,映射!K:L,2,FALSE)*10</f>
        <v>90</v>
      </c>
    </row>
    <row r="338" spans="1:12">
      <c r="A338" s="90">
        <v>1135</v>
      </c>
      <c r="B338" s="90" t="s">
        <v>366</v>
      </c>
      <c r="C338" s="90" t="s">
        <v>304</v>
      </c>
      <c r="D338" s="48" t="str">
        <f>C338&amp;VLOOKUP(F338,映射!A:B,2,FALSE)</f>
        <v>角色拳套</v>
      </c>
      <c r="E338" s="48" t="s">
        <v>85</v>
      </c>
      <c r="F338" s="2" t="s">
        <v>160</v>
      </c>
      <c r="G338" s="2" t="s">
        <v>314</v>
      </c>
      <c r="H338" s="48" t="str">
        <f t="shared" si="10"/>
        <v>角色拳套B9</v>
      </c>
      <c r="I338" s="48" t="str">
        <f>VLOOKUP(H338,编辑!G:U,14,FALSE)</f>
        <v>3012;3012;3012</v>
      </c>
      <c r="J338" s="48" t="str">
        <f>VLOOKUP(H338,编辑!G:U,15,FALSE)</f>
        <v>30;30;30</v>
      </c>
      <c r="K338" s="48">
        <f t="shared" si="11"/>
        <v>27000</v>
      </c>
      <c r="L338" s="1">
        <f>G338*VLOOKUP(E338,映射!K:L,2,FALSE)*10</f>
        <v>180</v>
      </c>
    </row>
    <row r="339" spans="1:12">
      <c r="A339" s="90">
        <v>1136</v>
      </c>
      <c r="B339" s="90" t="s">
        <v>367</v>
      </c>
      <c r="C339" s="90" t="s">
        <v>304</v>
      </c>
      <c r="D339" s="48" t="str">
        <f>C339&amp;VLOOKUP(F339,映射!A:B,2,FALSE)</f>
        <v>角色拳套</v>
      </c>
      <c r="E339" s="48" t="s">
        <v>82</v>
      </c>
      <c r="F339" s="2" t="s">
        <v>160</v>
      </c>
      <c r="G339" s="2" t="s">
        <v>317</v>
      </c>
      <c r="H339" s="48" t="str">
        <f t="shared" si="10"/>
        <v>角色拳套A10</v>
      </c>
      <c r="I339" s="48" t="str">
        <f>VLOOKUP(H339,编辑!G:U,14,FALSE)</f>
        <v>3012;3012;3012</v>
      </c>
      <c r="J339" s="48" t="str">
        <f>VLOOKUP(H339,编辑!G:U,15,FALSE)</f>
        <v>30;30;30</v>
      </c>
      <c r="K339" s="48">
        <f t="shared" si="11"/>
        <v>30000</v>
      </c>
      <c r="L339" s="1">
        <f>G339*VLOOKUP(E339,映射!K:L,2,FALSE)*10</f>
        <v>100</v>
      </c>
    </row>
    <row r="340" spans="1:12">
      <c r="A340" s="90">
        <v>1137</v>
      </c>
      <c r="B340" s="90" t="s">
        <v>368</v>
      </c>
      <c r="C340" s="90" t="s">
        <v>304</v>
      </c>
      <c r="D340" s="48" t="str">
        <f>C340&amp;VLOOKUP(F340,映射!A:B,2,FALSE)</f>
        <v>角色拳套</v>
      </c>
      <c r="E340" s="48" t="s">
        <v>85</v>
      </c>
      <c r="F340" s="2" t="s">
        <v>160</v>
      </c>
      <c r="G340" s="2" t="s">
        <v>317</v>
      </c>
      <c r="H340" s="48" t="str">
        <f t="shared" si="10"/>
        <v>角色拳套B10</v>
      </c>
      <c r="I340" s="48" t="str">
        <f>VLOOKUP(H340,编辑!G:U,14,FALSE)</f>
        <v>3012;3012;3012</v>
      </c>
      <c r="J340" s="48" t="str">
        <f>VLOOKUP(H340,编辑!G:U,15,FALSE)</f>
        <v>30;30;30</v>
      </c>
      <c r="K340" s="48">
        <f t="shared" si="11"/>
        <v>30000</v>
      </c>
      <c r="L340" s="1">
        <f>G340*VLOOKUP(E340,映射!K:L,2,FALSE)*10</f>
        <v>200</v>
      </c>
    </row>
    <row r="341" spans="1:12">
      <c r="A341" s="90">
        <v>1161</v>
      </c>
      <c r="B341" s="90" t="s">
        <v>173</v>
      </c>
      <c r="C341" s="90" t="s">
        <v>304</v>
      </c>
      <c r="D341" s="48" t="str">
        <f>C341&amp;VLOOKUP(F341,映射!A:B,2,FALSE)</f>
        <v>角色头盔</v>
      </c>
      <c r="E341" s="48" t="s">
        <v>82</v>
      </c>
      <c r="F341" s="2" t="s">
        <v>174</v>
      </c>
      <c r="G341" s="2" t="s">
        <v>86</v>
      </c>
      <c r="H341" s="48" t="str">
        <f t="shared" si="10"/>
        <v>角色头盔A1</v>
      </c>
      <c r="I341" s="48" t="str">
        <f>VLOOKUP(H341,编辑!G:U,14,FALSE)</f>
        <v>3001;3101;3401</v>
      </c>
      <c r="J341" s="48" t="str">
        <f>VLOOKUP(H341,编辑!G:U,15,FALSE)</f>
        <v>6;4;4</v>
      </c>
      <c r="K341" s="48">
        <f t="shared" si="11"/>
        <v>3000</v>
      </c>
      <c r="L341" s="1">
        <f>G341*VLOOKUP(E341,映射!K:L,2,FALSE)*10</f>
        <v>10</v>
      </c>
    </row>
    <row r="342" spans="1:12">
      <c r="A342" s="90">
        <v>1162</v>
      </c>
      <c r="B342" s="90" t="s">
        <v>175</v>
      </c>
      <c r="C342" s="90" t="s">
        <v>304</v>
      </c>
      <c r="D342" s="48" t="str">
        <f>C342&amp;VLOOKUP(F342,映射!A:B,2,FALSE)</f>
        <v>角色头盔</v>
      </c>
      <c r="E342" s="48" t="s">
        <v>85</v>
      </c>
      <c r="F342" s="2" t="s">
        <v>174</v>
      </c>
      <c r="G342" s="2" t="s">
        <v>86</v>
      </c>
      <c r="H342" s="48" t="str">
        <f t="shared" si="10"/>
        <v>角色头盔B1</v>
      </c>
      <c r="I342" s="48" t="str">
        <f>VLOOKUP(H342,编辑!G:U,14,FALSE)</f>
        <v>3001;3101;3401;5086</v>
      </c>
      <c r="J342" s="48" t="str">
        <f>VLOOKUP(H342,编辑!G:U,15,FALSE)</f>
        <v>12;8;8;1</v>
      </c>
      <c r="K342" s="48">
        <f t="shared" si="11"/>
        <v>3000</v>
      </c>
      <c r="L342" s="1">
        <f>G342*VLOOKUP(E342,映射!K:L,2,FALSE)*10</f>
        <v>20</v>
      </c>
    </row>
    <row r="343" spans="1:12">
      <c r="A343" s="90">
        <v>1163</v>
      </c>
      <c r="B343" s="90" t="s">
        <v>176</v>
      </c>
      <c r="C343" s="90" t="s">
        <v>304</v>
      </c>
      <c r="D343" s="48" t="str">
        <f>C343&amp;VLOOKUP(F343,映射!A:B,2,FALSE)</f>
        <v>角色头盔</v>
      </c>
      <c r="E343" s="48" t="s">
        <v>82</v>
      </c>
      <c r="F343" s="2" t="s">
        <v>174</v>
      </c>
      <c r="G343" s="2" t="s">
        <v>88</v>
      </c>
      <c r="H343" s="48" t="str">
        <f t="shared" si="10"/>
        <v>角色头盔A2</v>
      </c>
      <c r="I343" s="48" t="str">
        <f>VLOOKUP(H343,编辑!G:U,14,FALSE)</f>
        <v>3002;3102;3402;5086</v>
      </c>
      <c r="J343" s="48" t="str">
        <f>VLOOKUP(H343,编辑!G:U,15,FALSE)</f>
        <v>12;8;8;1</v>
      </c>
      <c r="K343" s="48">
        <f t="shared" si="11"/>
        <v>6000</v>
      </c>
      <c r="L343" s="1">
        <f>G343*VLOOKUP(E343,映射!K:L,2,FALSE)*10</f>
        <v>20</v>
      </c>
    </row>
    <row r="344" spans="1:12">
      <c r="A344" s="90">
        <v>1164</v>
      </c>
      <c r="B344" s="90" t="s">
        <v>177</v>
      </c>
      <c r="C344" s="90" t="s">
        <v>304</v>
      </c>
      <c r="D344" s="48" t="str">
        <f>C344&amp;VLOOKUP(F344,映射!A:B,2,FALSE)</f>
        <v>角色头盔</v>
      </c>
      <c r="E344" s="48" t="s">
        <v>85</v>
      </c>
      <c r="F344" s="2" t="s">
        <v>174</v>
      </c>
      <c r="G344" s="2" t="s">
        <v>88</v>
      </c>
      <c r="H344" s="48" t="str">
        <f t="shared" si="10"/>
        <v>角色头盔B2</v>
      </c>
      <c r="I344" s="48" t="str">
        <f>VLOOKUP(H344,编辑!G:U,14,FALSE)</f>
        <v>3002;3102;3402;5086</v>
      </c>
      <c r="J344" s="48" t="str">
        <f>VLOOKUP(H344,编辑!G:U,15,FALSE)</f>
        <v>24;16;16;2</v>
      </c>
      <c r="K344" s="48">
        <f t="shared" si="11"/>
        <v>6000</v>
      </c>
      <c r="L344" s="1">
        <f>G344*VLOOKUP(E344,映射!K:L,2,FALSE)*10</f>
        <v>40</v>
      </c>
    </row>
    <row r="345" spans="1:12">
      <c r="A345" s="90">
        <v>1165</v>
      </c>
      <c r="B345" s="90" t="s">
        <v>178</v>
      </c>
      <c r="C345" s="90" t="s">
        <v>304</v>
      </c>
      <c r="D345" s="48" t="str">
        <f>C345&amp;VLOOKUP(F345,映射!A:B,2,FALSE)</f>
        <v>角色头盔</v>
      </c>
      <c r="E345" s="48" t="s">
        <v>82</v>
      </c>
      <c r="F345" s="2" t="s">
        <v>174</v>
      </c>
      <c r="G345" s="2" t="s">
        <v>91</v>
      </c>
      <c r="H345" s="48" t="str">
        <f t="shared" si="10"/>
        <v>角色头盔A3</v>
      </c>
      <c r="I345" s="48" t="str">
        <f>VLOOKUP(H345,编辑!G:U,14,FALSE)</f>
        <v>3003;3103;3403;5086</v>
      </c>
      <c r="J345" s="48" t="str">
        <f>VLOOKUP(H345,编辑!G:U,15,FALSE)</f>
        <v>18;12;12;2</v>
      </c>
      <c r="K345" s="48">
        <f t="shared" si="11"/>
        <v>9000</v>
      </c>
      <c r="L345" s="1">
        <f>G345*VLOOKUP(E345,映射!K:L,2,FALSE)*10</f>
        <v>30</v>
      </c>
    </row>
    <row r="346" spans="1:12">
      <c r="A346" s="90">
        <v>1166</v>
      </c>
      <c r="B346" s="90" t="s">
        <v>179</v>
      </c>
      <c r="C346" s="90" t="s">
        <v>304</v>
      </c>
      <c r="D346" s="48" t="str">
        <f>C346&amp;VLOOKUP(F346,映射!A:B,2,FALSE)</f>
        <v>角色头盔</v>
      </c>
      <c r="E346" s="48" t="s">
        <v>85</v>
      </c>
      <c r="F346" s="2" t="s">
        <v>174</v>
      </c>
      <c r="G346" s="2" t="s">
        <v>91</v>
      </c>
      <c r="H346" s="48" t="str">
        <f t="shared" si="10"/>
        <v>角色头盔B3</v>
      </c>
      <c r="I346" s="48" t="str">
        <f>VLOOKUP(H346,编辑!G:U,14,FALSE)</f>
        <v>3003;3103;3403;5086</v>
      </c>
      <c r="J346" s="48" t="str">
        <f>VLOOKUP(H346,编辑!G:U,15,FALSE)</f>
        <v>36;24;24;4</v>
      </c>
      <c r="K346" s="48">
        <f t="shared" si="11"/>
        <v>9000</v>
      </c>
      <c r="L346" s="1">
        <f>G346*VLOOKUP(E346,映射!K:L,2,FALSE)*10</f>
        <v>60</v>
      </c>
    </row>
    <row r="347" spans="1:12">
      <c r="A347" s="90">
        <v>1167</v>
      </c>
      <c r="B347" s="90" t="s">
        <v>180</v>
      </c>
      <c r="C347" s="90" t="s">
        <v>304</v>
      </c>
      <c r="D347" s="48" t="str">
        <f>C347&amp;VLOOKUP(F347,映射!A:B,2,FALSE)</f>
        <v>角色头盔</v>
      </c>
      <c r="E347" s="48" t="s">
        <v>82</v>
      </c>
      <c r="F347" s="2" t="s">
        <v>174</v>
      </c>
      <c r="G347" s="2" t="s">
        <v>94</v>
      </c>
      <c r="H347" s="48" t="str">
        <f t="shared" si="10"/>
        <v>角色头盔A4</v>
      </c>
      <c r="I347" s="48" t="str">
        <f>VLOOKUP(H347,编辑!G:U,14,FALSE)</f>
        <v>3004;3104;3404;5086</v>
      </c>
      <c r="J347" s="48" t="str">
        <f>VLOOKUP(H347,编辑!G:U,15,FALSE)</f>
        <v>24;16;16;4</v>
      </c>
      <c r="K347" s="48">
        <f t="shared" si="11"/>
        <v>12000</v>
      </c>
      <c r="L347" s="1">
        <f>G347*VLOOKUP(E347,映射!K:L,2,FALSE)*10</f>
        <v>40</v>
      </c>
    </row>
    <row r="348" spans="1:12">
      <c r="A348" s="90">
        <v>1168</v>
      </c>
      <c r="B348" s="90" t="s">
        <v>181</v>
      </c>
      <c r="C348" s="90" t="s">
        <v>304</v>
      </c>
      <c r="D348" s="48" t="str">
        <f>C348&amp;VLOOKUP(F348,映射!A:B,2,FALSE)</f>
        <v>角色头盔</v>
      </c>
      <c r="E348" s="48" t="s">
        <v>85</v>
      </c>
      <c r="F348" s="2" t="s">
        <v>174</v>
      </c>
      <c r="G348" s="2" t="s">
        <v>94</v>
      </c>
      <c r="H348" s="48" t="str">
        <f t="shared" si="10"/>
        <v>角色头盔B4</v>
      </c>
      <c r="I348" s="48" t="str">
        <f>VLOOKUP(H348,编辑!G:U,14,FALSE)</f>
        <v>3004;3104;3404;5086</v>
      </c>
      <c r="J348" s="48" t="str">
        <f>VLOOKUP(H348,编辑!G:U,15,FALSE)</f>
        <v>48;32;32;8</v>
      </c>
      <c r="K348" s="48">
        <f t="shared" si="11"/>
        <v>12000</v>
      </c>
      <c r="L348" s="1">
        <f>G348*VLOOKUP(E348,映射!K:L,2,FALSE)*10</f>
        <v>80</v>
      </c>
    </row>
    <row r="349" spans="1:12">
      <c r="A349" s="90">
        <v>1169</v>
      </c>
      <c r="B349" s="90" t="s">
        <v>182</v>
      </c>
      <c r="C349" s="90" t="s">
        <v>304</v>
      </c>
      <c r="D349" s="48" t="str">
        <f>C349&amp;VLOOKUP(F349,映射!A:B,2,FALSE)</f>
        <v>角色头盔</v>
      </c>
      <c r="E349" s="48" t="s">
        <v>82</v>
      </c>
      <c r="F349" s="2" t="s">
        <v>174</v>
      </c>
      <c r="G349" s="2" t="s">
        <v>97</v>
      </c>
      <c r="H349" s="48" t="str">
        <f t="shared" si="10"/>
        <v>角色头盔A5</v>
      </c>
      <c r="I349" s="48" t="str">
        <f>VLOOKUP(H349,编辑!G:U,14,FALSE)</f>
        <v>3005;3105;3405;5086</v>
      </c>
      <c r="J349" s="48" t="str">
        <f>VLOOKUP(H349,编辑!G:U,15,FALSE)</f>
        <v>30;20;20;8</v>
      </c>
      <c r="K349" s="48">
        <f t="shared" si="11"/>
        <v>15000</v>
      </c>
      <c r="L349" s="1">
        <f>G349*VLOOKUP(E349,映射!K:L,2,FALSE)*10</f>
        <v>50</v>
      </c>
    </row>
    <row r="350" spans="1:12">
      <c r="A350" s="90">
        <v>1170</v>
      </c>
      <c r="B350" s="90" t="s">
        <v>183</v>
      </c>
      <c r="C350" s="90" t="s">
        <v>304</v>
      </c>
      <c r="D350" s="48" t="str">
        <f>C350&amp;VLOOKUP(F350,映射!A:B,2,FALSE)</f>
        <v>角色头盔</v>
      </c>
      <c r="E350" s="48" t="s">
        <v>85</v>
      </c>
      <c r="F350" s="2" t="s">
        <v>174</v>
      </c>
      <c r="G350" s="2" t="s">
        <v>97</v>
      </c>
      <c r="H350" s="48" t="str">
        <f t="shared" si="10"/>
        <v>角色头盔B5</v>
      </c>
      <c r="I350" s="48" t="str">
        <f>VLOOKUP(H350,编辑!G:U,14,FALSE)</f>
        <v>3005;3105;3405;5086</v>
      </c>
      <c r="J350" s="48" t="str">
        <f>VLOOKUP(H350,编辑!G:U,15,FALSE)</f>
        <v>60;40;40;10</v>
      </c>
      <c r="K350" s="48">
        <f t="shared" si="11"/>
        <v>15000</v>
      </c>
      <c r="L350" s="1">
        <f>G350*VLOOKUP(E350,映射!K:L,2,FALSE)*10</f>
        <v>100</v>
      </c>
    </row>
    <row r="351" spans="1:12">
      <c r="A351" s="90">
        <v>1171</v>
      </c>
      <c r="B351" s="90" t="s">
        <v>184</v>
      </c>
      <c r="C351" s="90" t="s">
        <v>304</v>
      </c>
      <c r="D351" s="48" t="str">
        <f>C351&amp;VLOOKUP(F351,映射!A:B,2,FALSE)</f>
        <v>角色头盔</v>
      </c>
      <c r="E351" s="48" t="s">
        <v>85</v>
      </c>
      <c r="F351" s="2" t="s">
        <v>174</v>
      </c>
      <c r="G351" s="2" t="s">
        <v>97</v>
      </c>
      <c r="H351" s="48" t="str">
        <f t="shared" si="10"/>
        <v>角色头盔B5</v>
      </c>
      <c r="I351" s="48" t="str">
        <f>VLOOKUP(H351,编辑!G:U,14,FALSE)</f>
        <v>3005;3105;3405;5086</v>
      </c>
      <c r="J351" s="48" t="str">
        <f>VLOOKUP(H351,编辑!G:U,15,FALSE)</f>
        <v>60;40;40;10</v>
      </c>
      <c r="K351" s="48">
        <f t="shared" si="11"/>
        <v>15000</v>
      </c>
      <c r="L351" s="1">
        <f>G351*VLOOKUP(E351,映射!K:L,2,FALSE)*10</f>
        <v>100</v>
      </c>
    </row>
    <row r="352" spans="1:12">
      <c r="A352" s="90">
        <v>1172</v>
      </c>
      <c r="B352" s="90" t="s">
        <v>185</v>
      </c>
      <c r="C352" s="90" t="s">
        <v>304</v>
      </c>
      <c r="D352" s="48" t="str">
        <f>C352&amp;VLOOKUP(F352,映射!A:B,2,FALSE)</f>
        <v>角色头盔</v>
      </c>
      <c r="E352" s="48" t="s">
        <v>82</v>
      </c>
      <c r="F352" s="2" t="s">
        <v>174</v>
      </c>
      <c r="G352" s="2" t="s">
        <v>101</v>
      </c>
      <c r="H352" s="48" t="str">
        <f t="shared" si="10"/>
        <v>角色头盔A6</v>
      </c>
      <c r="I352" s="48" t="str">
        <f>VLOOKUP(H352,编辑!G:U,14,FALSE)</f>
        <v>3006;3106;3406;5086</v>
      </c>
      <c r="J352" s="48" t="str">
        <f>VLOOKUP(H352,编辑!G:U,15,FALSE)</f>
        <v>36;24;24;10</v>
      </c>
      <c r="K352" s="48">
        <f t="shared" si="11"/>
        <v>18000</v>
      </c>
      <c r="L352" s="1">
        <f>G352*VLOOKUP(E352,映射!K:L,2,FALSE)*10</f>
        <v>60</v>
      </c>
    </row>
    <row r="353" spans="1:12">
      <c r="A353" s="90">
        <v>1173</v>
      </c>
      <c r="B353" s="90" t="s">
        <v>186</v>
      </c>
      <c r="C353" s="90" t="s">
        <v>304</v>
      </c>
      <c r="D353" s="48" t="str">
        <f>C353&amp;VLOOKUP(F353,映射!A:B,2,FALSE)</f>
        <v>角色头盔</v>
      </c>
      <c r="E353" s="48" t="s">
        <v>85</v>
      </c>
      <c r="F353" s="2" t="s">
        <v>174</v>
      </c>
      <c r="G353" s="2" t="s">
        <v>101</v>
      </c>
      <c r="H353" s="48" t="str">
        <f t="shared" si="10"/>
        <v>角色头盔B6</v>
      </c>
      <c r="I353" s="48" t="str">
        <f>VLOOKUP(H353,编辑!G:U,14,FALSE)</f>
        <v>3006;3106;3406;5086</v>
      </c>
      <c r="J353" s="48" t="str">
        <f>VLOOKUP(H353,编辑!G:U,15,FALSE)</f>
        <v>72;48;48;12</v>
      </c>
      <c r="K353" s="48">
        <f t="shared" si="11"/>
        <v>18000</v>
      </c>
      <c r="L353" s="1">
        <f>G353*VLOOKUP(E353,映射!K:L,2,FALSE)*10</f>
        <v>120</v>
      </c>
    </row>
    <row r="354" spans="1:12">
      <c r="A354" s="90">
        <v>1174</v>
      </c>
      <c r="B354" s="90" t="s">
        <v>369</v>
      </c>
      <c r="C354" s="90" t="s">
        <v>304</v>
      </c>
      <c r="D354" s="48" t="str">
        <f>C354&amp;VLOOKUP(F354,映射!A:B,2,FALSE)</f>
        <v>角色头盔</v>
      </c>
      <c r="E354" s="48" t="s">
        <v>82</v>
      </c>
      <c r="F354" s="2" t="s">
        <v>174</v>
      </c>
      <c r="G354" s="2" t="s">
        <v>306</v>
      </c>
      <c r="H354" s="48" t="str">
        <f t="shared" si="10"/>
        <v>角色头盔A7</v>
      </c>
      <c r="I354" s="48" t="str">
        <f>VLOOKUP(H354,编辑!G:U,14,FALSE)</f>
        <v>3012;3012;3012</v>
      </c>
      <c r="J354" s="48" t="str">
        <f>VLOOKUP(H354,编辑!G:U,15,FALSE)</f>
        <v>30;30;30</v>
      </c>
      <c r="K354" s="48">
        <f t="shared" si="11"/>
        <v>21000</v>
      </c>
      <c r="L354" s="1">
        <f>G354*VLOOKUP(E354,映射!K:L,2,FALSE)*10</f>
        <v>70</v>
      </c>
    </row>
    <row r="355" spans="1:12">
      <c r="A355" s="90">
        <v>1175</v>
      </c>
      <c r="B355" s="90" t="s">
        <v>370</v>
      </c>
      <c r="C355" s="90" t="s">
        <v>304</v>
      </c>
      <c r="D355" s="48" t="str">
        <f>C355&amp;VLOOKUP(F355,映射!A:B,2,FALSE)</f>
        <v>角色头盔</v>
      </c>
      <c r="E355" s="48" t="s">
        <v>85</v>
      </c>
      <c r="F355" s="2" t="s">
        <v>174</v>
      </c>
      <c r="G355" s="2" t="s">
        <v>306</v>
      </c>
      <c r="H355" s="48" t="str">
        <f t="shared" si="10"/>
        <v>角色头盔B7</v>
      </c>
      <c r="I355" s="48" t="str">
        <f>VLOOKUP(H355,编辑!G:U,14,FALSE)</f>
        <v>3012;3012;3012</v>
      </c>
      <c r="J355" s="48" t="str">
        <f>VLOOKUP(H355,编辑!G:U,15,FALSE)</f>
        <v>30;30;30</v>
      </c>
      <c r="K355" s="48">
        <f t="shared" si="11"/>
        <v>21000</v>
      </c>
      <c r="L355" s="1">
        <f>G355*VLOOKUP(E355,映射!K:L,2,FALSE)*10</f>
        <v>140</v>
      </c>
    </row>
    <row r="356" spans="1:12">
      <c r="A356" s="90">
        <v>1176</v>
      </c>
      <c r="B356" s="90" t="s">
        <v>371</v>
      </c>
      <c r="C356" s="90" t="s">
        <v>304</v>
      </c>
      <c r="D356" s="48" t="str">
        <f>C356&amp;VLOOKUP(F356,映射!A:B,2,FALSE)</f>
        <v>角色头盔</v>
      </c>
      <c r="E356" s="48" t="s">
        <v>85</v>
      </c>
      <c r="F356" s="2" t="s">
        <v>174</v>
      </c>
      <c r="G356" s="2" t="s">
        <v>306</v>
      </c>
      <c r="H356" s="48" t="str">
        <f t="shared" si="10"/>
        <v>角色头盔B7</v>
      </c>
      <c r="I356" s="48" t="str">
        <f>VLOOKUP(H356,编辑!G:U,14,FALSE)</f>
        <v>3012;3012;3012</v>
      </c>
      <c r="J356" s="48" t="str">
        <f>VLOOKUP(H356,编辑!G:U,15,FALSE)</f>
        <v>30;30;30</v>
      </c>
      <c r="K356" s="48">
        <f t="shared" si="11"/>
        <v>21000</v>
      </c>
      <c r="L356" s="1">
        <f>G356*VLOOKUP(E356,映射!K:L,2,FALSE)*10</f>
        <v>140</v>
      </c>
    </row>
    <row r="357" spans="1:12">
      <c r="A357" s="90">
        <v>1177</v>
      </c>
      <c r="B357" s="90" t="s">
        <v>372</v>
      </c>
      <c r="C357" s="90" t="s">
        <v>304</v>
      </c>
      <c r="D357" s="48" t="str">
        <f>C357&amp;VLOOKUP(F357,映射!A:B,2,FALSE)</f>
        <v>角色头盔</v>
      </c>
      <c r="E357" s="48" t="s">
        <v>82</v>
      </c>
      <c r="F357" s="2" t="s">
        <v>174</v>
      </c>
      <c r="G357" s="2" t="s">
        <v>310</v>
      </c>
      <c r="H357" s="48" t="str">
        <f t="shared" si="10"/>
        <v>角色头盔A8</v>
      </c>
      <c r="I357" s="48" t="str">
        <f>VLOOKUP(H357,编辑!G:U,14,FALSE)</f>
        <v>3012;3012;3012</v>
      </c>
      <c r="J357" s="48" t="str">
        <f>VLOOKUP(H357,编辑!G:U,15,FALSE)</f>
        <v>30;30;30</v>
      </c>
      <c r="K357" s="48">
        <f t="shared" si="11"/>
        <v>24000</v>
      </c>
      <c r="L357" s="1">
        <f>G357*VLOOKUP(E357,映射!K:L,2,FALSE)*10</f>
        <v>80</v>
      </c>
    </row>
    <row r="358" spans="1:12">
      <c r="A358" s="90">
        <v>1178</v>
      </c>
      <c r="B358" s="90" t="s">
        <v>373</v>
      </c>
      <c r="C358" s="90" t="s">
        <v>304</v>
      </c>
      <c r="D358" s="48" t="str">
        <f>C358&amp;VLOOKUP(F358,映射!A:B,2,FALSE)</f>
        <v>角色头盔</v>
      </c>
      <c r="E358" s="48" t="s">
        <v>85</v>
      </c>
      <c r="F358" s="2" t="s">
        <v>174</v>
      </c>
      <c r="G358" s="2" t="s">
        <v>310</v>
      </c>
      <c r="H358" s="48" t="str">
        <f t="shared" si="10"/>
        <v>角色头盔B8</v>
      </c>
      <c r="I358" s="48" t="str">
        <f>VLOOKUP(H358,编辑!G:U,14,FALSE)</f>
        <v>3012;3012;3012</v>
      </c>
      <c r="J358" s="48" t="str">
        <f>VLOOKUP(H358,编辑!G:U,15,FALSE)</f>
        <v>30;30;30</v>
      </c>
      <c r="K358" s="48">
        <f t="shared" si="11"/>
        <v>24000</v>
      </c>
      <c r="L358" s="1">
        <f>G358*VLOOKUP(E358,映射!K:L,2,FALSE)*10</f>
        <v>160</v>
      </c>
    </row>
    <row r="359" spans="1:12">
      <c r="A359" s="90">
        <v>1179</v>
      </c>
      <c r="B359" s="90" t="s">
        <v>374</v>
      </c>
      <c r="C359" s="90" t="s">
        <v>304</v>
      </c>
      <c r="D359" s="48" t="str">
        <f>C359&amp;VLOOKUP(F359,映射!A:B,2,FALSE)</f>
        <v>角色头盔</v>
      </c>
      <c r="E359" s="48" t="s">
        <v>85</v>
      </c>
      <c r="F359" s="2" t="s">
        <v>174</v>
      </c>
      <c r="G359" s="2" t="s">
        <v>310</v>
      </c>
      <c r="H359" s="48" t="str">
        <f t="shared" si="10"/>
        <v>角色头盔B8</v>
      </c>
      <c r="I359" s="48" t="str">
        <f>VLOOKUP(H359,编辑!G:U,14,FALSE)</f>
        <v>3012;3012;3012</v>
      </c>
      <c r="J359" s="48" t="str">
        <f>VLOOKUP(H359,编辑!G:U,15,FALSE)</f>
        <v>30;30;30</v>
      </c>
      <c r="K359" s="48">
        <f t="shared" si="11"/>
        <v>24000</v>
      </c>
      <c r="L359" s="1">
        <f>G359*VLOOKUP(E359,映射!K:L,2,FALSE)*10</f>
        <v>160</v>
      </c>
    </row>
    <row r="360" spans="1:12">
      <c r="A360" s="90">
        <v>1180</v>
      </c>
      <c r="B360" s="90" t="s">
        <v>375</v>
      </c>
      <c r="C360" s="90" t="s">
        <v>304</v>
      </c>
      <c r="D360" s="48" t="str">
        <f>C360&amp;VLOOKUP(F360,映射!A:B,2,FALSE)</f>
        <v>角色头盔</v>
      </c>
      <c r="E360" s="48" t="s">
        <v>82</v>
      </c>
      <c r="F360" s="2" t="s">
        <v>174</v>
      </c>
      <c r="G360" s="2" t="s">
        <v>314</v>
      </c>
      <c r="H360" s="48" t="str">
        <f t="shared" si="10"/>
        <v>角色头盔A9</v>
      </c>
      <c r="I360" s="48" t="str">
        <f>VLOOKUP(H360,编辑!G:U,14,FALSE)</f>
        <v>3012;3012;3012</v>
      </c>
      <c r="J360" s="48" t="str">
        <f>VLOOKUP(H360,编辑!G:U,15,FALSE)</f>
        <v>30;30;30</v>
      </c>
      <c r="K360" s="48">
        <f t="shared" si="11"/>
        <v>27000</v>
      </c>
      <c r="L360" s="1">
        <f>G360*VLOOKUP(E360,映射!K:L,2,FALSE)*10</f>
        <v>90</v>
      </c>
    </row>
    <row r="361" spans="1:12">
      <c r="A361" s="90">
        <v>1181</v>
      </c>
      <c r="B361" s="90" t="s">
        <v>376</v>
      </c>
      <c r="C361" s="90" t="s">
        <v>304</v>
      </c>
      <c r="D361" s="48" t="str">
        <f>C361&amp;VLOOKUP(F361,映射!A:B,2,FALSE)</f>
        <v>角色头盔</v>
      </c>
      <c r="E361" s="48" t="s">
        <v>85</v>
      </c>
      <c r="F361" s="2" t="s">
        <v>174</v>
      </c>
      <c r="G361" s="2" t="s">
        <v>314</v>
      </c>
      <c r="H361" s="48" t="str">
        <f t="shared" si="10"/>
        <v>角色头盔B9</v>
      </c>
      <c r="I361" s="48" t="str">
        <f>VLOOKUP(H361,编辑!G:U,14,FALSE)</f>
        <v>3012;3012;3012</v>
      </c>
      <c r="J361" s="48" t="str">
        <f>VLOOKUP(H361,编辑!G:U,15,FALSE)</f>
        <v>30;30;30</v>
      </c>
      <c r="K361" s="48">
        <f t="shared" si="11"/>
        <v>27000</v>
      </c>
      <c r="L361" s="1">
        <f>G361*VLOOKUP(E361,映射!K:L,2,FALSE)*10</f>
        <v>180</v>
      </c>
    </row>
    <row r="362" spans="1:12">
      <c r="A362" s="90">
        <v>1182</v>
      </c>
      <c r="B362" s="90" t="s">
        <v>377</v>
      </c>
      <c r="C362" s="90" t="s">
        <v>304</v>
      </c>
      <c r="D362" s="48" t="str">
        <f>C362&amp;VLOOKUP(F362,映射!A:B,2,FALSE)</f>
        <v>角色头盔</v>
      </c>
      <c r="E362" s="48" t="s">
        <v>82</v>
      </c>
      <c r="F362" s="2" t="s">
        <v>174</v>
      </c>
      <c r="G362" s="2" t="s">
        <v>317</v>
      </c>
      <c r="H362" s="48" t="str">
        <f t="shared" si="10"/>
        <v>角色头盔A10</v>
      </c>
      <c r="I362" s="48" t="str">
        <f>VLOOKUP(H362,编辑!G:U,14,FALSE)</f>
        <v>3012;3012;3012</v>
      </c>
      <c r="J362" s="48" t="str">
        <f>VLOOKUP(H362,编辑!G:U,15,FALSE)</f>
        <v>30;30;30</v>
      </c>
      <c r="K362" s="48">
        <f t="shared" si="11"/>
        <v>30000</v>
      </c>
      <c r="L362" s="1">
        <f>G362*VLOOKUP(E362,映射!K:L,2,FALSE)*10</f>
        <v>100</v>
      </c>
    </row>
    <row r="363" spans="1:12">
      <c r="A363" s="90">
        <v>1183</v>
      </c>
      <c r="B363" s="90" t="s">
        <v>378</v>
      </c>
      <c r="C363" s="90" t="s">
        <v>304</v>
      </c>
      <c r="D363" s="48" t="str">
        <f>C363&amp;VLOOKUP(F363,映射!A:B,2,FALSE)</f>
        <v>角色头盔</v>
      </c>
      <c r="E363" s="48" t="s">
        <v>85</v>
      </c>
      <c r="F363" s="2" t="s">
        <v>174</v>
      </c>
      <c r="G363" s="2" t="s">
        <v>317</v>
      </c>
      <c r="H363" s="48" t="str">
        <f t="shared" si="10"/>
        <v>角色头盔B10</v>
      </c>
      <c r="I363" s="48" t="str">
        <f>VLOOKUP(H363,编辑!G:U,14,FALSE)</f>
        <v>3012;3012;3012</v>
      </c>
      <c r="J363" s="48" t="str">
        <f>VLOOKUP(H363,编辑!G:U,15,FALSE)</f>
        <v>30;30;30</v>
      </c>
      <c r="K363" s="48">
        <f t="shared" si="11"/>
        <v>30000</v>
      </c>
      <c r="L363" s="1">
        <f>G363*VLOOKUP(E363,映射!K:L,2,FALSE)*10</f>
        <v>200</v>
      </c>
    </row>
    <row r="364" spans="1:12">
      <c r="A364" s="90">
        <v>1184</v>
      </c>
      <c r="B364" s="90" t="s">
        <v>187</v>
      </c>
      <c r="C364" s="90" t="s">
        <v>304</v>
      </c>
      <c r="D364" s="48" t="str">
        <f>C364&amp;VLOOKUP(F364,映射!A:B,2,FALSE)</f>
        <v>角色帽子</v>
      </c>
      <c r="E364" s="48" t="s">
        <v>82</v>
      </c>
      <c r="F364" s="2" t="s">
        <v>188</v>
      </c>
      <c r="G364" s="2" t="s">
        <v>86</v>
      </c>
      <c r="H364" s="48" t="str">
        <f t="shared" si="10"/>
        <v>角色帽子A1</v>
      </c>
      <c r="I364" s="48" t="str">
        <f>VLOOKUP(H364,编辑!G:U,14,FALSE)</f>
        <v>3001;3101;3401</v>
      </c>
      <c r="J364" s="48" t="str">
        <f>VLOOKUP(H364,编辑!G:U,15,FALSE)</f>
        <v>4;4;6</v>
      </c>
      <c r="K364" s="48">
        <f t="shared" si="11"/>
        <v>3000</v>
      </c>
      <c r="L364" s="1">
        <f>G364*VLOOKUP(E364,映射!K:L,2,FALSE)*10</f>
        <v>10</v>
      </c>
    </row>
    <row r="365" spans="1:12">
      <c r="A365" s="90">
        <v>1185</v>
      </c>
      <c r="B365" s="90" t="s">
        <v>189</v>
      </c>
      <c r="C365" s="90" t="s">
        <v>304</v>
      </c>
      <c r="D365" s="48" t="str">
        <f>C365&amp;VLOOKUP(F365,映射!A:B,2,FALSE)</f>
        <v>角色帽子</v>
      </c>
      <c r="E365" s="48" t="s">
        <v>85</v>
      </c>
      <c r="F365" s="2" t="s">
        <v>188</v>
      </c>
      <c r="G365" s="2" t="s">
        <v>86</v>
      </c>
      <c r="H365" s="48" t="str">
        <f t="shared" si="10"/>
        <v>角色帽子B1</v>
      </c>
      <c r="I365" s="48" t="str">
        <f>VLOOKUP(H365,编辑!G:U,14,FALSE)</f>
        <v>3001;3101;3401;5086</v>
      </c>
      <c r="J365" s="48" t="str">
        <f>VLOOKUP(H365,编辑!G:U,15,FALSE)</f>
        <v>8;8;12;1</v>
      </c>
      <c r="K365" s="48">
        <f t="shared" si="11"/>
        <v>3000</v>
      </c>
      <c r="L365" s="1">
        <f>G365*VLOOKUP(E365,映射!K:L,2,FALSE)*10</f>
        <v>20</v>
      </c>
    </row>
    <row r="366" spans="1:12">
      <c r="A366" s="90">
        <v>1186</v>
      </c>
      <c r="B366" s="90" t="s">
        <v>190</v>
      </c>
      <c r="C366" s="90" t="s">
        <v>304</v>
      </c>
      <c r="D366" s="48" t="str">
        <f>C366&amp;VLOOKUP(F366,映射!A:B,2,FALSE)</f>
        <v>角色帽子</v>
      </c>
      <c r="E366" s="48" t="s">
        <v>82</v>
      </c>
      <c r="F366" s="2" t="s">
        <v>188</v>
      </c>
      <c r="G366" s="2" t="s">
        <v>88</v>
      </c>
      <c r="H366" s="48" t="str">
        <f t="shared" si="10"/>
        <v>角色帽子A2</v>
      </c>
      <c r="I366" s="48" t="str">
        <f>VLOOKUP(H366,编辑!G:U,14,FALSE)</f>
        <v>3002;3102;3402;5086</v>
      </c>
      <c r="J366" s="48" t="str">
        <f>VLOOKUP(H366,编辑!G:U,15,FALSE)</f>
        <v>8;8;12;1</v>
      </c>
      <c r="K366" s="48">
        <f t="shared" si="11"/>
        <v>6000</v>
      </c>
      <c r="L366" s="1">
        <f>G366*VLOOKUP(E366,映射!K:L,2,FALSE)*10</f>
        <v>20</v>
      </c>
    </row>
    <row r="367" spans="1:12">
      <c r="A367" s="90">
        <v>1187</v>
      </c>
      <c r="B367" s="90" t="s">
        <v>191</v>
      </c>
      <c r="C367" s="90" t="s">
        <v>304</v>
      </c>
      <c r="D367" s="48" t="str">
        <f>C367&amp;VLOOKUP(F367,映射!A:B,2,FALSE)</f>
        <v>角色帽子</v>
      </c>
      <c r="E367" s="48" t="s">
        <v>85</v>
      </c>
      <c r="F367" s="2" t="s">
        <v>188</v>
      </c>
      <c r="G367" s="2" t="s">
        <v>88</v>
      </c>
      <c r="H367" s="48" t="str">
        <f t="shared" si="10"/>
        <v>角色帽子B2</v>
      </c>
      <c r="I367" s="48" t="str">
        <f>VLOOKUP(H367,编辑!G:U,14,FALSE)</f>
        <v>3002;3102;3402;5086</v>
      </c>
      <c r="J367" s="48" t="str">
        <f>VLOOKUP(H367,编辑!G:U,15,FALSE)</f>
        <v>16;16;24;2</v>
      </c>
      <c r="K367" s="48">
        <f t="shared" si="11"/>
        <v>6000</v>
      </c>
      <c r="L367" s="1">
        <f>G367*VLOOKUP(E367,映射!K:L,2,FALSE)*10</f>
        <v>40</v>
      </c>
    </row>
    <row r="368" spans="1:12">
      <c r="A368" s="90">
        <v>1188</v>
      </c>
      <c r="B368" s="90" t="s">
        <v>192</v>
      </c>
      <c r="C368" s="90" t="s">
        <v>304</v>
      </c>
      <c r="D368" s="48" t="str">
        <f>C368&amp;VLOOKUP(F368,映射!A:B,2,FALSE)</f>
        <v>角色帽子</v>
      </c>
      <c r="E368" s="48" t="s">
        <v>82</v>
      </c>
      <c r="F368" s="2" t="s">
        <v>188</v>
      </c>
      <c r="G368" s="2" t="s">
        <v>91</v>
      </c>
      <c r="H368" s="48" t="str">
        <f t="shared" si="10"/>
        <v>角色帽子A3</v>
      </c>
      <c r="I368" s="48" t="str">
        <f>VLOOKUP(H368,编辑!G:U,14,FALSE)</f>
        <v>3003;3103;3403;5086</v>
      </c>
      <c r="J368" s="48" t="str">
        <f>VLOOKUP(H368,编辑!G:U,15,FALSE)</f>
        <v>12;12;18;2</v>
      </c>
      <c r="K368" s="48">
        <f t="shared" si="11"/>
        <v>9000</v>
      </c>
      <c r="L368" s="1">
        <f>G368*VLOOKUP(E368,映射!K:L,2,FALSE)*10</f>
        <v>30</v>
      </c>
    </row>
    <row r="369" spans="1:12">
      <c r="A369" s="90">
        <v>1189</v>
      </c>
      <c r="B369" s="90" t="s">
        <v>193</v>
      </c>
      <c r="C369" s="90" t="s">
        <v>304</v>
      </c>
      <c r="D369" s="48" t="str">
        <f>C369&amp;VLOOKUP(F369,映射!A:B,2,FALSE)</f>
        <v>角色帽子</v>
      </c>
      <c r="E369" s="48" t="s">
        <v>85</v>
      </c>
      <c r="F369" s="2" t="s">
        <v>188</v>
      </c>
      <c r="G369" s="2" t="s">
        <v>91</v>
      </c>
      <c r="H369" s="48" t="str">
        <f t="shared" si="10"/>
        <v>角色帽子B3</v>
      </c>
      <c r="I369" s="48" t="str">
        <f>VLOOKUP(H369,编辑!G:U,14,FALSE)</f>
        <v>3003;3103;3403;5086</v>
      </c>
      <c r="J369" s="48" t="str">
        <f>VLOOKUP(H369,编辑!G:U,15,FALSE)</f>
        <v>24;24;36;4</v>
      </c>
      <c r="K369" s="48">
        <f t="shared" si="11"/>
        <v>9000</v>
      </c>
      <c r="L369" s="1">
        <f>G369*VLOOKUP(E369,映射!K:L,2,FALSE)*10</f>
        <v>60</v>
      </c>
    </row>
    <row r="370" spans="1:12">
      <c r="A370" s="90">
        <v>1190</v>
      </c>
      <c r="B370" s="90" t="s">
        <v>194</v>
      </c>
      <c r="C370" s="90" t="s">
        <v>304</v>
      </c>
      <c r="D370" s="48" t="str">
        <f>C370&amp;VLOOKUP(F370,映射!A:B,2,FALSE)</f>
        <v>角色帽子</v>
      </c>
      <c r="E370" s="48" t="s">
        <v>82</v>
      </c>
      <c r="F370" s="2" t="s">
        <v>188</v>
      </c>
      <c r="G370" s="2" t="s">
        <v>94</v>
      </c>
      <c r="H370" s="48" t="str">
        <f t="shared" si="10"/>
        <v>角色帽子A4</v>
      </c>
      <c r="I370" s="48" t="str">
        <f>VLOOKUP(H370,编辑!G:U,14,FALSE)</f>
        <v>3004;3104;3404;5086</v>
      </c>
      <c r="J370" s="48" t="str">
        <f>VLOOKUP(H370,编辑!G:U,15,FALSE)</f>
        <v>16;16;24;4</v>
      </c>
      <c r="K370" s="48">
        <f t="shared" si="11"/>
        <v>12000</v>
      </c>
      <c r="L370" s="1">
        <f>G370*VLOOKUP(E370,映射!K:L,2,FALSE)*10</f>
        <v>40</v>
      </c>
    </row>
    <row r="371" spans="1:12">
      <c r="A371" s="90">
        <v>1191</v>
      </c>
      <c r="B371" s="90" t="s">
        <v>195</v>
      </c>
      <c r="C371" s="90" t="s">
        <v>304</v>
      </c>
      <c r="D371" s="48" t="str">
        <f>C371&amp;VLOOKUP(F371,映射!A:B,2,FALSE)</f>
        <v>角色帽子</v>
      </c>
      <c r="E371" s="48" t="s">
        <v>85</v>
      </c>
      <c r="F371" s="2" t="s">
        <v>188</v>
      </c>
      <c r="G371" s="2" t="s">
        <v>94</v>
      </c>
      <c r="H371" s="48" t="str">
        <f t="shared" si="10"/>
        <v>角色帽子B4</v>
      </c>
      <c r="I371" s="48" t="str">
        <f>VLOOKUP(H371,编辑!G:U,14,FALSE)</f>
        <v>3004;3104;3404;5086</v>
      </c>
      <c r="J371" s="48" t="str">
        <f>VLOOKUP(H371,编辑!G:U,15,FALSE)</f>
        <v>32;32;48;8</v>
      </c>
      <c r="K371" s="48">
        <f t="shared" si="11"/>
        <v>12000</v>
      </c>
      <c r="L371" s="1">
        <f>G371*VLOOKUP(E371,映射!K:L,2,FALSE)*10</f>
        <v>80</v>
      </c>
    </row>
    <row r="372" spans="1:12">
      <c r="A372" s="90">
        <v>1192</v>
      </c>
      <c r="B372" s="90" t="s">
        <v>196</v>
      </c>
      <c r="C372" s="90" t="s">
        <v>304</v>
      </c>
      <c r="D372" s="48" t="str">
        <f>C372&amp;VLOOKUP(F372,映射!A:B,2,FALSE)</f>
        <v>角色帽子</v>
      </c>
      <c r="E372" s="48" t="s">
        <v>82</v>
      </c>
      <c r="F372" s="2" t="s">
        <v>188</v>
      </c>
      <c r="G372" s="2" t="s">
        <v>97</v>
      </c>
      <c r="H372" s="48" t="str">
        <f t="shared" si="10"/>
        <v>角色帽子A5</v>
      </c>
      <c r="I372" s="48" t="str">
        <f>VLOOKUP(H372,编辑!G:U,14,FALSE)</f>
        <v>3005;3105;3405;5086</v>
      </c>
      <c r="J372" s="48" t="str">
        <f>VLOOKUP(H372,编辑!G:U,15,FALSE)</f>
        <v>20;20;30;8</v>
      </c>
      <c r="K372" s="48">
        <f t="shared" si="11"/>
        <v>15000</v>
      </c>
      <c r="L372" s="1">
        <f>G372*VLOOKUP(E372,映射!K:L,2,FALSE)*10</f>
        <v>50</v>
      </c>
    </row>
    <row r="373" spans="1:12">
      <c r="A373" s="90">
        <v>1193</v>
      </c>
      <c r="B373" s="90" t="s">
        <v>197</v>
      </c>
      <c r="C373" s="90" t="s">
        <v>304</v>
      </c>
      <c r="D373" s="48" t="str">
        <f>C373&amp;VLOOKUP(F373,映射!A:B,2,FALSE)</f>
        <v>角色帽子</v>
      </c>
      <c r="E373" s="48" t="s">
        <v>85</v>
      </c>
      <c r="F373" s="2" t="s">
        <v>188</v>
      </c>
      <c r="G373" s="2" t="s">
        <v>97</v>
      </c>
      <c r="H373" s="48" t="str">
        <f t="shared" si="10"/>
        <v>角色帽子B5</v>
      </c>
      <c r="I373" s="48" t="str">
        <f>VLOOKUP(H373,编辑!G:U,14,FALSE)</f>
        <v>3005;3105;3405;5086</v>
      </c>
      <c r="J373" s="48" t="str">
        <f>VLOOKUP(H373,编辑!G:U,15,FALSE)</f>
        <v>40;40;60;10</v>
      </c>
      <c r="K373" s="48">
        <f t="shared" si="11"/>
        <v>15000</v>
      </c>
      <c r="L373" s="1">
        <f>G373*VLOOKUP(E373,映射!K:L,2,FALSE)*10</f>
        <v>100</v>
      </c>
    </row>
    <row r="374" spans="1:12">
      <c r="A374" s="90">
        <v>1194</v>
      </c>
      <c r="B374" s="90" t="s">
        <v>198</v>
      </c>
      <c r="C374" s="90" t="s">
        <v>304</v>
      </c>
      <c r="D374" s="48" t="str">
        <f>C374&amp;VLOOKUP(F374,映射!A:B,2,FALSE)</f>
        <v>角色帽子</v>
      </c>
      <c r="E374" s="48" t="s">
        <v>85</v>
      </c>
      <c r="F374" s="2" t="s">
        <v>188</v>
      </c>
      <c r="G374" s="2" t="s">
        <v>97</v>
      </c>
      <c r="H374" s="48" t="str">
        <f t="shared" si="10"/>
        <v>角色帽子B5</v>
      </c>
      <c r="I374" s="48" t="str">
        <f>VLOOKUP(H374,编辑!G:U,14,FALSE)</f>
        <v>3005;3105;3405;5086</v>
      </c>
      <c r="J374" s="48" t="str">
        <f>VLOOKUP(H374,编辑!G:U,15,FALSE)</f>
        <v>40;40;60;10</v>
      </c>
      <c r="K374" s="48">
        <f t="shared" si="11"/>
        <v>15000</v>
      </c>
      <c r="L374" s="1">
        <f>G374*VLOOKUP(E374,映射!K:L,2,FALSE)*10</f>
        <v>100</v>
      </c>
    </row>
    <row r="375" spans="1:12">
      <c r="A375" s="90">
        <v>1195</v>
      </c>
      <c r="B375" s="90" t="s">
        <v>199</v>
      </c>
      <c r="C375" s="90" t="s">
        <v>304</v>
      </c>
      <c r="D375" s="48" t="str">
        <f>C375&amp;VLOOKUP(F375,映射!A:B,2,FALSE)</f>
        <v>角色帽子</v>
      </c>
      <c r="E375" s="48" t="s">
        <v>82</v>
      </c>
      <c r="F375" s="2" t="s">
        <v>188</v>
      </c>
      <c r="G375" s="2" t="s">
        <v>101</v>
      </c>
      <c r="H375" s="48" t="str">
        <f t="shared" si="10"/>
        <v>角色帽子A6</v>
      </c>
      <c r="I375" s="48" t="str">
        <f>VLOOKUP(H375,编辑!G:U,14,FALSE)</f>
        <v>3006;3106;3406;5086</v>
      </c>
      <c r="J375" s="48" t="str">
        <f>VLOOKUP(H375,编辑!G:U,15,FALSE)</f>
        <v>24;24;36;10</v>
      </c>
      <c r="K375" s="48">
        <f t="shared" si="11"/>
        <v>18000</v>
      </c>
      <c r="L375" s="1">
        <f>G375*VLOOKUP(E375,映射!K:L,2,FALSE)*10</f>
        <v>60</v>
      </c>
    </row>
    <row r="376" spans="1:12">
      <c r="A376" s="90">
        <v>1196</v>
      </c>
      <c r="B376" s="90" t="s">
        <v>200</v>
      </c>
      <c r="C376" s="90" t="s">
        <v>304</v>
      </c>
      <c r="D376" s="48" t="str">
        <f>C376&amp;VLOOKUP(F376,映射!A:B,2,FALSE)</f>
        <v>角色帽子</v>
      </c>
      <c r="E376" s="48" t="s">
        <v>85</v>
      </c>
      <c r="F376" s="2" t="s">
        <v>188</v>
      </c>
      <c r="G376" s="2" t="s">
        <v>101</v>
      </c>
      <c r="H376" s="48" t="str">
        <f t="shared" si="10"/>
        <v>角色帽子B6</v>
      </c>
      <c r="I376" s="48" t="str">
        <f>VLOOKUP(H376,编辑!G:U,14,FALSE)</f>
        <v>3006;3106;3406;5086</v>
      </c>
      <c r="J376" s="48" t="str">
        <f>VLOOKUP(H376,编辑!G:U,15,FALSE)</f>
        <v>48;48;72;12</v>
      </c>
      <c r="K376" s="48">
        <f t="shared" si="11"/>
        <v>18000</v>
      </c>
      <c r="L376" s="1">
        <f>G376*VLOOKUP(E376,映射!K:L,2,FALSE)*10</f>
        <v>120</v>
      </c>
    </row>
    <row r="377" spans="1:12">
      <c r="A377" s="90">
        <v>1197</v>
      </c>
      <c r="B377" s="90" t="s">
        <v>379</v>
      </c>
      <c r="C377" s="90" t="s">
        <v>304</v>
      </c>
      <c r="D377" s="48" t="str">
        <f>C377&amp;VLOOKUP(F377,映射!A:B,2,FALSE)</f>
        <v>角色帽子</v>
      </c>
      <c r="E377" s="48" t="s">
        <v>82</v>
      </c>
      <c r="F377" s="2" t="s">
        <v>188</v>
      </c>
      <c r="G377" s="2" t="s">
        <v>306</v>
      </c>
      <c r="H377" s="48" t="str">
        <f t="shared" si="10"/>
        <v>角色帽子A7</v>
      </c>
      <c r="I377" s="48" t="str">
        <f>VLOOKUP(H377,编辑!G:U,14,FALSE)</f>
        <v>3012;3012;3012</v>
      </c>
      <c r="J377" s="48" t="str">
        <f>VLOOKUP(H377,编辑!G:U,15,FALSE)</f>
        <v>30;30;30</v>
      </c>
      <c r="K377" s="48">
        <f t="shared" si="11"/>
        <v>21000</v>
      </c>
      <c r="L377" s="1">
        <f>G377*VLOOKUP(E377,映射!K:L,2,FALSE)*10</f>
        <v>70</v>
      </c>
    </row>
    <row r="378" spans="1:12">
      <c r="A378" s="90">
        <v>1198</v>
      </c>
      <c r="B378" s="90" t="s">
        <v>380</v>
      </c>
      <c r="C378" s="90" t="s">
        <v>304</v>
      </c>
      <c r="D378" s="48" t="str">
        <f>C378&amp;VLOOKUP(F378,映射!A:B,2,FALSE)</f>
        <v>角色帽子</v>
      </c>
      <c r="E378" s="48" t="s">
        <v>85</v>
      </c>
      <c r="F378" s="2" t="s">
        <v>188</v>
      </c>
      <c r="G378" s="2" t="s">
        <v>306</v>
      </c>
      <c r="H378" s="48" t="str">
        <f t="shared" si="10"/>
        <v>角色帽子B7</v>
      </c>
      <c r="I378" s="48" t="str">
        <f>VLOOKUP(H378,编辑!G:U,14,FALSE)</f>
        <v>3012;3012;3012</v>
      </c>
      <c r="J378" s="48" t="str">
        <f>VLOOKUP(H378,编辑!G:U,15,FALSE)</f>
        <v>30;30;30</v>
      </c>
      <c r="K378" s="48">
        <f t="shared" si="11"/>
        <v>21000</v>
      </c>
      <c r="L378" s="1">
        <f>G378*VLOOKUP(E378,映射!K:L,2,FALSE)*10</f>
        <v>140</v>
      </c>
    </row>
    <row r="379" spans="1:12">
      <c r="A379" s="90">
        <v>1199</v>
      </c>
      <c r="B379" s="90" t="s">
        <v>381</v>
      </c>
      <c r="C379" s="90" t="s">
        <v>304</v>
      </c>
      <c r="D379" s="48" t="str">
        <f>C379&amp;VLOOKUP(F379,映射!A:B,2,FALSE)</f>
        <v>角色帽子</v>
      </c>
      <c r="E379" s="48" t="s">
        <v>85</v>
      </c>
      <c r="F379" s="2" t="s">
        <v>188</v>
      </c>
      <c r="G379" s="2" t="s">
        <v>306</v>
      </c>
      <c r="H379" s="48" t="str">
        <f t="shared" si="10"/>
        <v>角色帽子B7</v>
      </c>
      <c r="I379" s="48" t="str">
        <f>VLOOKUP(H379,编辑!G:U,14,FALSE)</f>
        <v>3012;3012;3012</v>
      </c>
      <c r="J379" s="48" t="str">
        <f>VLOOKUP(H379,编辑!G:U,15,FALSE)</f>
        <v>30;30;30</v>
      </c>
      <c r="K379" s="48">
        <f t="shared" si="11"/>
        <v>21000</v>
      </c>
      <c r="L379" s="1">
        <f>G379*VLOOKUP(E379,映射!K:L,2,FALSE)*10</f>
        <v>140</v>
      </c>
    </row>
    <row r="380" spans="1:12">
      <c r="A380" s="90">
        <v>1200</v>
      </c>
      <c r="B380" s="90" t="s">
        <v>382</v>
      </c>
      <c r="C380" s="90" t="s">
        <v>304</v>
      </c>
      <c r="D380" s="48" t="str">
        <f>C380&amp;VLOOKUP(F380,映射!A:B,2,FALSE)</f>
        <v>角色帽子</v>
      </c>
      <c r="E380" s="48" t="s">
        <v>82</v>
      </c>
      <c r="F380" s="2" t="s">
        <v>188</v>
      </c>
      <c r="G380" s="2" t="s">
        <v>310</v>
      </c>
      <c r="H380" s="48" t="str">
        <f t="shared" si="10"/>
        <v>角色帽子A8</v>
      </c>
      <c r="I380" s="48" t="str">
        <f>VLOOKUP(H380,编辑!G:U,14,FALSE)</f>
        <v>3012;3012;3012</v>
      </c>
      <c r="J380" s="48" t="str">
        <f>VLOOKUP(H380,编辑!G:U,15,FALSE)</f>
        <v>30;30;30</v>
      </c>
      <c r="K380" s="48">
        <f t="shared" si="11"/>
        <v>24000</v>
      </c>
      <c r="L380" s="1">
        <f>G380*VLOOKUP(E380,映射!K:L,2,FALSE)*10</f>
        <v>80</v>
      </c>
    </row>
    <row r="381" spans="1:12">
      <c r="A381" s="90">
        <v>1201</v>
      </c>
      <c r="B381" s="90" t="s">
        <v>383</v>
      </c>
      <c r="C381" s="90" t="s">
        <v>304</v>
      </c>
      <c r="D381" s="48" t="str">
        <f>C381&amp;VLOOKUP(F381,映射!A:B,2,FALSE)</f>
        <v>角色帽子</v>
      </c>
      <c r="E381" s="48" t="s">
        <v>85</v>
      </c>
      <c r="F381" s="2" t="s">
        <v>188</v>
      </c>
      <c r="G381" s="2" t="s">
        <v>310</v>
      </c>
      <c r="H381" s="48" t="str">
        <f t="shared" si="10"/>
        <v>角色帽子B8</v>
      </c>
      <c r="I381" s="48" t="str">
        <f>VLOOKUP(H381,编辑!G:U,14,FALSE)</f>
        <v>3012;3012;3012</v>
      </c>
      <c r="J381" s="48" t="str">
        <f>VLOOKUP(H381,编辑!G:U,15,FALSE)</f>
        <v>30;30;30</v>
      </c>
      <c r="K381" s="48">
        <f t="shared" si="11"/>
        <v>24000</v>
      </c>
      <c r="L381" s="1">
        <f>G381*VLOOKUP(E381,映射!K:L,2,FALSE)*10</f>
        <v>160</v>
      </c>
    </row>
    <row r="382" spans="1:12">
      <c r="A382" s="90">
        <v>1202</v>
      </c>
      <c r="B382" s="90" t="s">
        <v>384</v>
      </c>
      <c r="C382" s="90" t="s">
        <v>304</v>
      </c>
      <c r="D382" s="48" t="str">
        <f>C382&amp;VLOOKUP(F382,映射!A:B,2,FALSE)</f>
        <v>角色帽子</v>
      </c>
      <c r="E382" s="48" t="s">
        <v>85</v>
      </c>
      <c r="F382" s="2" t="s">
        <v>188</v>
      </c>
      <c r="G382" s="2" t="s">
        <v>310</v>
      </c>
      <c r="H382" s="48" t="str">
        <f t="shared" si="10"/>
        <v>角色帽子B8</v>
      </c>
      <c r="I382" s="48" t="str">
        <f>VLOOKUP(H382,编辑!G:U,14,FALSE)</f>
        <v>3012;3012;3012</v>
      </c>
      <c r="J382" s="48" t="str">
        <f>VLOOKUP(H382,编辑!G:U,15,FALSE)</f>
        <v>30;30;30</v>
      </c>
      <c r="K382" s="48">
        <f t="shared" si="11"/>
        <v>24000</v>
      </c>
      <c r="L382" s="1">
        <f>G382*VLOOKUP(E382,映射!K:L,2,FALSE)*10</f>
        <v>160</v>
      </c>
    </row>
    <row r="383" spans="1:12">
      <c r="A383" s="90">
        <v>1203</v>
      </c>
      <c r="B383" s="90" t="s">
        <v>385</v>
      </c>
      <c r="C383" s="90" t="s">
        <v>304</v>
      </c>
      <c r="D383" s="48" t="str">
        <f>C383&amp;VLOOKUP(F383,映射!A:B,2,FALSE)</f>
        <v>角色帽子</v>
      </c>
      <c r="E383" s="48" t="s">
        <v>85</v>
      </c>
      <c r="F383" s="2" t="s">
        <v>188</v>
      </c>
      <c r="G383" s="2" t="s">
        <v>310</v>
      </c>
      <c r="H383" s="48" t="str">
        <f t="shared" si="10"/>
        <v>角色帽子B8</v>
      </c>
      <c r="I383" s="48" t="str">
        <f>VLOOKUP(H383,编辑!G:U,14,FALSE)</f>
        <v>3012;3012;3012</v>
      </c>
      <c r="J383" s="48" t="str">
        <f>VLOOKUP(H383,编辑!G:U,15,FALSE)</f>
        <v>30;30;30</v>
      </c>
      <c r="K383" s="48">
        <f t="shared" si="11"/>
        <v>24000</v>
      </c>
      <c r="L383" s="1">
        <f>G383*VLOOKUP(E383,映射!K:L,2,FALSE)*10</f>
        <v>160</v>
      </c>
    </row>
    <row r="384" spans="1:12">
      <c r="A384" s="90">
        <v>1204</v>
      </c>
      <c r="B384" s="90" t="s">
        <v>386</v>
      </c>
      <c r="C384" s="90" t="s">
        <v>304</v>
      </c>
      <c r="D384" s="48" t="str">
        <f>C384&amp;VLOOKUP(F384,映射!A:B,2,FALSE)</f>
        <v>角色帽子</v>
      </c>
      <c r="E384" s="48" t="s">
        <v>82</v>
      </c>
      <c r="F384" s="2" t="s">
        <v>188</v>
      </c>
      <c r="G384" s="2" t="s">
        <v>314</v>
      </c>
      <c r="H384" s="48" t="str">
        <f t="shared" si="10"/>
        <v>角色帽子A9</v>
      </c>
      <c r="I384" s="48" t="str">
        <f>VLOOKUP(H384,编辑!G:U,14,FALSE)</f>
        <v>3012;3012;3012</v>
      </c>
      <c r="J384" s="48" t="str">
        <f>VLOOKUP(H384,编辑!G:U,15,FALSE)</f>
        <v>30;30;30</v>
      </c>
      <c r="K384" s="48">
        <f t="shared" si="11"/>
        <v>27000</v>
      </c>
      <c r="L384" s="1">
        <f>G384*VLOOKUP(E384,映射!K:L,2,FALSE)*10</f>
        <v>90</v>
      </c>
    </row>
    <row r="385" spans="1:12">
      <c r="A385" s="90">
        <v>1205</v>
      </c>
      <c r="B385" s="90" t="s">
        <v>387</v>
      </c>
      <c r="C385" s="90" t="s">
        <v>304</v>
      </c>
      <c r="D385" s="48" t="str">
        <f>C385&amp;VLOOKUP(F385,映射!A:B,2,FALSE)</f>
        <v>角色帽子</v>
      </c>
      <c r="E385" s="48" t="s">
        <v>85</v>
      </c>
      <c r="F385" s="2" t="s">
        <v>188</v>
      </c>
      <c r="G385" s="2" t="s">
        <v>314</v>
      </c>
      <c r="H385" s="48" t="str">
        <f t="shared" si="10"/>
        <v>角色帽子B9</v>
      </c>
      <c r="I385" s="48" t="str">
        <f>VLOOKUP(H385,编辑!G:U,14,FALSE)</f>
        <v>3012;3012;3012</v>
      </c>
      <c r="J385" s="48" t="str">
        <f>VLOOKUP(H385,编辑!G:U,15,FALSE)</f>
        <v>30;30;30</v>
      </c>
      <c r="K385" s="48">
        <f t="shared" si="11"/>
        <v>27000</v>
      </c>
      <c r="L385" s="1">
        <f>G385*VLOOKUP(E385,映射!K:L,2,FALSE)*10</f>
        <v>180</v>
      </c>
    </row>
    <row r="386" spans="1:12">
      <c r="A386" s="90">
        <v>1206</v>
      </c>
      <c r="B386" s="90" t="s">
        <v>388</v>
      </c>
      <c r="C386" s="90" t="s">
        <v>304</v>
      </c>
      <c r="D386" s="48" t="str">
        <f>C386&amp;VLOOKUP(F386,映射!A:B,2,FALSE)</f>
        <v>角色帽子</v>
      </c>
      <c r="E386" s="48" t="s">
        <v>82</v>
      </c>
      <c r="F386" s="2" t="s">
        <v>188</v>
      </c>
      <c r="G386" s="2" t="s">
        <v>317</v>
      </c>
      <c r="H386" s="48" t="str">
        <f t="shared" si="10"/>
        <v>角色帽子A10</v>
      </c>
      <c r="I386" s="48" t="str">
        <f>VLOOKUP(H386,编辑!G:U,14,FALSE)</f>
        <v>3012;3012;3012</v>
      </c>
      <c r="J386" s="48" t="str">
        <f>VLOOKUP(H386,编辑!G:U,15,FALSE)</f>
        <v>30;30;30</v>
      </c>
      <c r="K386" s="48">
        <f t="shared" si="11"/>
        <v>30000</v>
      </c>
      <c r="L386" s="1">
        <f>G386*VLOOKUP(E386,映射!K:L,2,FALSE)*10</f>
        <v>100</v>
      </c>
    </row>
    <row r="387" spans="1:12">
      <c r="A387" s="90">
        <v>1207</v>
      </c>
      <c r="B387" s="90" t="s">
        <v>389</v>
      </c>
      <c r="C387" s="90" t="s">
        <v>304</v>
      </c>
      <c r="D387" s="48" t="str">
        <f>C387&amp;VLOOKUP(F387,映射!A:B,2,FALSE)</f>
        <v>角色帽子</v>
      </c>
      <c r="E387" s="48" t="s">
        <v>85</v>
      </c>
      <c r="F387" s="2" t="s">
        <v>188</v>
      </c>
      <c r="G387" s="2" t="s">
        <v>317</v>
      </c>
      <c r="H387" s="48" t="str">
        <f t="shared" ref="H387:H450" si="12">D387&amp;E387&amp;G387</f>
        <v>角色帽子B10</v>
      </c>
      <c r="I387" s="48" t="str">
        <f>VLOOKUP(H387,编辑!G:U,14,FALSE)</f>
        <v>3012;3012;3012</v>
      </c>
      <c r="J387" s="48" t="str">
        <f>VLOOKUP(H387,编辑!G:U,15,FALSE)</f>
        <v>30;30;30</v>
      </c>
      <c r="K387" s="48">
        <f t="shared" ref="K387:K450" si="13">G387*3000</f>
        <v>30000</v>
      </c>
      <c r="L387" s="1">
        <f>G387*VLOOKUP(E387,映射!K:L,2,FALSE)*10</f>
        <v>200</v>
      </c>
    </row>
    <row r="388" spans="1:12">
      <c r="A388" s="90">
        <v>1208</v>
      </c>
      <c r="B388" s="90" t="s">
        <v>201</v>
      </c>
      <c r="C388" s="90" t="s">
        <v>304</v>
      </c>
      <c r="D388" s="48" t="str">
        <f>C388&amp;VLOOKUP(F388,映射!A:B,2,FALSE)</f>
        <v>角色铠甲</v>
      </c>
      <c r="E388" s="48" t="s">
        <v>82</v>
      </c>
      <c r="F388" s="2" t="s">
        <v>202</v>
      </c>
      <c r="G388" s="2" t="s">
        <v>86</v>
      </c>
      <c r="H388" s="48" t="str">
        <f t="shared" si="12"/>
        <v>角色铠甲A1</v>
      </c>
      <c r="I388" s="48" t="str">
        <f>VLOOKUP(H388,编辑!G:U,14,FALSE)</f>
        <v>3001;3101;3401</v>
      </c>
      <c r="J388" s="48" t="str">
        <f>VLOOKUP(H388,编辑!G:U,15,FALSE)</f>
        <v>8;5;5</v>
      </c>
      <c r="K388" s="48">
        <f t="shared" si="13"/>
        <v>3000</v>
      </c>
      <c r="L388" s="1">
        <f>G388*VLOOKUP(E388,映射!K:L,2,FALSE)*10</f>
        <v>10</v>
      </c>
    </row>
    <row r="389" spans="1:12">
      <c r="A389" s="90">
        <v>1209</v>
      </c>
      <c r="B389" s="90" t="s">
        <v>203</v>
      </c>
      <c r="C389" s="90" t="s">
        <v>304</v>
      </c>
      <c r="D389" s="48" t="str">
        <f>C389&amp;VLOOKUP(F389,映射!A:B,2,FALSE)</f>
        <v>角色铠甲</v>
      </c>
      <c r="E389" s="48" t="s">
        <v>85</v>
      </c>
      <c r="F389" s="2" t="s">
        <v>202</v>
      </c>
      <c r="G389" s="2" t="s">
        <v>86</v>
      </c>
      <c r="H389" s="48" t="str">
        <f t="shared" si="12"/>
        <v>角色铠甲B1</v>
      </c>
      <c r="I389" s="48" t="str">
        <f>VLOOKUP(H389,编辑!G:U,14,FALSE)</f>
        <v>3001;3101;3401;5086</v>
      </c>
      <c r="J389" s="48" t="str">
        <f>VLOOKUP(H389,编辑!G:U,15,FALSE)</f>
        <v>15;10;10;1</v>
      </c>
      <c r="K389" s="48">
        <f t="shared" si="13"/>
        <v>3000</v>
      </c>
      <c r="L389" s="1">
        <f>G389*VLOOKUP(E389,映射!K:L,2,FALSE)*10</f>
        <v>20</v>
      </c>
    </row>
    <row r="390" spans="1:12">
      <c r="A390" s="90">
        <v>1210</v>
      </c>
      <c r="B390" s="90" t="s">
        <v>204</v>
      </c>
      <c r="C390" s="90" t="s">
        <v>304</v>
      </c>
      <c r="D390" s="48" t="str">
        <f>C390&amp;VLOOKUP(F390,映射!A:B,2,FALSE)</f>
        <v>角色铠甲</v>
      </c>
      <c r="E390" s="48" t="s">
        <v>82</v>
      </c>
      <c r="F390" s="2" t="s">
        <v>202</v>
      </c>
      <c r="G390" s="2" t="s">
        <v>88</v>
      </c>
      <c r="H390" s="48" t="str">
        <f t="shared" si="12"/>
        <v>角色铠甲A2</v>
      </c>
      <c r="I390" s="48" t="str">
        <f>VLOOKUP(H390,编辑!G:U,14,FALSE)</f>
        <v>3002;3102;3402;5086</v>
      </c>
      <c r="J390" s="48" t="str">
        <f>VLOOKUP(H390,编辑!G:U,15,FALSE)</f>
        <v>15;10;10;1</v>
      </c>
      <c r="K390" s="48">
        <f t="shared" si="13"/>
        <v>6000</v>
      </c>
      <c r="L390" s="1">
        <f>G390*VLOOKUP(E390,映射!K:L,2,FALSE)*10</f>
        <v>20</v>
      </c>
    </row>
    <row r="391" spans="1:12">
      <c r="A391" s="90">
        <v>1211</v>
      </c>
      <c r="B391" s="90" t="s">
        <v>205</v>
      </c>
      <c r="C391" s="90" t="s">
        <v>304</v>
      </c>
      <c r="D391" s="48" t="str">
        <f>C391&amp;VLOOKUP(F391,映射!A:B,2,FALSE)</f>
        <v>角色铠甲</v>
      </c>
      <c r="E391" s="48" t="s">
        <v>85</v>
      </c>
      <c r="F391" s="2" t="s">
        <v>202</v>
      </c>
      <c r="G391" s="2" t="s">
        <v>88</v>
      </c>
      <c r="H391" s="48" t="str">
        <f t="shared" si="12"/>
        <v>角色铠甲B2</v>
      </c>
      <c r="I391" s="48" t="str">
        <f>VLOOKUP(H391,编辑!G:U,14,FALSE)</f>
        <v>3002;3102;3402;5086</v>
      </c>
      <c r="J391" s="48" t="str">
        <f>VLOOKUP(H391,编辑!G:U,15,FALSE)</f>
        <v>30;20;20;2</v>
      </c>
      <c r="K391" s="48">
        <f t="shared" si="13"/>
        <v>6000</v>
      </c>
      <c r="L391" s="1">
        <f>G391*VLOOKUP(E391,映射!K:L,2,FALSE)*10</f>
        <v>40</v>
      </c>
    </row>
    <row r="392" spans="1:12">
      <c r="A392" s="90">
        <v>1212</v>
      </c>
      <c r="B392" s="90" t="s">
        <v>206</v>
      </c>
      <c r="C392" s="90" t="s">
        <v>304</v>
      </c>
      <c r="D392" s="48" t="str">
        <f>C392&amp;VLOOKUP(F392,映射!A:B,2,FALSE)</f>
        <v>角色铠甲</v>
      </c>
      <c r="E392" s="48" t="s">
        <v>82</v>
      </c>
      <c r="F392" s="2" t="s">
        <v>202</v>
      </c>
      <c r="G392" s="2" t="s">
        <v>91</v>
      </c>
      <c r="H392" s="48" t="str">
        <f t="shared" si="12"/>
        <v>角色铠甲A3</v>
      </c>
      <c r="I392" s="48" t="str">
        <f>VLOOKUP(H392,编辑!G:U,14,FALSE)</f>
        <v>3003;3103;3403;5086</v>
      </c>
      <c r="J392" s="48" t="str">
        <f>VLOOKUP(H392,编辑!G:U,15,FALSE)</f>
        <v>20;15;15;2</v>
      </c>
      <c r="K392" s="48">
        <f t="shared" si="13"/>
        <v>9000</v>
      </c>
      <c r="L392" s="1">
        <f>G392*VLOOKUP(E392,映射!K:L,2,FALSE)*10</f>
        <v>30</v>
      </c>
    </row>
    <row r="393" spans="1:12">
      <c r="A393" s="90">
        <v>1213</v>
      </c>
      <c r="B393" s="90" t="s">
        <v>207</v>
      </c>
      <c r="C393" s="90" t="s">
        <v>304</v>
      </c>
      <c r="D393" s="48" t="str">
        <f>C393&amp;VLOOKUP(F393,映射!A:B,2,FALSE)</f>
        <v>角色铠甲</v>
      </c>
      <c r="E393" s="48" t="s">
        <v>85</v>
      </c>
      <c r="F393" s="2" t="s">
        <v>202</v>
      </c>
      <c r="G393" s="2" t="s">
        <v>91</v>
      </c>
      <c r="H393" s="48" t="str">
        <f t="shared" si="12"/>
        <v>角色铠甲B3</v>
      </c>
      <c r="I393" s="48" t="str">
        <f>VLOOKUP(H393,编辑!G:U,14,FALSE)</f>
        <v>3003;3103;3403;5086</v>
      </c>
      <c r="J393" s="48" t="str">
        <f>VLOOKUP(H393,编辑!G:U,15,FALSE)</f>
        <v>40;30;30;4</v>
      </c>
      <c r="K393" s="48">
        <f t="shared" si="13"/>
        <v>9000</v>
      </c>
      <c r="L393" s="1">
        <f>G393*VLOOKUP(E393,映射!K:L,2,FALSE)*10</f>
        <v>60</v>
      </c>
    </row>
    <row r="394" spans="1:12">
      <c r="A394" s="90">
        <v>1214</v>
      </c>
      <c r="B394" s="90" t="s">
        <v>208</v>
      </c>
      <c r="C394" s="90" t="s">
        <v>304</v>
      </c>
      <c r="D394" s="48" t="str">
        <f>C394&amp;VLOOKUP(F394,映射!A:B,2,FALSE)</f>
        <v>角色铠甲</v>
      </c>
      <c r="E394" s="48" t="s">
        <v>82</v>
      </c>
      <c r="F394" s="2" t="s">
        <v>202</v>
      </c>
      <c r="G394" s="2" t="s">
        <v>94</v>
      </c>
      <c r="H394" s="48" t="str">
        <f t="shared" si="12"/>
        <v>角色铠甲A4</v>
      </c>
      <c r="I394" s="48" t="str">
        <f>VLOOKUP(H394,编辑!G:U,14,FALSE)</f>
        <v>3004;3104;3404;5086</v>
      </c>
      <c r="J394" s="48" t="str">
        <f>VLOOKUP(H394,编辑!G:U,15,FALSE)</f>
        <v>30;20;20;4</v>
      </c>
      <c r="K394" s="48">
        <f t="shared" si="13"/>
        <v>12000</v>
      </c>
      <c r="L394" s="1">
        <f>G394*VLOOKUP(E394,映射!K:L,2,FALSE)*10</f>
        <v>40</v>
      </c>
    </row>
    <row r="395" spans="1:12">
      <c r="A395" s="90">
        <v>1215</v>
      </c>
      <c r="B395" s="90" t="s">
        <v>209</v>
      </c>
      <c r="C395" s="90" t="s">
        <v>304</v>
      </c>
      <c r="D395" s="48" t="str">
        <f>C395&amp;VLOOKUP(F395,映射!A:B,2,FALSE)</f>
        <v>角色铠甲</v>
      </c>
      <c r="E395" s="48" t="s">
        <v>85</v>
      </c>
      <c r="F395" s="2" t="s">
        <v>202</v>
      </c>
      <c r="G395" s="2" t="s">
        <v>94</v>
      </c>
      <c r="H395" s="48" t="str">
        <f t="shared" si="12"/>
        <v>角色铠甲B4</v>
      </c>
      <c r="I395" s="48" t="str">
        <f>VLOOKUP(H395,编辑!G:U,14,FALSE)</f>
        <v>3004;3104;3404;5086</v>
      </c>
      <c r="J395" s="48" t="str">
        <f>VLOOKUP(H395,编辑!G:U,15,FALSE)</f>
        <v>60;40;40;8</v>
      </c>
      <c r="K395" s="48">
        <f t="shared" si="13"/>
        <v>12000</v>
      </c>
      <c r="L395" s="1">
        <f>G395*VLOOKUP(E395,映射!K:L,2,FALSE)*10</f>
        <v>80</v>
      </c>
    </row>
    <row r="396" spans="1:12">
      <c r="A396" s="90">
        <v>1216</v>
      </c>
      <c r="B396" s="90" t="s">
        <v>210</v>
      </c>
      <c r="C396" s="90" t="s">
        <v>304</v>
      </c>
      <c r="D396" s="48" t="str">
        <f>C396&amp;VLOOKUP(F396,映射!A:B,2,FALSE)</f>
        <v>角色铠甲</v>
      </c>
      <c r="E396" s="48" t="s">
        <v>82</v>
      </c>
      <c r="F396" s="2" t="s">
        <v>202</v>
      </c>
      <c r="G396" s="2" t="s">
        <v>97</v>
      </c>
      <c r="H396" s="48" t="str">
        <f t="shared" si="12"/>
        <v>角色铠甲A5</v>
      </c>
      <c r="I396" s="48" t="str">
        <f>VLOOKUP(H396,编辑!G:U,14,FALSE)</f>
        <v>3005;3105;3405;5086</v>
      </c>
      <c r="J396" s="48" t="str">
        <f>VLOOKUP(H396,编辑!G:U,15,FALSE)</f>
        <v>35;25;25;8</v>
      </c>
      <c r="K396" s="48">
        <f t="shared" si="13"/>
        <v>15000</v>
      </c>
      <c r="L396" s="1">
        <f>G396*VLOOKUP(E396,映射!K:L,2,FALSE)*10</f>
        <v>50</v>
      </c>
    </row>
    <row r="397" spans="1:12">
      <c r="A397" s="90">
        <v>1217</v>
      </c>
      <c r="B397" s="90" t="s">
        <v>211</v>
      </c>
      <c r="C397" s="90" t="s">
        <v>304</v>
      </c>
      <c r="D397" s="48" t="str">
        <f>C397&amp;VLOOKUP(F397,映射!A:B,2,FALSE)</f>
        <v>角色铠甲</v>
      </c>
      <c r="E397" s="48" t="s">
        <v>85</v>
      </c>
      <c r="F397" s="2" t="s">
        <v>202</v>
      </c>
      <c r="G397" s="2" t="s">
        <v>97</v>
      </c>
      <c r="H397" s="48" t="str">
        <f t="shared" si="12"/>
        <v>角色铠甲B5</v>
      </c>
      <c r="I397" s="48" t="str">
        <f>VLOOKUP(H397,编辑!G:U,14,FALSE)</f>
        <v>3005;3105;3405;5086</v>
      </c>
      <c r="J397" s="48" t="str">
        <f>VLOOKUP(H397,编辑!G:U,15,FALSE)</f>
        <v>70;50;50;10</v>
      </c>
      <c r="K397" s="48">
        <f t="shared" si="13"/>
        <v>15000</v>
      </c>
      <c r="L397" s="1">
        <f>G397*VLOOKUP(E397,映射!K:L,2,FALSE)*10</f>
        <v>100</v>
      </c>
    </row>
    <row r="398" spans="1:12">
      <c r="A398" s="90">
        <v>1218</v>
      </c>
      <c r="B398" s="90" t="s">
        <v>212</v>
      </c>
      <c r="C398" s="90" t="s">
        <v>304</v>
      </c>
      <c r="D398" s="48" t="str">
        <f>C398&amp;VLOOKUP(F398,映射!A:B,2,FALSE)</f>
        <v>角色铠甲</v>
      </c>
      <c r="E398" s="48" t="s">
        <v>85</v>
      </c>
      <c r="F398" s="2" t="s">
        <v>202</v>
      </c>
      <c r="G398" s="2" t="s">
        <v>97</v>
      </c>
      <c r="H398" s="48" t="str">
        <f t="shared" si="12"/>
        <v>角色铠甲B5</v>
      </c>
      <c r="I398" s="48" t="str">
        <f>VLOOKUP(H398,编辑!G:U,14,FALSE)</f>
        <v>3005;3105;3405;5086</v>
      </c>
      <c r="J398" s="48" t="str">
        <f>VLOOKUP(H398,编辑!G:U,15,FALSE)</f>
        <v>70;50;50;10</v>
      </c>
      <c r="K398" s="48">
        <f t="shared" si="13"/>
        <v>15000</v>
      </c>
      <c r="L398" s="1">
        <f>G398*VLOOKUP(E398,映射!K:L,2,FALSE)*10</f>
        <v>100</v>
      </c>
    </row>
    <row r="399" spans="1:12">
      <c r="A399" s="90">
        <v>1219</v>
      </c>
      <c r="B399" s="90" t="s">
        <v>213</v>
      </c>
      <c r="C399" s="90" t="s">
        <v>304</v>
      </c>
      <c r="D399" s="48" t="str">
        <f>C399&amp;VLOOKUP(F399,映射!A:B,2,FALSE)</f>
        <v>角色铠甲</v>
      </c>
      <c r="E399" s="48" t="s">
        <v>82</v>
      </c>
      <c r="F399" s="2" t="s">
        <v>202</v>
      </c>
      <c r="G399" s="2" t="s">
        <v>101</v>
      </c>
      <c r="H399" s="48" t="str">
        <f t="shared" si="12"/>
        <v>角色铠甲A6</v>
      </c>
      <c r="I399" s="48" t="str">
        <f>VLOOKUP(H399,编辑!G:U,14,FALSE)</f>
        <v>3006;3106;3406;5086</v>
      </c>
      <c r="J399" s="48" t="str">
        <f>VLOOKUP(H399,编辑!G:U,15,FALSE)</f>
        <v>40;30;30;10</v>
      </c>
      <c r="K399" s="48">
        <f t="shared" si="13"/>
        <v>18000</v>
      </c>
      <c r="L399" s="1">
        <f>G399*VLOOKUP(E399,映射!K:L,2,FALSE)*10</f>
        <v>60</v>
      </c>
    </row>
    <row r="400" spans="1:12">
      <c r="A400" s="90">
        <v>1220</v>
      </c>
      <c r="B400" s="90" t="s">
        <v>214</v>
      </c>
      <c r="C400" s="90" t="s">
        <v>304</v>
      </c>
      <c r="D400" s="48" t="str">
        <f>C400&amp;VLOOKUP(F400,映射!A:B,2,FALSE)</f>
        <v>角色铠甲</v>
      </c>
      <c r="E400" s="48" t="s">
        <v>85</v>
      </c>
      <c r="F400" s="2" t="s">
        <v>202</v>
      </c>
      <c r="G400" s="2" t="s">
        <v>101</v>
      </c>
      <c r="H400" s="48" t="str">
        <f t="shared" si="12"/>
        <v>角色铠甲B6</v>
      </c>
      <c r="I400" s="48" t="str">
        <f>VLOOKUP(H400,编辑!G:U,14,FALSE)</f>
        <v>3006;3106;3406;5086</v>
      </c>
      <c r="J400" s="48" t="str">
        <f>VLOOKUP(H400,编辑!G:U,15,FALSE)</f>
        <v>80;60;60;12</v>
      </c>
      <c r="K400" s="48">
        <f t="shared" si="13"/>
        <v>18000</v>
      </c>
      <c r="L400" s="1">
        <f>G400*VLOOKUP(E400,映射!K:L,2,FALSE)*10</f>
        <v>120</v>
      </c>
    </row>
    <row r="401" spans="1:12">
      <c r="A401" s="90">
        <v>1221</v>
      </c>
      <c r="B401" s="90" t="s">
        <v>390</v>
      </c>
      <c r="C401" s="90" t="s">
        <v>304</v>
      </c>
      <c r="D401" s="48" t="str">
        <f>C401&amp;VLOOKUP(F401,映射!A:B,2,FALSE)</f>
        <v>角色铠甲</v>
      </c>
      <c r="E401" s="48" t="s">
        <v>82</v>
      </c>
      <c r="F401" s="2" t="s">
        <v>202</v>
      </c>
      <c r="G401" s="2" t="s">
        <v>306</v>
      </c>
      <c r="H401" s="48" t="str">
        <f t="shared" si="12"/>
        <v>角色铠甲A7</v>
      </c>
      <c r="I401" s="48" t="str">
        <f>VLOOKUP(H401,编辑!G:U,14,FALSE)</f>
        <v>3012;3012;3012</v>
      </c>
      <c r="J401" s="48" t="str">
        <f>VLOOKUP(H401,编辑!G:U,15,FALSE)</f>
        <v>30;30;30</v>
      </c>
      <c r="K401" s="48">
        <f t="shared" si="13"/>
        <v>21000</v>
      </c>
      <c r="L401" s="1">
        <f>G401*VLOOKUP(E401,映射!K:L,2,FALSE)*10</f>
        <v>70</v>
      </c>
    </row>
    <row r="402" spans="1:12">
      <c r="A402" s="90">
        <v>1222</v>
      </c>
      <c r="B402" s="90" t="s">
        <v>391</v>
      </c>
      <c r="C402" s="90" t="s">
        <v>304</v>
      </c>
      <c r="D402" s="48" t="str">
        <f>C402&amp;VLOOKUP(F402,映射!A:B,2,FALSE)</f>
        <v>角色铠甲</v>
      </c>
      <c r="E402" s="48" t="s">
        <v>85</v>
      </c>
      <c r="F402" s="2" t="s">
        <v>202</v>
      </c>
      <c r="G402" s="2" t="s">
        <v>306</v>
      </c>
      <c r="H402" s="48" t="str">
        <f t="shared" si="12"/>
        <v>角色铠甲B7</v>
      </c>
      <c r="I402" s="48" t="str">
        <f>VLOOKUP(H402,编辑!G:U,14,FALSE)</f>
        <v>3012;3012;3012</v>
      </c>
      <c r="J402" s="48" t="str">
        <f>VLOOKUP(H402,编辑!G:U,15,FALSE)</f>
        <v>30;30;30</v>
      </c>
      <c r="K402" s="48">
        <f t="shared" si="13"/>
        <v>21000</v>
      </c>
      <c r="L402" s="1">
        <f>G402*VLOOKUP(E402,映射!K:L,2,FALSE)*10</f>
        <v>140</v>
      </c>
    </row>
    <row r="403" spans="1:12">
      <c r="A403" s="90">
        <v>1223</v>
      </c>
      <c r="B403" s="90" t="s">
        <v>392</v>
      </c>
      <c r="C403" s="90" t="s">
        <v>304</v>
      </c>
      <c r="D403" s="48" t="str">
        <f>C403&amp;VLOOKUP(F403,映射!A:B,2,FALSE)</f>
        <v>角色铠甲</v>
      </c>
      <c r="E403" s="48" t="s">
        <v>85</v>
      </c>
      <c r="F403" s="2" t="s">
        <v>202</v>
      </c>
      <c r="G403" s="2" t="s">
        <v>306</v>
      </c>
      <c r="H403" s="48" t="str">
        <f t="shared" si="12"/>
        <v>角色铠甲B7</v>
      </c>
      <c r="I403" s="48" t="str">
        <f>VLOOKUP(H403,编辑!G:U,14,FALSE)</f>
        <v>3012;3012;3012</v>
      </c>
      <c r="J403" s="48" t="str">
        <f>VLOOKUP(H403,编辑!G:U,15,FALSE)</f>
        <v>30;30;30</v>
      </c>
      <c r="K403" s="48">
        <f t="shared" si="13"/>
        <v>21000</v>
      </c>
      <c r="L403" s="1">
        <f>G403*VLOOKUP(E403,映射!K:L,2,FALSE)*10</f>
        <v>140</v>
      </c>
    </row>
    <row r="404" spans="1:12">
      <c r="A404" s="90">
        <v>1224</v>
      </c>
      <c r="B404" s="90" t="s">
        <v>393</v>
      </c>
      <c r="C404" s="90" t="s">
        <v>304</v>
      </c>
      <c r="D404" s="48" t="str">
        <f>C404&amp;VLOOKUP(F404,映射!A:B,2,FALSE)</f>
        <v>角色铠甲</v>
      </c>
      <c r="E404" s="48" t="s">
        <v>82</v>
      </c>
      <c r="F404" s="2" t="s">
        <v>202</v>
      </c>
      <c r="G404" s="2" t="s">
        <v>310</v>
      </c>
      <c r="H404" s="48" t="str">
        <f t="shared" si="12"/>
        <v>角色铠甲A8</v>
      </c>
      <c r="I404" s="48" t="str">
        <f>VLOOKUP(H404,编辑!G:U,14,FALSE)</f>
        <v>3012;3012;3012</v>
      </c>
      <c r="J404" s="48" t="str">
        <f>VLOOKUP(H404,编辑!G:U,15,FALSE)</f>
        <v>30;30;30</v>
      </c>
      <c r="K404" s="48">
        <f t="shared" si="13"/>
        <v>24000</v>
      </c>
      <c r="L404" s="1">
        <f>G404*VLOOKUP(E404,映射!K:L,2,FALSE)*10</f>
        <v>80</v>
      </c>
    </row>
    <row r="405" spans="1:12">
      <c r="A405" s="90">
        <v>1225</v>
      </c>
      <c r="B405" s="90" t="s">
        <v>394</v>
      </c>
      <c r="C405" s="90" t="s">
        <v>304</v>
      </c>
      <c r="D405" s="48" t="str">
        <f>C405&amp;VLOOKUP(F405,映射!A:B,2,FALSE)</f>
        <v>角色铠甲</v>
      </c>
      <c r="E405" s="48" t="s">
        <v>85</v>
      </c>
      <c r="F405" s="2" t="s">
        <v>202</v>
      </c>
      <c r="G405" s="2" t="s">
        <v>310</v>
      </c>
      <c r="H405" s="48" t="str">
        <f t="shared" si="12"/>
        <v>角色铠甲B8</v>
      </c>
      <c r="I405" s="48" t="str">
        <f>VLOOKUP(H405,编辑!G:U,14,FALSE)</f>
        <v>3012;3012;3012</v>
      </c>
      <c r="J405" s="48" t="str">
        <f>VLOOKUP(H405,编辑!G:U,15,FALSE)</f>
        <v>30;30;30</v>
      </c>
      <c r="K405" s="48">
        <f t="shared" si="13"/>
        <v>24000</v>
      </c>
      <c r="L405" s="1">
        <f>G405*VLOOKUP(E405,映射!K:L,2,FALSE)*10</f>
        <v>160</v>
      </c>
    </row>
    <row r="406" spans="1:12">
      <c r="A406" s="90">
        <v>1226</v>
      </c>
      <c r="B406" s="90" t="s">
        <v>395</v>
      </c>
      <c r="C406" s="90" t="s">
        <v>304</v>
      </c>
      <c r="D406" s="48" t="str">
        <f>C406&amp;VLOOKUP(F406,映射!A:B,2,FALSE)</f>
        <v>角色铠甲</v>
      </c>
      <c r="E406" s="48" t="s">
        <v>85</v>
      </c>
      <c r="F406" s="2" t="s">
        <v>202</v>
      </c>
      <c r="G406" s="2" t="s">
        <v>310</v>
      </c>
      <c r="H406" s="48" t="str">
        <f t="shared" si="12"/>
        <v>角色铠甲B8</v>
      </c>
      <c r="I406" s="48" t="str">
        <f>VLOOKUP(H406,编辑!G:U,14,FALSE)</f>
        <v>3012;3012;3012</v>
      </c>
      <c r="J406" s="48" t="str">
        <f>VLOOKUP(H406,编辑!G:U,15,FALSE)</f>
        <v>30;30;30</v>
      </c>
      <c r="K406" s="48">
        <f t="shared" si="13"/>
        <v>24000</v>
      </c>
      <c r="L406" s="1">
        <f>G406*VLOOKUP(E406,映射!K:L,2,FALSE)*10</f>
        <v>160</v>
      </c>
    </row>
    <row r="407" spans="1:12">
      <c r="A407" s="90">
        <v>1227</v>
      </c>
      <c r="B407" s="90" t="s">
        <v>396</v>
      </c>
      <c r="C407" s="90" t="s">
        <v>304</v>
      </c>
      <c r="D407" s="48" t="str">
        <f>C407&amp;VLOOKUP(F407,映射!A:B,2,FALSE)</f>
        <v>角色铠甲</v>
      </c>
      <c r="E407" s="48" t="s">
        <v>82</v>
      </c>
      <c r="F407" s="2" t="s">
        <v>202</v>
      </c>
      <c r="G407" s="2" t="s">
        <v>314</v>
      </c>
      <c r="H407" s="48" t="str">
        <f t="shared" si="12"/>
        <v>角色铠甲A9</v>
      </c>
      <c r="I407" s="48" t="str">
        <f>VLOOKUP(H407,编辑!G:U,14,FALSE)</f>
        <v>3012;3012;3012</v>
      </c>
      <c r="J407" s="48" t="str">
        <f>VLOOKUP(H407,编辑!G:U,15,FALSE)</f>
        <v>30;30;30</v>
      </c>
      <c r="K407" s="48">
        <f t="shared" si="13"/>
        <v>27000</v>
      </c>
      <c r="L407" s="1">
        <f>G407*VLOOKUP(E407,映射!K:L,2,FALSE)*10</f>
        <v>90</v>
      </c>
    </row>
    <row r="408" spans="1:12">
      <c r="A408" s="90">
        <v>1228</v>
      </c>
      <c r="B408" s="90" t="s">
        <v>397</v>
      </c>
      <c r="C408" s="90" t="s">
        <v>304</v>
      </c>
      <c r="D408" s="48" t="str">
        <f>C408&amp;VLOOKUP(F408,映射!A:B,2,FALSE)</f>
        <v>角色铠甲</v>
      </c>
      <c r="E408" s="48" t="s">
        <v>85</v>
      </c>
      <c r="F408" s="2" t="s">
        <v>202</v>
      </c>
      <c r="G408" s="2" t="s">
        <v>314</v>
      </c>
      <c r="H408" s="48" t="str">
        <f t="shared" si="12"/>
        <v>角色铠甲B9</v>
      </c>
      <c r="I408" s="48" t="str">
        <f>VLOOKUP(H408,编辑!G:U,14,FALSE)</f>
        <v>3012;3012;3012</v>
      </c>
      <c r="J408" s="48" t="str">
        <f>VLOOKUP(H408,编辑!G:U,15,FALSE)</f>
        <v>30;30;30</v>
      </c>
      <c r="K408" s="48">
        <f t="shared" si="13"/>
        <v>27000</v>
      </c>
      <c r="L408" s="1">
        <f>G408*VLOOKUP(E408,映射!K:L,2,FALSE)*10</f>
        <v>180</v>
      </c>
    </row>
    <row r="409" spans="1:12">
      <c r="A409" s="90">
        <v>1229</v>
      </c>
      <c r="B409" s="90" t="s">
        <v>398</v>
      </c>
      <c r="C409" s="90" t="s">
        <v>304</v>
      </c>
      <c r="D409" s="48" t="str">
        <f>C409&amp;VLOOKUP(F409,映射!A:B,2,FALSE)</f>
        <v>角色铠甲</v>
      </c>
      <c r="E409" s="48" t="s">
        <v>82</v>
      </c>
      <c r="F409" s="2" t="s">
        <v>202</v>
      </c>
      <c r="G409" s="2" t="s">
        <v>317</v>
      </c>
      <c r="H409" s="48" t="str">
        <f t="shared" si="12"/>
        <v>角色铠甲A10</v>
      </c>
      <c r="I409" s="48" t="str">
        <f>VLOOKUP(H409,编辑!G:U,14,FALSE)</f>
        <v>3012;3012;3012</v>
      </c>
      <c r="J409" s="48" t="str">
        <f>VLOOKUP(H409,编辑!G:U,15,FALSE)</f>
        <v>30;30;30</v>
      </c>
      <c r="K409" s="48">
        <f t="shared" si="13"/>
        <v>30000</v>
      </c>
      <c r="L409" s="1">
        <f>G409*VLOOKUP(E409,映射!K:L,2,FALSE)*10</f>
        <v>100</v>
      </c>
    </row>
    <row r="410" spans="1:12">
      <c r="A410" s="90">
        <v>1230</v>
      </c>
      <c r="B410" s="90" t="s">
        <v>399</v>
      </c>
      <c r="C410" s="90" t="s">
        <v>304</v>
      </c>
      <c r="D410" s="48" t="str">
        <f>C410&amp;VLOOKUP(F410,映射!A:B,2,FALSE)</f>
        <v>角色铠甲</v>
      </c>
      <c r="E410" s="48" t="s">
        <v>85</v>
      </c>
      <c r="F410" s="2" t="s">
        <v>202</v>
      </c>
      <c r="G410" s="2" t="s">
        <v>317</v>
      </c>
      <c r="H410" s="48" t="str">
        <f t="shared" si="12"/>
        <v>角色铠甲B10</v>
      </c>
      <c r="I410" s="48" t="str">
        <f>VLOOKUP(H410,编辑!G:U,14,FALSE)</f>
        <v>3012;3012;3012</v>
      </c>
      <c r="J410" s="48" t="str">
        <f>VLOOKUP(H410,编辑!G:U,15,FALSE)</f>
        <v>30;30;30</v>
      </c>
      <c r="K410" s="48">
        <f t="shared" si="13"/>
        <v>30000</v>
      </c>
      <c r="L410" s="1">
        <f>G410*VLOOKUP(E410,映射!K:L,2,FALSE)*10</f>
        <v>200</v>
      </c>
    </row>
    <row r="411" spans="1:12">
      <c r="A411" s="90">
        <v>1231</v>
      </c>
      <c r="B411" s="90" t="s">
        <v>215</v>
      </c>
      <c r="C411" s="90" t="s">
        <v>304</v>
      </c>
      <c r="D411" s="48" t="str">
        <f>C411&amp;VLOOKUP(F411,映射!A:B,2,FALSE)</f>
        <v>角色布甲</v>
      </c>
      <c r="E411" s="48" t="s">
        <v>82</v>
      </c>
      <c r="F411" s="2" t="s">
        <v>216</v>
      </c>
      <c r="G411" s="2" t="s">
        <v>86</v>
      </c>
      <c r="H411" s="48" t="str">
        <f t="shared" si="12"/>
        <v>角色布甲A1</v>
      </c>
      <c r="I411" s="48" t="str">
        <f>VLOOKUP(H411,编辑!G:U,14,FALSE)</f>
        <v>3001;3101;3401</v>
      </c>
      <c r="J411" s="48" t="str">
        <f>VLOOKUP(H411,编辑!G:U,15,FALSE)</f>
        <v>5;5;8</v>
      </c>
      <c r="K411" s="48">
        <f t="shared" si="13"/>
        <v>3000</v>
      </c>
      <c r="L411" s="1">
        <f>G411*VLOOKUP(E411,映射!K:L,2,FALSE)*10</f>
        <v>10</v>
      </c>
    </row>
    <row r="412" spans="1:12">
      <c r="A412" s="90">
        <v>1232</v>
      </c>
      <c r="B412" s="90" t="s">
        <v>217</v>
      </c>
      <c r="C412" s="90" t="s">
        <v>304</v>
      </c>
      <c r="D412" s="48" t="str">
        <f>C412&amp;VLOOKUP(F412,映射!A:B,2,FALSE)</f>
        <v>角色布甲</v>
      </c>
      <c r="E412" s="48" t="s">
        <v>85</v>
      </c>
      <c r="F412" s="2" t="s">
        <v>216</v>
      </c>
      <c r="G412" s="2" t="s">
        <v>86</v>
      </c>
      <c r="H412" s="48" t="str">
        <f t="shared" si="12"/>
        <v>角色布甲B1</v>
      </c>
      <c r="I412" s="48" t="str">
        <f>VLOOKUP(H412,编辑!G:U,14,FALSE)</f>
        <v>3001;3101;3401;5086</v>
      </c>
      <c r="J412" s="48" t="str">
        <f>VLOOKUP(H412,编辑!G:U,15,FALSE)</f>
        <v>10;10;15;1</v>
      </c>
      <c r="K412" s="48">
        <f t="shared" si="13"/>
        <v>3000</v>
      </c>
      <c r="L412" s="1">
        <f>G412*VLOOKUP(E412,映射!K:L,2,FALSE)*10</f>
        <v>20</v>
      </c>
    </row>
    <row r="413" spans="1:12">
      <c r="A413" s="90">
        <v>1233</v>
      </c>
      <c r="B413" s="90" t="s">
        <v>218</v>
      </c>
      <c r="C413" s="90" t="s">
        <v>304</v>
      </c>
      <c r="D413" s="48" t="str">
        <f>C413&amp;VLOOKUP(F413,映射!A:B,2,FALSE)</f>
        <v>角色布甲</v>
      </c>
      <c r="E413" s="48" t="s">
        <v>82</v>
      </c>
      <c r="F413" s="2" t="s">
        <v>216</v>
      </c>
      <c r="G413" s="2" t="s">
        <v>88</v>
      </c>
      <c r="H413" s="48" t="str">
        <f t="shared" si="12"/>
        <v>角色布甲A2</v>
      </c>
      <c r="I413" s="48" t="str">
        <f>VLOOKUP(H413,编辑!G:U,14,FALSE)</f>
        <v>3002;3102;3402;5086</v>
      </c>
      <c r="J413" s="48" t="str">
        <f>VLOOKUP(H413,编辑!G:U,15,FALSE)</f>
        <v>10;10;15;1</v>
      </c>
      <c r="K413" s="48">
        <f t="shared" si="13"/>
        <v>6000</v>
      </c>
      <c r="L413" s="1">
        <f>G413*VLOOKUP(E413,映射!K:L,2,FALSE)*10</f>
        <v>20</v>
      </c>
    </row>
    <row r="414" spans="1:12">
      <c r="A414" s="90">
        <v>1234</v>
      </c>
      <c r="B414" s="90" t="s">
        <v>219</v>
      </c>
      <c r="C414" s="90" t="s">
        <v>304</v>
      </c>
      <c r="D414" s="48" t="str">
        <f>C414&amp;VLOOKUP(F414,映射!A:B,2,FALSE)</f>
        <v>角色布甲</v>
      </c>
      <c r="E414" s="48" t="s">
        <v>85</v>
      </c>
      <c r="F414" s="2" t="s">
        <v>216</v>
      </c>
      <c r="G414" s="2" t="s">
        <v>88</v>
      </c>
      <c r="H414" s="48" t="str">
        <f t="shared" si="12"/>
        <v>角色布甲B2</v>
      </c>
      <c r="I414" s="48" t="str">
        <f>VLOOKUP(H414,编辑!G:U,14,FALSE)</f>
        <v>3002;3102;3402;5086</v>
      </c>
      <c r="J414" s="48" t="str">
        <f>VLOOKUP(H414,编辑!G:U,15,FALSE)</f>
        <v>20;20;30;2</v>
      </c>
      <c r="K414" s="48">
        <f t="shared" si="13"/>
        <v>6000</v>
      </c>
      <c r="L414" s="1">
        <f>G414*VLOOKUP(E414,映射!K:L,2,FALSE)*10</f>
        <v>40</v>
      </c>
    </row>
    <row r="415" spans="1:12">
      <c r="A415" s="90">
        <v>1235</v>
      </c>
      <c r="B415" s="90" t="s">
        <v>220</v>
      </c>
      <c r="C415" s="90" t="s">
        <v>304</v>
      </c>
      <c r="D415" s="48" t="str">
        <f>C415&amp;VLOOKUP(F415,映射!A:B,2,FALSE)</f>
        <v>角色布甲</v>
      </c>
      <c r="E415" s="48" t="s">
        <v>82</v>
      </c>
      <c r="F415" s="2" t="s">
        <v>216</v>
      </c>
      <c r="G415" s="2" t="s">
        <v>91</v>
      </c>
      <c r="H415" s="48" t="str">
        <f t="shared" si="12"/>
        <v>角色布甲A3</v>
      </c>
      <c r="I415" s="48" t="str">
        <f>VLOOKUP(H415,编辑!G:U,14,FALSE)</f>
        <v>3003;3103;3403;5086</v>
      </c>
      <c r="J415" s="48" t="str">
        <f>VLOOKUP(H415,编辑!G:U,15,FALSE)</f>
        <v>15;15;20;2</v>
      </c>
      <c r="K415" s="48">
        <f t="shared" si="13"/>
        <v>9000</v>
      </c>
      <c r="L415" s="1">
        <f>G415*VLOOKUP(E415,映射!K:L,2,FALSE)*10</f>
        <v>30</v>
      </c>
    </row>
    <row r="416" spans="1:12">
      <c r="A416" s="90">
        <v>1236</v>
      </c>
      <c r="B416" s="90" t="s">
        <v>221</v>
      </c>
      <c r="C416" s="90" t="s">
        <v>304</v>
      </c>
      <c r="D416" s="48" t="str">
        <f>C416&amp;VLOOKUP(F416,映射!A:B,2,FALSE)</f>
        <v>角色布甲</v>
      </c>
      <c r="E416" s="48" t="s">
        <v>85</v>
      </c>
      <c r="F416" s="2" t="s">
        <v>216</v>
      </c>
      <c r="G416" s="2" t="s">
        <v>91</v>
      </c>
      <c r="H416" s="48" t="str">
        <f t="shared" si="12"/>
        <v>角色布甲B3</v>
      </c>
      <c r="I416" s="48" t="str">
        <f>VLOOKUP(H416,编辑!G:U,14,FALSE)</f>
        <v>3003;3103;3403;5086</v>
      </c>
      <c r="J416" s="48" t="str">
        <f>VLOOKUP(H416,编辑!G:U,15,FALSE)</f>
        <v>30;30;40;4</v>
      </c>
      <c r="K416" s="48">
        <f t="shared" si="13"/>
        <v>9000</v>
      </c>
      <c r="L416" s="1">
        <f>G416*VLOOKUP(E416,映射!K:L,2,FALSE)*10</f>
        <v>60</v>
      </c>
    </row>
    <row r="417" spans="1:12">
      <c r="A417" s="90">
        <v>1237</v>
      </c>
      <c r="B417" s="90" t="s">
        <v>222</v>
      </c>
      <c r="C417" s="90" t="s">
        <v>304</v>
      </c>
      <c r="D417" s="48" t="str">
        <f>C417&amp;VLOOKUP(F417,映射!A:B,2,FALSE)</f>
        <v>角色布甲</v>
      </c>
      <c r="E417" s="48" t="s">
        <v>82</v>
      </c>
      <c r="F417" s="2" t="s">
        <v>216</v>
      </c>
      <c r="G417" s="2" t="s">
        <v>94</v>
      </c>
      <c r="H417" s="48" t="str">
        <f t="shared" si="12"/>
        <v>角色布甲A4</v>
      </c>
      <c r="I417" s="48" t="str">
        <f>VLOOKUP(H417,编辑!G:U,14,FALSE)</f>
        <v>3004;3104;3404;5086</v>
      </c>
      <c r="J417" s="48" t="str">
        <f>VLOOKUP(H417,编辑!G:U,15,FALSE)</f>
        <v>20;20;30;4</v>
      </c>
      <c r="K417" s="48">
        <f t="shared" si="13"/>
        <v>12000</v>
      </c>
      <c r="L417" s="1">
        <f>G417*VLOOKUP(E417,映射!K:L,2,FALSE)*10</f>
        <v>40</v>
      </c>
    </row>
    <row r="418" spans="1:12">
      <c r="A418" s="90">
        <v>1238</v>
      </c>
      <c r="B418" s="90" t="s">
        <v>223</v>
      </c>
      <c r="C418" s="90" t="s">
        <v>304</v>
      </c>
      <c r="D418" s="48" t="str">
        <f>C418&amp;VLOOKUP(F418,映射!A:B,2,FALSE)</f>
        <v>角色布甲</v>
      </c>
      <c r="E418" s="48" t="s">
        <v>85</v>
      </c>
      <c r="F418" s="2" t="s">
        <v>216</v>
      </c>
      <c r="G418" s="2" t="s">
        <v>94</v>
      </c>
      <c r="H418" s="48" t="str">
        <f t="shared" si="12"/>
        <v>角色布甲B4</v>
      </c>
      <c r="I418" s="48" t="str">
        <f>VLOOKUP(H418,编辑!G:U,14,FALSE)</f>
        <v>3004;3104;3404;5086</v>
      </c>
      <c r="J418" s="48" t="str">
        <f>VLOOKUP(H418,编辑!G:U,15,FALSE)</f>
        <v>40;40;60;8</v>
      </c>
      <c r="K418" s="48">
        <f t="shared" si="13"/>
        <v>12000</v>
      </c>
      <c r="L418" s="1">
        <f>G418*VLOOKUP(E418,映射!K:L,2,FALSE)*10</f>
        <v>80</v>
      </c>
    </row>
    <row r="419" spans="1:12">
      <c r="A419" s="90">
        <v>1239</v>
      </c>
      <c r="B419" s="90" t="s">
        <v>224</v>
      </c>
      <c r="C419" s="90" t="s">
        <v>304</v>
      </c>
      <c r="D419" s="48" t="str">
        <f>C419&amp;VLOOKUP(F419,映射!A:B,2,FALSE)</f>
        <v>角色布甲</v>
      </c>
      <c r="E419" s="48" t="s">
        <v>82</v>
      </c>
      <c r="F419" s="2" t="s">
        <v>216</v>
      </c>
      <c r="G419" s="2" t="s">
        <v>97</v>
      </c>
      <c r="H419" s="48" t="str">
        <f t="shared" si="12"/>
        <v>角色布甲A5</v>
      </c>
      <c r="I419" s="48" t="str">
        <f>VLOOKUP(H419,编辑!G:U,14,FALSE)</f>
        <v>3005;3105;3405;5086</v>
      </c>
      <c r="J419" s="48" t="str">
        <f>VLOOKUP(H419,编辑!G:U,15,FALSE)</f>
        <v>25;25;35;8</v>
      </c>
      <c r="K419" s="48">
        <f t="shared" si="13"/>
        <v>15000</v>
      </c>
      <c r="L419" s="1">
        <f>G419*VLOOKUP(E419,映射!K:L,2,FALSE)*10</f>
        <v>50</v>
      </c>
    </row>
    <row r="420" spans="1:12">
      <c r="A420" s="90">
        <v>1240</v>
      </c>
      <c r="B420" s="90" t="s">
        <v>225</v>
      </c>
      <c r="C420" s="90" t="s">
        <v>304</v>
      </c>
      <c r="D420" s="48" t="str">
        <f>C420&amp;VLOOKUP(F420,映射!A:B,2,FALSE)</f>
        <v>角色布甲</v>
      </c>
      <c r="E420" s="48" t="s">
        <v>85</v>
      </c>
      <c r="F420" s="2" t="s">
        <v>216</v>
      </c>
      <c r="G420" s="2" t="s">
        <v>97</v>
      </c>
      <c r="H420" s="48" t="str">
        <f t="shared" si="12"/>
        <v>角色布甲B5</v>
      </c>
      <c r="I420" s="48" t="str">
        <f>VLOOKUP(H420,编辑!G:U,14,FALSE)</f>
        <v>3005;3105;3405;5086</v>
      </c>
      <c r="J420" s="48" t="str">
        <f>VLOOKUP(H420,编辑!G:U,15,FALSE)</f>
        <v>50;50;70;10</v>
      </c>
      <c r="K420" s="48">
        <f t="shared" si="13"/>
        <v>15000</v>
      </c>
      <c r="L420" s="1">
        <f>G420*VLOOKUP(E420,映射!K:L,2,FALSE)*10</f>
        <v>100</v>
      </c>
    </row>
    <row r="421" spans="1:12">
      <c r="A421" s="90">
        <v>1241</v>
      </c>
      <c r="B421" s="90" t="s">
        <v>226</v>
      </c>
      <c r="C421" s="90" t="s">
        <v>304</v>
      </c>
      <c r="D421" s="48" t="str">
        <f>C421&amp;VLOOKUP(F421,映射!A:B,2,FALSE)</f>
        <v>角色布甲</v>
      </c>
      <c r="E421" s="48" t="s">
        <v>85</v>
      </c>
      <c r="F421" s="2" t="s">
        <v>216</v>
      </c>
      <c r="G421" s="2" t="s">
        <v>97</v>
      </c>
      <c r="H421" s="48" t="str">
        <f t="shared" si="12"/>
        <v>角色布甲B5</v>
      </c>
      <c r="I421" s="48" t="str">
        <f>VLOOKUP(H421,编辑!G:U,14,FALSE)</f>
        <v>3005;3105;3405;5086</v>
      </c>
      <c r="J421" s="48" t="str">
        <f>VLOOKUP(H421,编辑!G:U,15,FALSE)</f>
        <v>50;50;70;10</v>
      </c>
      <c r="K421" s="48">
        <f t="shared" si="13"/>
        <v>15000</v>
      </c>
      <c r="L421" s="1">
        <f>G421*VLOOKUP(E421,映射!K:L,2,FALSE)*10</f>
        <v>100</v>
      </c>
    </row>
    <row r="422" spans="1:12">
      <c r="A422" s="90">
        <v>1242</v>
      </c>
      <c r="B422" s="90" t="s">
        <v>227</v>
      </c>
      <c r="C422" s="90" t="s">
        <v>304</v>
      </c>
      <c r="D422" s="48" t="str">
        <f>C422&amp;VLOOKUP(F422,映射!A:B,2,FALSE)</f>
        <v>角色布甲</v>
      </c>
      <c r="E422" s="48" t="s">
        <v>82</v>
      </c>
      <c r="F422" s="2" t="s">
        <v>216</v>
      </c>
      <c r="G422" s="2" t="s">
        <v>101</v>
      </c>
      <c r="H422" s="48" t="str">
        <f t="shared" si="12"/>
        <v>角色布甲A6</v>
      </c>
      <c r="I422" s="48" t="str">
        <f>VLOOKUP(H422,编辑!G:U,14,FALSE)</f>
        <v>3006;3106;3406;5086</v>
      </c>
      <c r="J422" s="48" t="str">
        <f>VLOOKUP(H422,编辑!G:U,15,FALSE)</f>
        <v>30;30;40;10</v>
      </c>
      <c r="K422" s="48">
        <f t="shared" si="13"/>
        <v>18000</v>
      </c>
      <c r="L422" s="1">
        <f>G422*VLOOKUP(E422,映射!K:L,2,FALSE)*10</f>
        <v>60</v>
      </c>
    </row>
    <row r="423" spans="1:12">
      <c r="A423" s="90">
        <v>1243</v>
      </c>
      <c r="B423" s="90" t="s">
        <v>228</v>
      </c>
      <c r="C423" s="90" t="s">
        <v>304</v>
      </c>
      <c r="D423" s="48" t="str">
        <f>C423&amp;VLOOKUP(F423,映射!A:B,2,FALSE)</f>
        <v>角色布甲</v>
      </c>
      <c r="E423" s="48" t="s">
        <v>85</v>
      </c>
      <c r="F423" s="2" t="s">
        <v>216</v>
      </c>
      <c r="G423" s="2" t="s">
        <v>101</v>
      </c>
      <c r="H423" s="48" t="str">
        <f t="shared" si="12"/>
        <v>角色布甲B6</v>
      </c>
      <c r="I423" s="48" t="str">
        <f>VLOOKUP(H423,编辑!G:U,14,FALSE)</f>
        <v>3006;3106;3406;5086</v>
      </c>
      <c r="J423" s="48" t="str">
        <f>VLOOKUP(H423,编辑!G:U,15,FALSE)</f>
        <v>60;60;80;12</v>
      </c>
      <c r="K423" s="48">
        <f t="shared" si="13"/>
        <v>18000</v>
      </c>
      <c r="L423" s="1">
        <f>G423*VLOOKUP(E423,映射!K:L,2,FALSE)*10</f>
        <v>120</v>
      </c>
    </row>
    <row r="424" spans="1:12">
      <c r="A424" s="90">
        <v>1244</v>
      </c>
      <c r="B424" s="90" t="s">
        <v>400</v>
      </c>
      <c r="C424" s="90" t="s">
        <v>304</v>
      </c>
      <c r="D424" s="48" t="str">
        <f>C424&amp;VLOOKUP(F424,映射!A:B,2,FALSE)</f>
        <v>角色布甲</v>
      </c>
      <c r="E424" s="48" t="s">
        <v>82</v>
      </c>
      <c r="F424" s="2" t="s">
        <v>216</v>
      </c>
      <c r="G424" s="2" t="s">
        <v>306</v>
      </c>
      <c r="H424" s="48" t="str">
        <f t="shared" si="12"/>
        <v>角色布甲A7</v>
      </c>
      <c r="I424" s="48" t="str">
        <f>VLOOKUP(H424,编辑!G:U,14,FALSE)</f>
        <v>3012;3012;3012</v>
      </c>
      <c r="J424" s="48" t="str">
        <f>VLOOKUP(H424,编辑!G:U,15,FALSE)</f>
        <v>30;30;30</v>
      </c>
      <c r="K424" s="48">
        <f t="shared" si="13"/>
        <v>21000</v>
      </c>
      <c r="L424" s="1">
        <f>G424*VLOOKUP(E424,映射!K:L,2,FALSE)*10</f>
        <v>70</v>
      </c>
    </row>
    <row r="425" spans="1:12">
      <c r="A425" s="90">
        <v>1245</v>
      </c>
      <c r="B425" s="90" t="s">
        <v>401</v>
      </c>
      <c r="C425" s="90" t="s">
        <v>304</v>
      </c>
      <c r="D425" s="48" t="str">
        <f>C425&amp;VLOOKUP(F425,映射!A:B,2,FALSE)</f>
        <v>角色布甲</v>
      </c>
      <c r="E425" s="48" t="s">
        <v>85</v>
      </c>
      <c r="F425" s="2" t="s">
        <v>216</v>
      </c>
      <c r="G425" s="2" t="s">
        <v>306</v>
      </c>
      <c r="H425" s="48" t="str">
        <f t="shared" si="12"/>
        <v>角色布甲B7</v>
      </c>
      <c r="I425" s="48" t="str">
        <f>VLOOKUP(H425,编辑!G:U,14,FALSE)</f>
        <v>3012;3012;3012</v>
      </c>
      <c r="J425" s="48" t="str">
        <f>VLOOKUP(H425,编辑!G:U,15,FALSE)</f>
        <v>30;30;30</v>
      </c>
      <c r="K425" s="48">
        <f t="shared" si="13"/>
        <v>21000</v>
      </c>
      <c r="L425" s="1">
        <f>G425*VLOOKUP(E425,映射!K:L,2,FALSE)*10</f>
        <v>140</v>
      </c>
    </row>
    <row r="426" spans="1:12">
      <c r="A426" s="90">
        <v>1246</v>
      </c>
      <c r="B426" s="90" t="s">
        <v>402</v>
      </c>
      <c r="C426" s="90" t="s">
        <v>304</v>
      </c>
      <c r="D426" s="48" t="str">
        <f>C426&amp;VLOOKUP(F426,映射!A:B,2,FALSE)</f>
        <v>角色布甲</v>
      </c>
      <c r="E426" s="48" t="s">
        <v>85</v>
      </c>
      <c r="F426" s="2" t="s">
        <v>216</v>
      </c>
      <c r="G426" s="2" t="s">
        <v>306</v>
      </c>
      <c r="H426" s="48" t="str">
        <f t="shared" si="12"/>
        <v>角色布甲B7</v>
      </c>
      <c r="I426" s="48" t="str">
        <f>VLOOKUP(H426,编辑!G:U,14,FALSE)</f>
        <v>3012;3012;3012</v>
      </c>
      <c r="J426" s="48" t="str">
        <f>VLOOKUP(H426,编辑!G:U,15,FALSE)</f>
        <v>30;30;30</v>
      </c>
      <c r="K426" s="48">
        <f t="shared" si="13"/>
        <v>21000</v>
      </c>
      <c r="L426" s="1">
        <f>G426*VLOOKUP(E426,映射!K:L,2,FALSE)*10</f>
        <v>140</v>
      </c>
    </row>
    <row r="427" spans="1:12">
      <c r="A427" s="90">
        <v>1247</v>
      </c>
      <c r="B427" s="90" t="s">
        <v>403</v>
      </c>
      <c r="C427" s="90" t="s">
        <v>304</v>
      </c>
      <c r="D427" s="48" t="str">
        <f>C427&amp;VLOOKUP(F427,映射!A:B,2,FALSE)</f>
        <v>角色布甲</v>
      </c>
      <c r="E427" s="48" t="s">
        <v>82</v>
      </c>
      <c r="F427" s="2" t="s">
        <v>216</v>
      </c>
      <c r="G427" s="2" t="s">
        <v>310</v>
      </c>
      <c r="H427" s="48" t="str">
        <f t="shared" si="12"/>
        <v>角色布甲A8</v>
      </c>
      <c r="I427" s="48" t="str">
        <f>VLOOKUP(H427,编辑!G:U,14,FALSE)</f>
        <v>3012;3012;3012</v>
      </c>
      <c r="J427" s="48" t="str">
        <f>VLOOKUP(H427,编辑!G:U,15,FALSE)</f>
        <v>30;30;30</v>
      </c>
      <c r="K427" s="48">
        <f t="shared" si="13"/>
        <v>24000</v>
      </c>
      <c r="L427" s="1">
        <f>G427*VLOOKUP(E427,映射!K:L,2,FALSE)*10</f>
        <v>80</v>
      </c>
    </row>
    <row r="428" spans="1:12">
      <c r="A428" s="90">
        <v>1248</v>
      </c>
      <c r="B428" s="90" t="s">
        <v>404</v>
      </c>
      <c r="C428" s="90" t="s">
        <v>304</v>
      </c>
      <c r="D428" s="48" t="str">
        <f>C428&amp;VLOOKUP(F428,映射!A:B,2,FALSE)</f>
        <v>角色布甲</v>
      </c>
      <c r="E428" s="48" t="s">
        <v>85</v>
      </c>
      <c r="F428" s="2" t="s">
        <v>216</v>
      </c>
      <c r="G428" s="2" t="s">
        <v>310</v>
      </c>
      <c r="H428" s="48" t="str">
        <f t="shared" si="12"/>
        <v>角色布甲B8</v>
      </c>
      <c r="I428" s="48" t="str">
        <f>VLOOKUP(H428,编辑!G:U,14,FALSE)</f>
        <v>3012;3012;3012</v>
      </c>
      <c r="J428" s="48" t="str">
        <f>VLOOKUP(H428,编辑!G:U,15,FALSE)</f>
        <v>30;30;30</v>
      </c>
      <c r="K428" s="48">
        <f t="shared" si="13"/>
        <v>24000</v>
      </c>
      <c r="L428" s="1">
        <f>G428*VLOOKUP(E428,映射!K:L,2,FALSE)*10</f>
        <v>160</v>
      </c>
    </row>
    <row r="429" spans="1:12">
      <c r="A429" s="90">
        <v>1249</v>
      </c>
      <c r="B429" s="90" t="s">
        <v>405</v>
      </c>
      <c r="C429" s="90" t="s">
        <v>304</v>
      </c>
      <c r="D429" s="48" t="str">
        <f>C429&amp;VLOOKUP(F429,映射!A:B,2,FALSE)</f>
        <v>角色布甲</v>
      </c>
      <c r="E429" s="48" t="s">
        <v>85</v>
      </c>
      <c r="F429" s="2" t="s">
        <v>216</v>
      </c>
      <c r="G429" s="2" t="s">
        <v>310</v>
      </c>
      <c r="H429" s="48" t="str">
        <f t="shared" si="12"/>
        <v>角色布甲B8</v>
      </c>
      <c r="I429" s="48" t="str">
        <f>VLOOKUP(H429,编辑!G:U,14,FALSE)</f>
        <v>3012;3012;3012</v>
      </c>
      <c r="J429" s="48" t="str">
        <f>VLOOKUP(H429,编辑!G:U,15,FALSE)</f>
        <v>30;30;30</v>
      </c>
      <c r="K429" s="48">
        <f t="shared" si="13"/>
        <v>24000</v>
      </c>
      <c r="L429" s="1">
        <f>G429*VLOOKUP(E429,映射!K:L,2,FALSE)*10</f>
        <v>160</v>
      </c>
    </row>
    <row r="430" spans="1:12">
      <c r="A430" s="90">
        <v>1250</v>
      </c>
      <c r="B430" s="90" t="s">
        <v>406</v>
      </c>
      <c r="C430" s="90" t="s">
        <v>304</v>
      </c>
      <c r="D430" s="48" t="str">
        <f>C430&amp;VLOOKUP(F430,映射!A:B,2,FALSE)</f>
        <v>角色布甲</v>
      </c>
      <c r="E430" s="48" t="s">
        <v>82</v>
      </c>
      <c r="F430" s="2" t="s">
        <v>216</v>
      </c>
      <c r="G430" s="2" t="s">
        <v>314</v>
      </c>
      <c r="H430" s="48" t="str">
        <f t="shared" si="12"/>
        <v>角色布甲A9</v>
      </c>
      <c r="I430" s="48" t="str">
        <f>VLOOKUP(H430,编辑!G:U,14,FALSE)</f>
        <v>3012;3012;3012</v>
      </c>
      <c r="J430" s="48" t="str">
        <f>VLOOKUP(H430,编辑!G:U,15,FALSE)</f>
        <v>30;30;30</v>
      </c>
      <c r="K430" s="48">
        <f t="shared" si="13"/>
        <v>27000</v>
      </c>
      <c r="L430" s="1">
        <f>G430*VLOOKUP(E430,映射!K:L,2,FALSE)*10</f>
        <v>90</v>
      </c>
    </row>
    <row r="431" spans="1:12">
      <c r="A431" s="90">
        <v>1251</v>
      </c>
      <c r="B431" s="90" t="s">
        <v>407</v>
      </c>
      <c r="C431" s="90" t="s">
        <v>304</v>
      </c>
      <c r="D431" s="48" t="str">
        <f>C431&amp;VLOOKUP(F431,映射!A:B,2,FALSE)</f>
        <v>角色布甲</v>
      </c>
      <c r="E431" s="48" t="s">
        <v>85</v>
      </c>
      <c r="F431" s="2" t="s">
        <v>216</v>
      </c>
      <c r="G431" s="2" t="s">
        <v>314</v>
      </c>
      <c r="H431" s="48" t="str">
        <f t="shared" si="12"/>
        <v>角色布甲B9</v>
      </c>
      <c r="I431" s="48" t="str">
        <f>VLOOKUP(H431,编辑!G:U,14,FALSE)</f>
        <v>3012;3012;3012</v>
      </c>
      <c r="J431" s="48" t="str">
        <f>VLOOKUP(H431,编辑!G:U,15,FALSE)</f>
        <v>30;30;30</v>
      </c>
      <c r="K431" s="48">
        <f t="shared" si="13"/>
        <v>27000</v>
      </c>
      <c r="L431" s="1">
        <f>G431*VLOOKUP(E431,映射!K:L,2,FALSE)*10</f>
        <v>180</v>
      </c>
    </row>
    <row r="432" spans="1:12">
      <c r="A432" s="90">
        <v>1252</v>
      </c>
      <c r="B432" s="90" t="s">
        <v>408</v>
      </c>
      <c r="C432" s="90" t="s">
        <v>304</v>
      </c>
      <c r="D432" s="48" t="str">
        <f>C432&amp;VLOOKUP(F432,映射!A:B,2,FALSE)</f>
        <v>角色布甲</v>
      </c>
      <c r="E432" s="48" t="s">
        <v>82</v>
      </c>
      <c r="F432" s="2" t="s">
        <v>216</v>
      </c>
      <c r="G432" s="2" t="s">
        <v>317</v>
      </c>
      <c r="H432" s="48" t="str">
        <f t="shared" si="12"/>
        <v>角色布甲A10</v>
      </c>
      <c r="I432" s="48" t="str">
        <f>VLOOKUP(H432,编辑!G:U,14,FALSE)</f>
        <v>3012;3012;3012</v>
      </c>
      <c r="J432" s="48" t="str">
        <f>VLOOKUP(H432,编辑!G:U,15,FALSE)</f>
        <v>30;30;30</v>
      </c>
      <c r="K432" s="48">
        <f t="shared" si="13"/>
        <v>30000</v>
      </c>
      <c r="L432" s="1">
        <f>G432*VLOOKUP(E432,映射!K:L,2,FALSE)*10</f>
        <v>100</v>
      </c>
    </row>
    <row r="433" spans="1:12">
      <c r="A433" s="90">
        <v>1253</v>
      </c>
      <c r="B433" s="90" t="s">
        <v>409</v>
      </c>
      <c r="C433" s="90" t="s">
        <v>304</v>
      </c>
      <c r="D433" s="48" t="str">
        <f>C433&amp;VLOOKUP(F433,映射!A:B,2,FALSE)</f>
        <v>角色布甲</v>
      </c>
      <c r="E433" s="48" t="s">
        <v>85</v>
      </c>
      <c r="F433" s="2" t="s">
        <v>216</v>
      </c>
      <c r="G433" s="2" t="s">
        <v>317</v>
      </c>
      <c r="H433" s="48" t="str">
        <f t="shared" si="12"/>
        <v>角色布甲B10</v>
      </c>
      <c r="I433" s="48" t="str">
        <f>VLOOKUP(H433,编辑!G:U,14,FALSE)</f>
        <v>3012;3012;3012</v>
      </c>
      <c r="J433" s="48" t="str">
        <f>VLOOKUP(H433,编辑!G:U,15,FALSE)</f>
        <v>30;30;30</v>
      </c>
      <c r="K433" s="48">
        <f t="shared" si="13"/>
        <v>30000</v>
      </c>
      <c r="L433" s="1">
        <f>G433*VLOOKUP(E433,映射!K:L,2,FALSE)*10</f>
        <v>200</v>
      </c>
    </row>
    <row r="434" spans="1:12">
      <c r="A434" s="90">
        <v>1254</v>
      </c>
      <c r="B434" s="90" t="s">
        <v>229</v>
      </c>
      <c r="C434" s="90" t="s">
        <v>304</v>
      </c>
      <c r="D434" s="48" t="str">
        <f>C434&amp;VLOOKUP(F434,映射!A:B,2,FALSE)</f>
        <v>角色袍子</v>
      </c>
      <c r="E434" s="48" t="s">
        <v>82</v>
      </c>
      <c r="F434" s="2" t="s">
        <v>230</v>
      </c>
      <c r="G434" s="2" t="s">
        <v>86</v>
      </c>
      <c r="H434" s="48" t="str">
        <f t="shared" si="12"/>
        <v>角色袍子A1</v>
      </c>
      <c r="I434" s="48" t="str">
        <f>VLOOKUP(H434,编辑!G:U,14,FALSE)</f>
        <v>3001;3101;3401</v>
      </c>
      <c r="J434" s="48" t="str">
        <f>VLOOKUP(H434,编辑!G:U,15,FALSE)</f>
        <v>5;8;5</v>
      </c>
      <c r="K434" s="48">
        <f t="shared" si="13"/>
        <v>3000</v>
      </c>
      <c r="L434" s="1">
        <f>G434*VLOOKUP(E434,映射!K:L,2,FALSE)*10</f>
        <v>10</v>
      </c>
    </row>
    <row r="435" spans="1:12">
      <c r="A435" s="90">
        <v>1255</v>
      </c>
      <c r="B435" s="90" t="s">
        <v>231</v>
      </c>
      <c r="C435" s="90" t="s">
        <v>304</v>
      </c>
      <c r="D435" s="48" t="str">
        <f>C435&amp;VLOOKUP(F435,映射!A:B,2,FALSE)</f>
        <v>角色袍子</v>
      </c>
      <c r="E435" s="48" t="s">
        <v>85</v>
      </c>
      <c r="F435" s="2" t="s">
        <v>230</v>
      </c>
      <c r="G435" s="2" t="s">
        <v>86</v>
      </c>
      <c r="H435" s="48" t="str">
        <f t="shared" si="12"/>
        <v>角色袍子B1</v>
      </c>
      <c r="I435" s="48" t="str">
        <f>VLOOKUP(H435,编辑!G:U,14,FALSE)</f>
        <v>3001;3101;3401;5086</v>
      </c>
      <c r="J435" s="48" t="str">
        <f>VLOOKUP(H435,编辑!G:U,15,FALSE)</f>
        <v>10;15;10;1</v>
      </c>
      <c r="K435" s="48">
        <f t="shared" si="13"/>
        <v>3000</v>
      </c>
      <c r="L435" s="1">
        <f>G435*VLOOKUP(E435,映射!K:L,2,FALSE)*10</f>
        <v>20</v>
      </c>
    </row>
    <row r="436" spans="1:12">
      <c r="A436" s="90">
        <v>1256</v>
      </c>
      <c r="B436" s="90" t="s">
        <v>232</v>
      </c>
      <c r="C436" s="90" t="s">
        <v>304</v>
      </c>
      <c r="D436" s="48" t="str">
        <f>C436&amp;VLOOKUP(F436,映射!A:B,2,FALSE)</f>
        <v>角色袍子</v>
      </c>
      <c r="E436" s="48" t="s">
        <v>82</v>
      </c>
      <c r="F436" s="2" t="s">
        <v>230</v>
      </c>
      <c r="G436" s="2" t="s">
        <v>88</v>
      </c>
      <c r="H436" s="48" t="str">
        <f t="shared" si="12"/>
        <v>角色袍子A2</v>
      </c>
      <c r="I436" s="48" t="str">
        <f>VLOOKUP(H436,编辑!G:U,14,FALSE)</f>
        <v>3002;3102;3402;5086</v>
      </c>
      <c r="J436" s="48" t="str">
        <f>VLOOKUP(H436,编辑!G:U,15,FALSE)</f>
        <v>10;15;10;1</v>
      </c>
      <c r="K436" s="48">
        <f t="shared" si="13"/>
        <v>6000</v>
      </c>
      <c r="L436" s="1">
        <f>G436*VLOOKUP(E436,映射!K:L,2,FALSE)*10</f>
        <v>20</v>
      </c>
    </row>
    <row r="437" spans="1:12">
      <c r="A437" s="90">
        <v>1257</v>
      </c>
      <c r="B437" s="90" t="s">
        <v>233</v>
      </c>
      <c r="C437" s="90" t="s">
        <v>304</v>
      </c>
      <c r="D437" s="48" t="str">
        <f>C437&amp;VLOOKUP(F437,映射!A:B,2,FALSE)</f>
        <v>角色袍子</v>
      </c>
      <c r="E437" s="48" t="s">
        <v>85</v>
      </c>
      <c r="F437" s="2" t="s">
        <v>230</v>
      </c>
      <c r="G437" s="2" t="s">
        <v>88</v>
      </c>
      <c r="H437" s="48" t="str">
        <f t="shared" si="12"/>
        <v>角色袍子B2</v>
      </c>
      <c r="I437" s="48" t="str">
        <f>VLOOKUP(H437,编辑!G:U,14,FALSE)</f>
        <v>3002;3102;3402;5086</v>
      </c>
      <c r="J437" s="48" t="str">
        <f>VLOOKUP(H437,编辑!G:U,15,FALSE)</f>
        <v>20;30;20;2</v>
      </c>
      <c r="K437" s="48">
        <f t="shared" si="13"/>
        <v>6000</v>
      </c>
      <c r="L437" s="1">
        <f>G437*VLOOKUP(E437,映射!K:L,2,FALSE)*10</f>
        <v>40</v>
      </c>
    </row>
    <row r="438" spans="1:12">
      <c r="A438" s="90">
        <v>1258</v>
      </c>
      <c r="B438" s="90" t="s">
        <v>234</v>
      </c>
      <c r="C438" s="90" t="s">
        <v>304</v>
      </c>
      <c r="D438" s="48" t="str">
        <f>C438&amp;VLOOKUP(F438,映射!A:B,2,FALSE)</f>
        <v>角色袍子</v>
      </c>
      <c r="E438" s="48" t="s">
        <v>82</v>
      </c>
      <c r="F438" s="2" t="s">
        <v>230</v>
      </c>
      <c r="G438" s="2" t="s">
        <v>91</v>
      </c>
      <c r="H438" s="48" t="str">
        <f t="shared" si="12"/>
        <v>角色袍子A3</v>
      </c>
      <c r="I438" s="48" t="str">
        <f>VLOOKUP(H438,编辑!G:U,14,FALSE)</f>
        <v>3003;3103;3403;5086</v>
      </c>
      <c r="J438" s="48" t="str">
        <f>VLOOKUP(H438,编辑!G:U,15,FALSE)</f>
        <v>15;20;15;2</v>
      </c>
      <c r="K438" s="48">
        <f t="shared" si="13"/>
        <v>9000</v>
      </c>
      <c r="L438" s="1">
        <f>G438*VLOOKUP(E438,映射!K:L,2,FALSE)*10</f>
        <v>30</v>
      </c>
    </row>
    <row r="439" spans="1:12">
      <c r="A439" s="90">
        <v>1259</v>
      </c>
      <c r="B439" s="90" t="s">
        <v>235</v>
      </c>
      <c r="C439" s="90" t="s">
        <v>304</v>
      </c>
      <c r="D439" s="48" t="str">
        <f>C439&amp;VLOOKUP(F439,映射!A:B,2,FALSE)</f>
        <v>角色袍子</v>
      </c>
      <c r="E439" s="48" t="s">
        <v>85</v>
      </c>
      <c r="F439" s="2" t="s">
        <v>230</v>
      </c>
      <c r="G439" s="2" t="s">
        <v>91</v>
      </c>
      <c r="H439" s="48" t="str">
        <f t="shared" si="12"/>
        <v>角色袍子B3</v>
      </c>
      <c r="I439" s="48" t="str">
        <f>VLOOKUP(H439,编辑!G:U,14,FALSE)</f>
        <v>3003;3103;3403;5086</v>
      </c>
      <c r="J439" s="48" t="str">
        <f>VLOOKUP(H439,编辑!G:U,15,FALSE)</f>
        <v>30;40;30;4</v>
      </c>
      <c r="K439" s="48">
        <f t="shared" si="13"/>
        <v>9000</v>
      </c>
      <c r="L439" s="1">
        <f>G439*VLOOKUP(E439,映射!K:L,2,FALSE)*10</f>
        <v>60</v>
      </c>
    </row>
    <row r="440" spans="1:12">
      <c r="A440" s="90">
        <v>1260</v>
      </c>
      <c r="B440" s="90" t="s">
        <v>236</v>
      </c>
      <c r="C440" s="90" t="s">
        <v>304</v>
      </c>
      <c r="D440" s="48" t="str">
        <f>C440&amp;VLOOKUP(F440,映射!A:B,2,FALSE)</f>
        <v>角色袍子</v>
      </c>
      <c r="E440" s="48" t="s">
        <v>82</v>
      </c>
      <c r="F440" s="2" t="s">
        <v>230</v>
      </c>
      <c r="G440" s="2" t="s">
        <v>94</v>
      </c>
      <c r="H440" s="48" t="str">
        <f t="shared" si="12"/>
        <v>角色袍子A4</v>
      </c>
      <c r="I440" s="48" t="str">
        <f>VLOOKUP(H440,编辑!G:U,14,FALSE)</f>
        <v>3004;3104;3404;5086</v>
      </c>
      <c r="J440" s="48" t="str">
        <f>VLOOKUP(H440,编辑!G:U,15,FALSE)</f>
        <v>20;30;20;4</v>
      </c>
      <c r="K440" s="48">
        <f t="shared" si="13"/>
        <v>12000</v>
      </c>
      <c r="L440" s="1">
        <f>G440*VLOOKUP(E440,映射!K:L,2,FALSE)*10</f>
        <v>40</v>
      </c>
    </row>
    <row r="441" spans="1:12">
      <c r="A441" s="90">
        <v>1261</v>
      </c>
      <c r="B441" s="90" t="s">
        <v>237</v>
      </c>
      <c r="C441" s="90" t="s">
        <v>304</v>
      </c>
      <c r="D441" s="48" t="str">
        <f>C441&amp;VLOOKUP(F441,映射!A:B,2,FALSE)</f>
        <v>角色袍子</v>
      </c>
      <c r="E441" s="48" t="s">
        <v>85</v>
      </c>
      <c r="F441" s="2" t="s">
        <v>230</v>
      </c>
      <c r="G441" s="2" t="s">
        <v>94</v>
      </c>
      <c r="H441" s="48" t="str">
        <f t="shared" si="12"/>
        <v>角色袍子B4</v>
      </c>
      <c r="I441" s="48" t="str">
        <f>VLOOKUP(H441,编辑!G:U,14,FALSE)</f>
        <v>3004;3104;3404;5086</v>
      </c>
      <c r="J441" s="48" t="str">
        <f>VLOOKUP(H441,编辑!G:U,15,FALSE)</f>
        <v>40;60;40;8</v>
      </c>
      <c r="K441" s="48">
        <f t="shared" si="13"/>
        <v>12000</v>
      </c>
      <c r="L441" s="1">
        <f>G441*VLOOKUP(E441,映射!K:L,2,FALSE)*10</f>
        <v>80</v>
      </c>
    </row>
    <row r="442" spans="1:12">
      <c r="A442" s="90">
        <v>1262</v>
      </c>
      <c r="B442" s="90" t="s">
        <v>238</v>
      </c>
      <c r="C442" s="90" t="s">
        <v>304</v>
      </c>
      <c r="D442" s="48" t="str">
        <f>C442&amp;VLOOKUP(F442,映射!A:B,2,FALSE)</f>
        <v>角色袍子</v>
      </c>
      <c r="E442" s="48" t="s">
        <v>85</v>
      </c>
      <c r="F442" s="2" t="s">
        <v>230</v>
      </c>
      <c r="G442" s="2" t="s">
        <v>94</v>
      </c>
      <c r="H442" s="48" t="str">
        <f t="shared" si="12"/>
        <v>角色袍子B4</v>
      </c>
      <c r="I442" s="48" t="str">
        <f>VLOOKUP(H442,编辑!G:U,14,FALSE)</f>
        <v>3004;3104;3404;5086</v>
      </c>
      <c r="J442" s="48" t="str">
        <f>VLOOKUP(H442,编辑!G:U,15,FALSE)</f>
        <v>40;60;40;8</v>
      </c>
      <c r="K442" s="48">
        <f t="shared" si="13"/>
        <v>12000</v>
      </c>
      <c r="L442" s="1">
        <f>G442*VLOOKUP(E442,映射!K:L,2,FALSE)*10</f>
        <v>80</v>
      </c>
    </row>
    <row r="443" spans="1:12">
      <c r="A443" s="90">
        <v>1263</v>
      </c>
      <c r="B443" s="90" t="s">
        <v>239</v>
      </c>
      <c r="C443" s="90" t="s">
        <v>304</v>
      </c>
      <c r="D443" s="48" t="str">
        <f>C443&amp;VLOOKUP(F443,映射!A:B,2,FALSE)</f>
        <v>角色袍子</v>
      </c>
      <c r="E443" s="48" t="s">
        <v>82</v>
      </c>
      <c r="F443" s="2" t="s">
        <v>230</v>
      </c>
      <c r="G443" s="2" t="s">
        <v>97</v>
      </c>
      <c r="H443" s="48" t="str">
        <f t="shared" si="12"/>
        <v>角色袍子A5</v>
      </c>
      <c r="I443" s="48" t="str">
        <f>VLOOKUP(H443,编辑!G:U,14,FALSE)</f>
        <v>3005;3105;3405;5086</v>
      </c>
      <c r="J443" s="48" t="str">
        <f>VLOOKUP(H443,编辑!G:U,15,FALSE)</f>
        <v>25;35;25;8</v>
      </c>
      <c r="K443" s="48">
        <f t="shared" si="13"/>
        <v>15000</v>
      </c>
      <c r="L443" s="1">
        <f>G443*VLOOKUP(E443,映射!K:L,2,FALSE)*10</f>
        <v>50</v>
      </c>
    </row>
    <row r="444" spans="1:12">
      <c r="A444" s="90">
        <v>1264</v>
      </c>
      <c r="B444" s="90" t="s">
        <v>240</v>
      </c>
      <c r="C444" s="90" t="s">
        <v>304</v>
      </c>
      <c r="D444" s="48" t="str">
        <f>C444&amp;VLOOKUP(F444,映射!A:B,2,FALSE)</f>
        <v>角色袍子</v>
      </c>
      <c r="E444" s="48" t="s">
        <v>85</v>
      </c>
      <c r="F444" s="2" t="s">
        <v>230</v>
      </c>
      <c r="G444" s="2" t="s">
        <v>97</v>
      </c>
      <c r="H444" s="48" t="str">
        <f t="shared" si="12"/>
        <v>角色袍子B5</v>
      </c>
      <c r="I444" s="48" t="str">
        <f>VLOOKUP(H444,编辑!G:U,14,FALSE)</f>
        <v>3005;3105;3405;5086</v>
      </c>
      <c r="J444" s="48" t="str">
        <f>VLOOKUP(H444,编辑!G:U,15,FALSE)</f>
        <v>50;70;50;10</v>
      </c>
      <c r="K444" s="48">
        <f t="shared" si="13"/>
        <v>15000</v>
      </c>
      <c r="L444" s="1">
        <f>G444*VLOOKUP(E444,映射!K:L,2,FALSE)*10</f>
        <v>100</v>
      </c>
    </row>
    <row r="445" spans="1:12">
      <c r="A445" s="90">
        <v>1265</v>
      </c>
      <c r="B445" s="90" t="s">
        <v>241</v>
      </c>
      <c r="C445" s="90" t="s">
        <v>304</v>
      </c>
      <c r="D445" s="48" t="str">
        <f>C445&amp;VLOOKUP(F445,映射!A:B,2,FALSE)</f>
        <v>角色袍子</v>
      </c>
      <c r="E445" s="48" t="s">
        <v>85</v>
      </c>
      <c r="F445" s="2" t="s">
        <v>230</v>
      </c>
      <c r="G445" s="2" t="s">
        <v>97</v>
      </c>
      <c r="H445" s="48" t="str">
        <f t="shared" si="12"/>
        <v>角色袍子B5</v>
      </c>
      <c r="I445" s="48" t="str">
        <f>VLOOKUP(H445,编辑!G:U,14,FALSE)</f>
        <v>3005;3105;3405;5086</v>
      </c>
      <c r="J445" s="48" t="str">
        <f>VLOOKUP(H445,编辑!G:U,15,FALSE)</f>
        <v>50;70;50;10</v>
      </c>
      <c r="K445" s="48">
        <f t="shared" si="13"/>
        <v>15000</v>
      </c>
      <c r="L445" s="1">
        <f>G445*VLOOKUP(E445,映射!K:L,2,FALSE)*10</f>
        <v>100</v>
      </c>
    </row>
    <row r="446" spans="1:12">
      <c r="A446" s="90">
        <v>1266</v>
      </c>
      <c r="B446" s="90" t="s">
        <v>242</v>
      </c>
      <c r="C446" s="90" t="s">
        <v>304</v>
      </c>
      <c r="D446" s="48" t="str">
        <f>C446&amp;VLOOKUP(F446,映射!A:B,2,FALSE)</f>
        <v>角色袍子</v>
      </c>
      <c r="E446" s="48" t="s">
        <v>82</v>
      </c>
      <c r="F446" s="2" t="s">
        <v>230</v>
      </c>
      <c r="G446" s="2" t="s">
        <v>101</v>
      </c>
      <c r="H446" s="48" t="str">
        <f t="shared" si="12"/>
        <v>角色袍子A6</v>
      </c>
      <c r="I446" s="48" t="str">
        <f>VLOOKUP(H446,编辑!G:U,14,FALSE)</f>
        <v>3006;3106;3406;5086</v>
      </c>
      <c r="J446" s="48" t="str">
        <f>VLOOKUP(H446,编辑!G:U,15,FALSE)</f>
        <v>30;40;30;10</v>
      </c>
      <c r="K446" s="48">
        <f t="shared" si="13"/>
        <v>18000</v>
      </c>
      <c r="L446" s="1">
        <f>G446*VLOOKUP(E446,映射!K:L,2,FALSE)*10</f>
        <v>60</v>
      </c>
    </row>
    <row r="447" spans="1:12">
      <c r="A447" s="90">
        <v>1267</v>
      </c>
      <c r="B447" s="90" t="s">
        <v>243</v>
      </c>
      <c r="C447" s="90" t="s">
        <v>304</v>
      </c>
      <c r="D447" s="48" t="str">
        <f>C447&amp;VLOOKUP(F447,映射!A:B,2,FALSE)</f>
        <v>角色袍子</v>
      </c>
      <c r="E447" s="48" t="s">
        <v>85</v>
      </c>
      <c r="F447" s="2" t="s">
        <v>230</v>
      </c>
      <c r="G447" s="2" t="s">
        <v>101</v>
      </c>
      <c r="H447" s="48" t="str">
        <f t="shared" si="12"/>
        <v>角色袍子B6</v>
      </c>
      <c r="I447" s="48" t="str">
        <f>VLOOKUP(H447,编辑!G:U,14,FALSE)</f>
        <v>3006;3106;3406;5086</v>
      </c>
      <c r="J447" s="48" t="str">
        <f>VLOOKUP(H447,编辑!G:U,15,FALSE)</f>
        <v>60;80;60;12</v>
      </c>
      <c r="K447" s="48">
        <f t="shared" si="13"/>
        <v>18000</v>
      </c>
      <c r="L447" s="1">
        <f>G447*VLOOKUP(E447,映射!K:L,2,FALSE)*10</f>
        <v>120</v>
      </c>
    </row>
    <row r="448" spans="1:12">
      <c r="A448" s="90">
        <v>1268</v>
      </c>
      <c r="B448" s="90" t="s">
        <v>410</v>
      </c>
      <c r="C448" s="90" t="s">
        <v>304</v>
      </c>
      <c r="D448" s="48" t="str">
        <f>C448&amp;VLOOKUP(F448,映射!A:B,2,FALSE)</f>
        <v>角色袍子</v>
      </c>
      <c r="E448" s="48" t="s">
        <v>82</v>
      </c>
      <c r="F448" s="2" t="s">
        <v>230</v>
      </c>
      <c r="G448" s="2" t="s">
        <v>306</v>
      </c>
      <c r="H448" s="48" t="str">
        <f t="shared" si="12"/>
        <v>角色袍子A7</v>
      </c>
      <c r="I448" s="48" t="str">
        <f>VLOOKUP(H448,编辑!G:U,14,FALSE)</f>
        <v>3012;3012;3012</v>
      </c>
      <c r="J448" s="48" t="str">
        <f>VLOOKUP(H448,编辑!G:U,15,FALSE)</f>
        <v>30;30;30</v>
      </c>
      <c r="K448" s="48">
        <f t="shared" si="13"/>
        <v>21000</v>
      </c>
      <c r="L448" s="1">
        <f>G448*VLOOKUP(E448,映射!K:L,2,FALSE)*10</f>
        <v>70</v>
      </c>
    </row>
    <row r="449" spans="1:12">
      <c r="A449" s="90">
        <v>1269</v>
      </c>
      <c r="B449" s="90" t="s">
        <v>411</v>
      </c>
      <c r="C449" s="90" t="s">
        <v>304</v>
      </c>
      <c r="D449" s="48" t="str">
        <f>C449&amp;VLOOKUP(F449,映射!A:B,2,FALSE)</f>
        <v>角色袍子</v>
      </c>
      <c r="E449" s="48" t="s">
        <v>85</v>
      </c>
      <c r="F449" s="2" t="s">
        <v>230</v>
      </c>
      <c r="G449" s="2" t="s">
        <v>306</v>
      </c>
      <c r="H449" s="48" t="str">
        <f t="shared" si="12"/>
        <v>角色袍子B7</v>
      </c>
      <c r="I449" s="48" t="str">
        <f>VLOOKUP(H449,编辑!G:U,14,FALSE)</f>
        <v>3012;3012;3012</v>
      </c>
      <c r="J449" s="48" t="str">
        <f>VLOOKUP(H449,编辑!G:U,15,FALSE)</f>
        <v>30;30;30</v>
      </c>
      <c r="K449" s="48">
        <f t="shared" si="13"/>
        <v>21000</v>
      </c>
      <c r="L449" s="1">
        <f>G449*VLOOKUP(E449,映射!K:L,2,FALSE)*10</f>
        <v>140</v>
      </c>
    </row>
    <row r="450" spans="1:12">
      <c r="A450" s="90">
        <v>1270</v>
      </c>
      <c r="B450" s="90" t="s">
        <v>412</v>
      </c>
      <c r="C450" s="90" t="s">
        <v>304</v>
      </c>
      <c r="D450" s="48" t="str">
        <f>C450&amp;VLOOKUP(F450,映射!A:B,2,FALSE)</f>
        <v>角色袍子</v>
      </c>
      <c r="E450" s="48" t="s">
        <v>85</v>
      </c>
      <c r="F450" s="2" t="s">
        <v>230</v>
      </c>
      <c r="G450" s="2" t="s">
        <v>306</v>
      </c>
      <c r="H450" s="48" t="str">
        <f t="shared" si="12"/>
        <v>角色袍子B7</v>
      </c>
      <c r="I450" s="48" t="str">
        <f>VLOOKUP(H450,编辑!G:U,14,FALSE)</f>
        <v>3012;3012;3012</v>
      </c>
      <c r="J450" s="48" t="str">
        <f>VLOOKUP(H450,编辑!G:U,15,FALSE)</f>
        <v>30;30;30</v>
      </c>
      <c r="K450" s="48">
        <f t="shared" si="13"/>
        <v>21000</v>
      </c>
      <c r="L450" s="1">
        <f>G450*VLOOKUP(E450,映射!K:L,2,FALSE)*10</f>
        <v>140</v>
      </c>
    </row>
    <row r="451" spans="1:12">
      <c r="A451" s="90">
        <v>1271</v>
      </c>
      <c r="B451" s="90" t="s">
        <v>413</v>
      </c>
      <c r="C451" s="90" t="s">
        <v>304</v>
      </c>
      <c r="D451" s="48" t="str">
        <f>C451&amp;VLOOKUP(F451,映射!A:B,2,FALSE)</f>
        <v>角色袍子</v>
      </c>
      <c r="E451" s="48" t="s">
        <v>82</v>
      </c>
      <c r="F451" s="2" t="s">
        <v>230</v>
      </c>
      <c r="G451" s="2" t="s">
        <v>310</v>
      </c>
      <c r="H451" s="48" t="str">
        <f t="shared" ref="H451:H514" si="14">D451&amp;E451&amp;G451</f>
        <v>角色袍子A8</v>
      </c>
      <c r="I451" s="48" t="str">
        <f>VLOOKUP(H451,编辑!G:U,14,FALSE)</f>
        <v>3012;3012;3012</v>
      </c>
      <c r="J451" s="48" t="str">
        <f>VLOOKUP(H451,编辑!G:U,15,FALSE)</f>
        <v>30;30;30</v>
      </c>
      <c r="K451" s="48">
        <f t="shared" ref="K451:K514" si="15">G451*3000</f>
        <v>24000</v>
      </c>
      <c r="L451" s="1">
        <f>G451*VLOOKUP(E451,映射!K:L,2,FALSE)*10</f>
        <v>80</v>
      </c>
    </row>
    <row r="452" spans="1:12">
      <c r="A452" s="90">
        <v>1272</v>
      </c>
      <c r="B452" s="90" t="s">
        <v>414</v>
      </c>
      <c r="C452" s="90" t="s">
        <v>304</v>
      </c>
      <c r="D452" s="48" t="str">
        <f>C452&amp;VLOOKUP(F452,映射!A:B,2,FALSE)</f>
        <v>角色袍子</v>
      </c>
      <c r="E452" s="48" t="s">
        <v>85</v>
      </c>
      <c r="F452" s="2" t="s">
        <v>230</v>
      </c>
      <c r="G452" s="2" t="s">
        <v>310</v>
      </c>
      <c r="H452" s="48" t="str">
        <f t="shared" si="14"/>
        <v>角色袍子B8</v>
      </c>
      <c r="I452" s="48" t="str">
        <f>VLOOKUP(H452,编辑!G:U,14,FALSE)</f>
        <v>3012;3012;3012</v>
      </c>
      <c r="J452" s="48" t="str">
        <f>VLOOKUP(H452,编辑!G:U,15,FALSE)</f>
        <v>30;30;30</v>
      </c>
      <c r="K452" s="48">
        <f t="shared" si="15"/>
        <v>24000</v>
      </c>
      <c r="L452" s="1">
        <f>G452*VLOOKUP(E452,映射!K:L,2,FALSE)*10</f>
        <v>160</v>
      </c>
    </row>
    <row r="453" spans="1:12">
      <c r="A453" s="90">
        <v>1273</v>
      </c>
      <c r="B453" s="90" t="s">
        <v>415</v>
      </c>
      <c r="C453" s="90" t="s">
        <v>304</v>
      </c>
      <c r="D453" s="48" t="str">
        <f>C453&amp;VLOOKUP(F453,映射!A:B,2,FALSE)</f>
        <v>角色袍子</v>
      </c>
      <c r="E453" s="48" t="s">
        <v>85</v>
      </c>
      <c r="F453" s="2" t="s">
        <v>230</v>
      </c>
      <c r="G453" s="2" t="s">
        <v>310</v>
      </c>
      <c r="H453" s="48" t="str">
        <f t="shared" si="14"/>
        <v>角色袍子B8</v>
      </c>
      <c r="I453" s="48" t="str">
        <f>VLOOKUP(H453,编辑!G:U,14,FALSE)</f>
        <v>3012;3012;3012</v>
      </c>
      <c r="J453" s="48" t="str">
        <f>VLOOKUP(H453,编辑!G:U,15,FALSE)</f>
        <v>30;30;30</v>
      </c>
      <c r="K453" s="48">
        <f t="shared" si="15"/>
        <v>24000</v>
      </c>
      <c r="L453" s="1">
        <f>G453*VLOOKUP(E453,映射!K:L,2,FALSE)*10</f>
        <v>160</v>
      </c>
    </row>
    <row r="454" spans="1:12">
      <c r="A454" s="90">
        <v>1274</v>
      </c>
      <c r="B454" s="90" t="s">
        <v>416</v>
      </c>
      <c r="C454" s="90" t="s">
        <v>304</v>
      </c>
      <c r="D454" s="48" t="str">
        <f>C454&amp;VLOOKUP(F454,映射!A:B,2,FALSE)</f>
        <v>角色袍子</v>
      </c>
      <c r="E454" s="48" t="s">
        <v>82</v>
      </c>
      <c r="F454" s="2" t="s">
        <v>230</v>
      </c>
      <c r="G454" s="2" t="s">
        <v>314</v>
      </c>
      <c r="H454" s="48" t="str">
        <f t="shared" si="14"/>
        <v>角色袍子A9</v>
      </c>
      <c r="I454" s="48" t="str">
        <f>VLOOKUP(H454,编辑!G:U,14,FALSE)</f>
        <v>3012;3012;3012</v>
      </c>
      <c r="J454" s="48" t="str">
        <f>VLOOKUP(H454,编辑!G:U,15,FALSE)</f>
        <v>30;30;30</v>
      </c>
      <c r="K454" s="48">
        <f t="shared" si="15"/>
        <v>27000</v>
      </c>
      <c r="L454" s="1">
        <f>G454*VLOOKUP(E454,映射!K:L,2,FALSE)*10</f>
        <v>90</v>
      </c>
    </row>
    <row r="455" spans="1:12">
      <c r="A455" s="90">
        <v>1275</v>
      </c>
      <c r="B455" s="90" t="s">
        <v>417</v>
      </c>
      <c r="C455" s="90" t="s">
        <v>304</v>
      </c>
      <c r="D455" s="48" t="str">
        <f>C455&amp;VLOOKUP(F455,映射!A:B,2,FALSE)</f>
        <v>角色袍子</v>
      </c>
      <c r="E455" s="48" t="s">
        <v>85</v>
      </c>
      <c r="F455" s="2" t="s">
        <v>230</v>
      </c>
      <c r="G455" s="2" t="s">
        <v>314</v>
      </c>
      <c r="H455" s="48" t="str">
        <f t="shared" si="14"/>
        <v>角色袍子B9</v>
      </c>
      <c r="I455" s="48" t="str">
        <f>VLOOKUP(H455,编辑!G:U,14,FALSE)</f>
        <v>3012;3012;3012</v>
      </c>
      <c r="J455" s="48" t="str">
        <f>VLOOKUP(H455,编辑!G:U,15,FALSE)</f>
        <v>30;30;30</v>
      </c>
      <c r="K455" s="48">
        <f t="shared" si="15"/>
        <v>27000</v>
      </c>
      <c r="L455" s="1">
        <f>G455*VLOOKUP(E455,映射!K:L,2,FALSE)*10</f>
        <v>180</v>
      </c>
    </row>
    <row r="456" spans="1:12">
      <c r="A456" s="90">
        <v>1276</v>
      </c>
      <c r="B456" s="90" t="s">
        <v>418</v>
      </c>
      <c r="C456" s="90" t="s">
        <v>304</v>
      </c>
      <c r="D456" s="48" t="str">
        <f>C456&amp;VLOOKUP(F456,映射!A:B,2,FALSE)</f>
        <v>角色袍子</v>
      </c>
      <c r="E456" s="48" t="s">
        <v>82</v>
      </c>
      <c r="F456" s="2" t="s">
        <v>230</v>
      </c>
      <c r="G456" s="2" t="s">
        <v>317</v>
      </c>
      <c r="H456" s="48" t="str">
        <f t="shared" si="14"/>
        <v>角色袍子A10</v>
      </c>
      <c r="I456" s="48" t="str">
        <f>VLOOKUP(H456,编辑!G:U,14,FALSE)</f>
        <v>3012;3012;3012</v>
      </c>
      <c r="J456" s="48" t="str">
        <f>VLOOKUP(H456,编辑!G:U,15,FALSE)</f>
        <v>30;30;30</v>
      </c>
      <c r="K456" s="48">
        <f t="shared" si="15"/>
        <v>30000</v>
      </c>
      <c r="L456" s="1">
        <f>G456*VLOOKUP(E456,映射!K:L,2,FALSE)*10</f>
        <v>100</v>
      </c>
    </row>
    <row r="457" spans="1:12">
      <c r="A457" s="90">
        <v>1277</v>
      </c>
      <c r="B457" s="90" t="s">
        <v>419</v>
      </c>
      <c r="C457" s="90" t="s">
        <v>304</v>
      </c>
      <c r="D457" s="48" t="str">
        <f>C457&amp;VLOOKUP(F457,映射!A:B,2,FALSE)</f>
        <v>角色袍子</v>
      </c>
      <c r="E457" s="48" t="s">
        <v>85</v>
      </c>
      <c r="F457" s="2" t="s">
        <v>230</v>
      </c>
      <c r="G457" s="2" t="s">
        <v>317</v>
      </c>
      <c r="H457" s="48" t="str">
        <f t="shared" si="14"/>
        <v>角色袍子B10</v>
      </c>
      <c r="I457" s="48" t="str">
        <f>VLOOKUP(H457,编辑!G:U,14,FALSE)</f>
        <v>3012;3012;3012</v>
      </c>
      <c r="J457" s="48" t="str">
        <f>VLOOKUP(H457,编辑!G:U,15,FALSE)</f>
        <v>30;30;30</v>
      </c>
      <c r="K457" s="48">
        <f t="shared" si="15"/>
        <v>30000</v>
      </c>
      <c r="L457" s="1">
        <f>G457*VLOOKUP(E457,映射!K:L,2,FALSE)*10</f>
        <v>200</v>
      </c>
    </row>
    <row r="458" spans="1:12">
      <c r="A458" s="90">
        <v>1278</v>
      </c>
      <c r="B458" s="90" t="s">
        <v>244</v>
      </c>
      <c r="C458" s="90" t="s">
        <v>304</v>
      </c>
      <c r="D458" s="48" t="str">
        <f>C458&amp;VLOOKUP(F458,映射!A:B,2,FALSE)</f>
        <v>角色长靴</v>
      </c>
      <c r="E458" s="48" t="s">
        <v>82</v>
      </c>
      <c r="F458" s="2" t="s">
        <v>245</v>
      </c>
      <c r="G458" s="2" t="s">
        <v>86</v>
      </c>
      <c r="H458" s="48" t="str">
        <f t="shared" si="14"/>
        <v>角色长靴A1</v>
      </c>
      <c r="I458" s="48" t="str">
        <f>VLOOKUP(H458,编辑!G:U,14,FALSE)</f>
        <v>3001;3101;3401</v>
      </c>
      <c r="J458" s="48" t="str">
        <f>VLOOKUP(H458,编辑!G:U,15,FALSE)</f>
        <v>6;4;4</v>
      </c>
      <c r="K458" s="48">
        <f t="shared" si="15"/>
        <v>3000</v>
      </c>
      <c r="L458" s="1">
        <f>G458*VLOOKUP(E458,映射!K:L,2,FALSE)*10</f>
        <v>10</v>
      </c>
    </row>
    <row r="459" spans="1:12">
      <c r="A459" s="90">
        <v>1279</v>
      </c>
      <c r="B459" s="90" t="s">
        <v>246</v>
      </c>
      <c r="C459" s="90" t="s">
        <v>304</v>
      </c>
      <c r="D459" s="48" t="str">
        <f>C459&amp;VLOOKUP(F459,映射!A:B,2,FALSE)</f>
        <v>角色长靴</v>
      </c>
      <c r="E459" s="48" t="s">
        <v>85</v>
      </c>
      <c r="F459" s="2" t="s">
        <v>245</v>
      </c>
      <c r="G459" s="2" t="s">
        <v>86</v>
      </c>
      <c r="H459" s="48" t="str">
        <f t="shared" si="14"/>
        <v>角色长靴B1</v>
      </c>
      <c r="I459" s="48" t="str">
        <f>VLOOKUP(H459,编辑!G:U,14,FALSE)</f>
        <v>3001;3101;3401;5086</v>
      </c>
      <c r="J459" s="48" t="str">
        <f>VLOOKUP(H459,编辑!G:U,15,FALSE)</f>
        <v>12;8;8;1</v>
      </c>
      <c r="K459" s="48">
        <f t="shared" si="15"/>
        <v>3000</v>
      </c>
      <c r="L459" s="1">
        <f>G459*VLOOKUP(E459,映射!K:L,2,FALSE)*10</f>
        <v>20</v>
      </c>
    </row>
    <row r="460" spans="1:12">
      <c r="A460" s="90">
        <v>1280</v>
      </c>
      <c r="B460" s="90" t="s">
        <v>247</v>
      </c>
      <c r="C460" s="90" t="s">
        <v>304</v>
      </c>
      <c r="D460" s="48" t="str">
        <f>C460&amp;VLOOKUP(F460,映射!A:B,2,FALSE)</f>
        <v>角色长靴</v>
      </c>
      <c r="E460" s="48" t="s">
        <v>82</v>
      </c>
      <c r="F460" s="2" t="s">
        <v>245</v>
      </c>
      <c r="G460" s="2" t="s">
        <v>88</v>
      </c>
      <c r="H460" s="48" t="str">
        <f t="shared" si="14"/>
        <v>角色长靴A2</v>
      </c>
      <c r="I460" s="48" t="str">
        <f>VLOOKUP(H460,编辑!G:U,14,FALSE)</f>
        <v>3002;3102;3402;5086</v>
      </c>
      <c r="J460" s="48" t="str">
        <f>VLOOKUP(H460,编辑!G:U,15,FALSE)</f>
        <v>12;8;8;1</v>
      </c>
      <c r="K460" s="48">
        <f t="shared" si="15"/>
        <v>6000</v>
      </c>
      <c r="L460" s="1">
        <f>G460*VLOOKUP(E460,映射!K:L,2,FALSE)*10</f>
        <v>20</v>
      </c>
    </row>
    <row r="461" spans="1:12">
      <c r="A461" s="90">
        <v>1281</v>
      </c>
      <c r="B461" s="90" t="s">
        <v>248</v>
      </c>
      <c r="C461" s="90" t="s">
        <v>304</v>
      </c>
      <c r="D461" s="48" t="str">
        <f>C461&amp;VLOOKUP(F461,映射!A:B,2,FALSE)</f>
        <v>角色长靴</v>
      </c>
      <c r="E461" s="48" t="s">
        <v>85</v>
      </c>
      <c r="F461" s="2" t="s">
        <v>245</v>
      </c>
      <c r="G461" s="2" t="s">
        <v>88</v>
      </c>
      <c r="H461" s="48" t="str">
        <f t="shared" si="14"/>
        <v>角色长靴B2</v>
      </c>
      <c r="I461" s="48" t="str">
        <f>VLOOKUP(H461,编辑!G:U,14,FALSE)</f>
        <v>3002;3102;3402;5086</v>
      </c>
      <c r="J461" s="48" t="str">
        <f>VLOOKUP(H461,编辑!G:U,15,FALSE)</f>
        <v>24;16;16;2</v>
      </c>
      <c r="K461" s="48">
        <f t="shared" si="15"/>
        <v>6000</v>
      </c>
      <c r="L461" s="1">
        <f>G461*VLOOKUP(E461,映射!K:L,2,FALSE)*10</f>
        <v>40</v>
      </c>
    </row>
    <row r="462" spans="1:12">
      <c r="A462" s="90">
        <v>1282</v>
      </c>
      <c r="B462" s="90" t="s">
        <v>249</v>
      </c>
      <c r="C462" s="90" t="s">
        <v>304</v>
      </c>
      <c r="D462" s="48" t="str">
        <f>C462&amp;VLOOKUP(F462,映射!A:B,2,FALSE)</f>
        <v>角色长靴</v>
      </c>
      <c r="E462" s="48" t="s">
        <v>82</v>
      </c>
      <c r="F462" s="2" t="s">
        <v>245</v>
      </c>
      <c r="G462" s="2" t="s">
        <v>91</v>
      </c>
      <c r="H462" s="48" t="str">
        <f t="shared" si="14"/>
        <v>角色长靴A3</v>
      </c>
      <c r="I462" s="48" t="str">
        <f>VLOOKUP(H462,编辑!G:U,14,FALSE)</f>
        <v>3003;3103;3403;5086</v>
      </c>
      <c r="J462" s="48" t="str">
        <f>VLOOKUP(H462,编辑!G:U,15,FALSE)</f>
        <v>18;12;12;2</v>
      </c>
      <c r="K462" s="48">
        <f t="shared" si="15"/>
        <v>9000</v>
      </c>
      <c r="L462" s="1">
        <f>G462*VLOOKUP(E462,映射!K:L,2,FALSE)*10</f>
        <v>30</v>
      </c>
    </row>
    <row r="463" spans="1:12">
      <c r="A463" s="90">
        <v>1283</v>
      </c>
      <c r="B463" s="90" t="s">
        <v>250</v>
      </c>
      <c r="C463" s="90" t="s">
        <v>304</v>
      </c>
      <c r="D463" s="48" t="str">
        <f>C463&amp;VLOOKUP(F463,映射!A:B,2,FALSE)</f>
        <v>角色长靴</v>
      </c>
      <c r="E463" s="48" t="s">
        <v>85</v>
      </c>
      <c r="F463" s="2" t="s">
        <v>245</v>
      </c>
      <c r="G463" s="2" t="s">
        <v>91</v>
      </c>
      <c r="H463" s="48" t="str">
        <f t="shared" si="14"/>
        <v>角色长靴B3</v>
      </c>
      <c r="I463" s="48" t="str">
        <f>VLOOKUP(H463,编辑!G:U,14,FALSE)</f>
        <v>3003;3103;3403;5086</v>
      </c>
      <c r="J463" s="48" t="str">
        <f>VLOOKUP(H463,编辑!G:U,15,FALSE)</f>
        <v>36;24;24;4</v>
      </c>
      <c r="K463" s="48">
        <f t="shared" si="15"/>
        <v>9000</v>
      </c>
      <c r="L463" s="1">
        <f>G463*VLOOKUP(E463,映射!K:L,2,FALSE)*10</f>
        <v>60</v>
      </c>
    </row>
    <row r="464" spans="1:12">
      <c r="A464" s="90">
        <v>1284</v>
      </c>
      <c r="B464" s="90" t="s">
        <v>251</v>
      </c>
      <c r="C464" s="90" t="s">
        <v>304</v>
      </c>
      <c r="D464" s="48" t="str">
        <f>C464&amp;VLOOKUP(F464,映射!A:B,2,FALSE)</f>
        <v>角色长靴</v>
      </c>
      <c r="E464" s="48" t="s">
        <v>82</v>
      </c>
      <c r="F464" s="2" t="s">
        <v>245</v>
      </c>
      <c r="G464" s="2" t="s">
        <v>94</v>
      </c>
      <c r="H464" s="48" t="str">
        <f t="shared" si="14"/>
        <v>角色长靴A4</v>
      </c>
      <c r="I464" s="48" t="str">
        <f>VLOOKUP(H464,编辑!G:U,14,FALSE)</f>
        <v>3004;3104;3404;5086</v>
      </c>
      <c r="J464" s="48" t="str">
        <f>VLOOKUP(H464,编辑!G:U,15,FALSE)</f>
        <v>24;16;16;4</v>
      </c>
      <c r="K464" s="48">
        <f t="shared" si="15"/>
        <v>12000</v>
      </c>
      <c r="L464" s="1">
        <f>G464*VLOOKUP(E464,映射!K:L,2,FALSE)*10</f>
        <v>40</v>
      </c>
    </row>
    <row r="465" spans="1:12">
      <c r="A465" s="90">
        <v>1285</v>
      </c>
      <c r="B465" s="90" t="s">
        <v>252</v>
      </c>
      <c r="C465" s="90" t="s">
        <v>304</v>
      </c>
      <c r="D465" s="48" t="str">
        <f>C465&amp;VLOOKUP(F465,映射!A:B,2,FALSE)</f>
        <v>角色长靴</v>
      </c>
      <c r="E465" s="48" t="s">
        <v>85</v>
      </c>
      <c r="F465" s="2" t="s">
        <v>245</v>
      </c>
      <c r="G465" s="2" t="s">
        <v>94</v>
      </c>
      <c r="H465" s="48" t="str">
        <f t="shared" si="14"/>
        <v>角色长靴B4</v>
      </c>
      <c r="I465" s="48" t="str">
        <f>VLOOKUP(H465,编辑!G:U,14,FALSE)</f>
        <v>3004;3104;3404;5086</v>
      </c>
      <c r="J465" s="48" t="str">
        <f>VLOOKUP(H465,编辑!G:U,15,FALSE)</f>
        <v>48;32;32;8</v>
      </c>
      <c r="K465" s="48">
        <f t="shared" si="15"/>
        <v>12000</v>
      </c>
      <c r="L465" s="1">
        <f>G465*VLOOKUP(E465,映射!K:L,2,FALSE)*10</f>
        <v>80</v>
      </c>
    </row>
    <row r="466" spans="1:12">
      <c r="A466" s="90">
        <v>1286</v>
      </c>
      <c r="B466" s="90" t="s">
        <v>253</v>
      </c>
      <c r="C466" s="90" t="s">
        <v>304</v>
      </c>
      <c r="D466" s="48" t="str">
        <f>C466&amp;VLOOKUP(F466,映射!A:B,2,FALSE)</f>
        <v>角色长靴</v>
      </c>
      <c r="E466" s="48" t="s">
        <v>82</v>
      </c>
      <c r="F466" s="2" t="s">
        <v>245</v>
      </c>
      <c r="G466" s="2" t="s">
        <v>97</v>
      </c>
      <c r="H466" s="48" t="str">
        <f t="shared" si="14"/>
        <v>角色长靴A5</v>
      </c>
      <c r="I466" s="48" t="str">
        <f>VLOOKUP(H466,编辑!G:U,14,FALSE)</f>
        <v>3005;3105;3405;5086</v>
      </c>
      <c r="J466" s="48" t="str">
        <f>VLOOKUP(H466,编辑!G:U,15,FALSE)</f>
        <v>30;20;20;8</v>
      </c>
      <c r="K466" s="48">
        <f t="shared" si="15"/>
        <v>15000</v>
      </c>
      <c r="L466" s="1">
        <f>G466*VLOOKUP(E466,映射!K:L,2,FALSE)*10</f>
        <v>50</v>
      </c>
    </row>
    <row r="467" spans="1:12">
      <c r="A467" s="90">
        <v>1287</v>
      </c>
      <c r="B467" s="90" t="s">
        <v>254</v>
      </c>
      <c r="C467" s="90" t="s">
        <v>304</v>
      </c>
      <c r="D467" s="48" t="str">
        <f>C467&amp;VLOOKUP(F467,映射!A:B,2,FALSE)</f>
        <v>角色长靴</v>
      </c>
      <c r="E467" s="48" t="s">
        <v>85</v>
      </c>
      <c r="F467" s="2" t="s">
        <v>245</v>
      </c>
      <c r="G467" s="2" t="s">
        <v>97</v>
      </c>
      <c r="H467" s="48" t="str">
        <f t="shared" si="14"/>
        <v>角色长靴B5</v>
      </c>
      <c r="I467" s="48" t="str">
        <f>VLOOKUP(H467,编辑!G:U,14,FALSE)</f>
        <v>3005;3105;3405;5086</v>
      </c>
      <c r="J467" s="48" t="str">
        <f>VLOOKUP(H467,编辑!G:U,15,FALSE)</f>
        <v>60;40;40;10</v>
      </c>
      <c r="K467" s="48">
        <f t="shared" si="15"/>
        <v>15000</v>
      </c>
      <c r="L467" s="1">
        <f>G467*VLOOKUP(E467,映射!K:L,2,FALSE)*10</f>
        <v>100</v>
      </c>
    </row>
    <row r="468" spans="1:12">
      <c r="A468" s="90">
        <v>1288</v>
      </c>
      <c r="B468" s="90" t="s">
        <v>255</v>
      </c>
      <c r="C468" s="90" t="s">
        <v>304</v>
      </c>
      <c r="D468" s="48" t="str">
        <f>C468&amp;VLOOKUP(F468,映射!A:B,2,FALSE)</f>
        <v>角色长靴</v>
      </c>
      <c r="E468" s="48" t="s">
        <v>85</v>
      </c>
      <c r="F468" s="2" t="s">
        <v>245</v>
      </c>
      <c r="G468" s="2" t="s">
        <v>97</v>
      </c>
      <c r="H468" s="48" t="str">
        <f t="shared" si="14"/>
        <v>角色长靴B5</v>
      </c>
      <c r="I468" s="48" t="str">
        <f>VLOOKUP(H468,编辑!G:U,14,FALSE)</f>
        <v>3005;3105;3405;5086</v>
      </c>
      <c r="J468" s="48" t="str">
        <f>VLOOKUP(H468,编辑!G:U,15,FALSE)</f>
        <v>60;40;40;10</v>
      </c>
      <c r="K468" s="48">
        <f t="shared" si="15"/>
        <v>15000</v>
      </c>
      <c r="L468" s="1">
        <f>G468*VLOOKUP(E468,映射!K:L,2,FALSE)*10</f>
        <v>100</v>
      </c>
    </row>
    <row r="469" spans="1:12">
      <c r="A469" s="90">
        <v>1289</v>
      </c>
      <c r="B469" s="90" t="s">
        <v>256</v>
      </c>
      <c r="C469" s="90" t="s">
        <v>304</v>
      </c>
      <c r="D469" s="48" t="str">
        <f>C469&amp;VLOOKUP(F469,映射!A:B,2,FALSE)</f>
        <v>角色长靴</v>
      </c>
      <c r="E469" s="48" t="s">
        <v>82</v>
      </c>
      <c r="F469" s="2" t="s">
        <v>245</v>
      </c>
      <c r="G469" s="2" t="s">
        <v>101</v>
      </c>
      <c r="H469" s="48" t="str">
        <f t="shared" si="14"/>
        <v>角色长靴A6</v>
      </c>
      <c r="I469" s="48" t="str">
        <f>VLOOKUP(H469,编辑!G:U,14,FALSE)</f>
        <v>3006;3106;3406;5086</v>
      </c>
      <c r="J469" s="48" t="str">
        <f>VLOOKUP(H469,编辑!G:U,15,FALSE)</f>
        <v>36;24;24;10</v>
      </c>
      <c r="K469" s="48">
        <f t="shared" si="15"/>
        <v>18000</v>
      </c>
      <c r="L469" s="1">
        <f>G469*VLOOKUP(E469,映射!K:L,2,FALSE)*10</f>
        <v>60</v>
      </c>
    </row>
    <row r="470" spans="1:12">
      <c r="A470" s="90">
        <v>1290</v>
      </c>
      <c r="B470" s="90" t="s">
        <v>257</v>
      </c>
      <c r="C470" s="90" t="s">
        <v>304</v>
      </c>
      <c r="D470" s="48" t="str">
        <f>C470&amp;VLOOKUP(F470,映射!A:B,2,FALSE)</f>
        <v>角色长靴</v>
      </c>
      <c r="E470" s="48" t="s">
        <v>85</v>
      </c>
      <c r="F470" s="2" t="s">
        <v>245</v>
      </c>
      <c r="G470" s="2" t="s">
        <v>101</v>
      </c>
      <c r="H470" s="48" t="str">
        <f t="shared" si="14"/>
        <v>角色长靴B6</v>
      </c>
      <c r="I470" s="48" t="str">
        <f>VLOOKUP(H470,编辑!G:U,14,FALSE)</f>
        <v>3006;3106;3406;5086</v>
      </c>
      <c r="J470" s="48" t="str">
        <f>VLOOKUP(H470,编辑!G:U,15,FALSE)</f>
        <v>72;48;48;12</v>
      </c>
      <c r="K470" s="48">
        <f t="shared" si="15"/>
        <v>18000</v>
      </c>
      <c r="L470" s="1">
        <f>G470*VLOOKUP(E470,映射!K:L,2,FALSE)*10</f>
        <v>120</v>
      </c>
    </row>
    <row r="471" spans="1:12">
      <c r="A471" s="90">
        <v>1291</v>
      </c>
      <c r="B471" s="90" t="s">
        <v>420</v>
      </c>
      <c r="C471" s="90" t="s">
        <v>304</v>
      </c>
      <c r="D471" s="48" t="str">
        <f>C471&amp;VLOOKUP(F471,映射!A:B,2,FALSE)</f>
        <v>角色长靴</v>
      </c>
      <c r="E471" s="48" t="s">
        <v>82</v>
      </c>
      <c r="F471" s="2" t="s">
        <v>245</v>
      </c>
      <c r="G471" s="2" t="s">
        <v>306</v>
      </c>
      <c r="H471" s="48" t="str">
        <f t="shared" si="14"/>
        <v>角色长靴A7</v>
      </c>
      <c r="I471" s="48" t="str">
        <f>VLOOKUP(H471,编辑!G:U,14,FALSE)</f>
        <v>3012;3012;3012</v>
      </c>
      <c r="J471" s="48" t="str">
        <f>VLOOKUP(H471,编辑!G:U,15,FALSE)</f>
        <v>30;30;30</v>
      </c>
      <c r="K471" s="48">
        <f t="shared" si="15"/>
        <v>21000</v>
      </c>
      <c r="L471" s="1">
        <f>G471*VLOOKUP(E471,映射!K:L,2,FALSE)*10</f>
        <v>70</v>
      </c>
    </row>
    <row r="472" spans="1:12">
      <c r="A472" s="90">
        <v>1292</v>
      </c>
      <c r="B472" s="90" t="s">
        <v>421</v>
      </c>
      <c r="C472" s="90" t="s">
        <v>304</v>
      </c>
      <c r="D472" s="48" t="str">
        <f>C472&amp;VLOOKUP(F472,映射!A:B,2,FALSE)</f>
        <v>角色长靴</v>
      </c>
      <c r="E472" s="48" t="s">
        <v>85</v>
      </c>
      <c r="F472" s="2" t="s">
        <v>245</v>
      </c>
      <c r="G472" s="2" t="s">
        <v>306</v>
      </c>
      <c r="H472" s="48" t="str">
        <f t="shared" si="14"/>
        <v>角色长靴B7</v>
      </c>
      <c r="I472" s="48" t="str">
        <f>VLOOKUP(H472,编辑!G:U,14,FALSE)</f>
        <v>3012;3012;3012</v>
      </c>
      <c r="J472" s="48" t="str">
        <f>VLOOKUP(H472,编辑!G:U,15,FALSE)</f>
        <v>30;30;30</v>
      </c>
      <c r="K472" s="48">
        <f t="shared" si="15"/>
        <v>21000</v>
      </c>
      <c r="L472" s="1">
        <f>G472*VLOOKUP(E472,映射!K:L,2,FALSE)*10</f>
        <v>140</v>
      </c>
    </row>
    <row r="473" spans="1:12">
      <c r="A473" s="90">
        <v>1293</v>
      </c>
      <c r="B473" s="90" t="s">
        <v>422</v>
      </c>
      <c r="C473" s="90" t="s">
        <v>304</v>
      </c>
      <c r="D473" s="48" t="str">
        <f>C473&amp;VLOOKUP(F473,映射!A:B,2,FALSE)</f>
        <v>角色长靴</v>
      </c>
      <c r="E473" s="48" t="s">
        <v>85</v>
      </c>
      <c r="F473" s="2" t="s">
        <v>245</v>
      </c>
      <c r="G473" s="2" t="s">
        <v>306</v>
      </c>
      <c r="H473" s="48" t="str">
        <f t="shared" si="14"/>
        <v>角色长靴B7</v>
      </c>
      <c r="I473" s="48" t="str">
        <f>VLOOKUP(H473,编辑!G:U,14,FALSE)</f>
        <v>3012;3012;3012</v>
      </c>
      <c r="J473" s="48" t="str">
        <f>VLOOKUP(H473,编辑!G:U,15,FALSE)</f>
        <v>30;30;30</v>
      </c>
      <c r="K473" s="48">
        <f t="shared" si="15"/>
        <v>21000</v>
      </c>
      <c r="L473" s="1">
        <f>G473*VLOOKUP(E473,映射!K:L,2,FALSE)*10</f>
        <v>140</v>
      </c>
    </row>
    <row r="474" spans="1:12">
      <c r="A474" s="90">
        <v>1294</v>
      </c>
      <c r="B474" s="90" t="s">
        <v>423</v>
      </c>
      <c r="C474" s="90" t="s">
        <v>304</v>
      </c>
      <c r="D474" s="48" t="str">
        <f>C474&amp;VLOOKUP(F474,映射!A:B,2,FALSE)</f>
        <v>角色长靴</v>
      </c>
      <c r="E474" s="48" t="s">
        <v>82</v>
      </c>
      <c r="F474" s="2" t="s">
        <v>245</v>
      </c>
      <c r="G474" s="2" t="s">
        <v>310</v>
      </c>
      <c r="H474" s="48" t="str">
        <f t="shared" si="14"/>
        <v>角色长靴A8</v>
      </c>
      <c r="I474" s="48" t="str">
        <f>VLOOKUP(H474,编辑!G:U,14,FALSE)</f>
        <v>3012;3012;3012</v>
      </c>
      <c r="J474" s="48" t="str">
        <f>VLOOKUP(H474,编辑!G:U,15,FALSE)</f>
        <v>30;30;30</v>
      </c>
      <c r="K474" s="48">
        <f t="shared" si="15"/>
        <v>24000</v>
      </c>
      <c r="L474" s="1">
        <f>G474*VLOOKUP(E474,映射!K:L,2,FALSE)*10</f>
        <v>80</v>
      </c>
    </row>
    <row r="475" spans="1:12">
      <c r="A475" s="90">
        <v>1295</v>
      </c>
      <c r="B475" s="90" t="s">
        <v>424</v>
      </c>
      <c r="C475" s="90" t="s">
        <v>304</v>
      </c>
      <c r="D475" s="48" t="str">
        <f>C475&amp;VLOOKUP(F475,映射!A:B,2,FALSE)</f>
        <v>角色长靴</v>
      </c>
      <c r="E475" s="48" t="s">
        <v>85</v>
      </c>
      <c r="F475" s="2" t="s">
        <v>245</v>
      </c>
      <c r="G475" s="2" t="s">
        <v>310</v>
      </c>
      <c r="H475" s="48" t="str">
        <f t="shared" si="14"/>
        <v>角色长靴B8</v>
      </c>
      <c r="I475" s="48" t="str">
        <f>VLOOKUP(H475,编辑!G:U,14,FALSE)</f>
        <v>3012;3012;3012</v>
      </c>
      <c r="J475" s="48" t="str">
        <f>VLOOKUP(H475,编辑!G:U,15,FALSE)</f>
        <v>30;30;30</v>
      </c>
      <c r="K475" s="48">
        <f t="shared" si="15"/>
        <v>24000</v>
      </c>
      <c r="L475" s="1">
        <f>G475*VLOOKUP(E475,映射!K:L,2,FALSE)*10</f>
        <v>160</v>
      </c>
    </row>
    <row r="476" spans="1:12">
      <c r="A476" s="90">
        <v>1296</v>
      </c>
      <c r="B476" s="90" t="s">
        <v>425</v>
      </c>
      <c r="C476" s="90" t="s">
        <v>304</v>
      </c>
      <c r="D476" s="48" t="str">
        <f>C476&amp;VLOOKUP(F476,映射!A:B,2,FALSE)</f>
        <v>角色长靴</v>
      </c>
      <c r="E476" s="48" t="s">
        <v>85</v>
      </c>
      <c r="F476" s="2" t="s">
        <v>245</v>
      </c>
      <c r="G476" s="2" t="s">
        <v>310</v>
      </c>
      <c r="H476" s="48" t="str">
        <f t="shared" si="14"/>
        <v>角色长靴B8</v>
      </c>
      <c r="I476" s="48" t="str">
        <f>VLOOKUP(H476,编辑!G:U,14,FALSE)</f>
        <v>3012;3012;3012</v>
      </c>
      <c r="J476" s="48" t="str">
        <f>VLOOKUP(H476,编辑!G:U,15,FALSE)</f>
        <v>30;30;30</v>
      </c>
      <c r="K476" s="48">
        <f t="shared" si="15"/>
        <v>24000</v>
      </c>
      <c r="L476" s="1">
        <f>G476*VLOOKUP(E476,映射!K:L,2,FALSE)*10</f>
        <v>160</v>
      </c>
    </row>
    <row r="477" spans="1:12">
      <c r="A477" s="90">
        <v>1297</v>
      </c>
      <c r="B477" s="90" t="s">
        <v>426</v>
      </c>
      <c r="C477" s="90" t="s">
        <v>304</v>
      </c>
      <c r="D477" s="48" t="str">
        <f>C477&amp;VLOOKUP(F477,映射!A:B,2,FALSE)</f>
        <v>角色长靴</v>
      </c>
      <c r="E477" s="48" t="s">
        <v>82</v>
      </c>
      <c r="F477" s="2" t="s">
        <v>245</v>
      </c>
      <c r="G477" s="2" t="s">
        <v>314</v>
      </c>
      <c r="H477" s="48" t="str">
        <f t="shared" si="14"/>
        <v>角色长靴A9</v>
      </c>
      <c r="I477" s="48" t="str">
        <f>VLOOKUP(H477,编辑!G:U,14,FALSE)</f>
        <v>3012;3012;3012</v>
      </c>
      <c r="J477" s="48" t="str">
        <f>VLOOKUP(H477,编辑!G:U,15,FALSE)</f>
        <v>30;30;30</v>
      </c>
      <c r="K477" s="48">
        <f t="shared" si="15"/>
        <v>27000</v>
      </c>
      <c r="L477" s="1">
        <f>G477*VLOOKUP(E477,映射!K:L,2,FALSE)*10</f>
        <v>90</v>
      </c>
    </row>
    <row r="478" spans="1:12">
      <c r="A478" s="90">
        <v>1298</v>
      </c>
      <c r="B478" s="90" t="s">
        <v>427</v>
      </c>
      <c r="C478" s="90" t="s">
        <v>304</v>
      </c>
      <c r="D478" s="48" t="str">
        <f>C478&amp;VLOOKUP(F478,映射!A:B,2,FALSE)</f>
        <v>角色长靴</v>
      </c>
      <c r="E478" s="48" t="s">
        <v>85</v>
      </c>
      <c r="F478" s="2" t="s">
        <v>245</v>
      </c>
      <c r="G478" s="2" t="s">
        <v>314</v>
      </c>
      <c r="H478" s="48" t="str">
        <f t="shared" si="14"/>
        <v>角色长靴B9</v>
      </c>
      <c r="I478" s="48" t="str">
        <f>VLOOKUP(H478,编辑!G:U,14,FALSE)</f>
        <v>3012;3012;3012</v>
      </c>
      <c r="J478" s="48" t="str">
        <f>VLOOKUP(H478,编辑!G:U,15,FALSE)</f>
        <v>30;30;30</v>
      </c>
      <c r="K478" s="48">
        <f t="shared" si="15"/>
        <v>27000</v>
      </c>
      <c r="L478" s="1">
        <f>G478*VLOOKUP(E478,映射!K:L,2,FALSE)*10</f>
        <v>180</v>
      </c>
    </row>
    <row r="479" spans="1:12">
      <c r="A479" s="90">
        <v>1299</v>
      </c>
      <c r="B479" s="90" t="s">
        <v>428</v>
      </c>
      <c r="C479" s="90" t="s">
        <v>304</v>
      </c>
      <c r="D479" s="48" t="str">
        <f>C479&amp;VLOOKUP(F479,映射!A:B,2,FALSE)</f>
        <v>角色长靴</v>
      </c>
      <c r="E479" s="48" t="s">
        <v>82</v>
      </c>
      <c r="F479" s="2" t="s">
        <v>245</v>
      </c>
      <c r="G479" s="2" t="s">
        <v>317</v>
      </c>
      <c r="H479" s="48" t="str">
        <f t="shared" si="14"/>
        <v>角色长靴A10</v>
      </c>
      <c r="I479" s="48" t="str">
        <f>VLOOKUP(H479,编辑!G:U,14,FALSE)</f>
        <v>3012;3012;3012</v>
      </c>
      <c r="J479" s="48" t="str">
        <f>VLOOKUP(H479,编辑!G:U,15,FALSE)</f>
        <v>30;30;30</v>
      </c>
      <c r="K479" s="48">
        <f t="shared" si="15"/>
        <v>30000</v>
      </c>
      <c r="L479" s="1">
        <f>G479*VLOOKUP(E479,映射!K:L,2,FALSE)*10</f>
        <v>100</v>
      </c>
    </row>
    <row r="480" spans="1:12">
      <c r="A480" s="90">
        <v>1300</v>
      </c>
      <c r="B480" s="90" t="s">
        <v>429</v>
      </c>
      <c r="C480" s="90" t="s">
        <v>304</v>
      </c>
      <c r="D480" s="48" t="str">
        <f>C480&amp;VLOOKUP(F480,映射!A:B,2,FALSE)</f>
        <v>角色长靴</v>
      </c>
      <c r="E480" s="48" t="s">
        <v>85</v>
      </c>
      <c r="F480" s="2" t="s">
        <v>245</v>
      </c>
      <c r="G480" s="2" t="s">
        <v>317</v>
      </c>
      <c r="H480" s="48" t="str">
        <f t="shared" si="14"/>
        <v>角色长靴B10</v>
      </c>
      <c r="I480" s="48" t="str">
        <f>VLOOKUP(H480,编辑!G:U,14,FALSE)</f>
        <v>3012;3012;3012</v>
      </c>
      <c r="J480" s="48" t="str">
        <f>VLOOKUP(H480,编辑!G:U,15,FALSE)</f>
        <v>30;30;30</v>
      </c>
      <c r="K480" s="48">
        <f t="shared" si="15"/>
        <v>30000</v>
      </c>
      <c r="L480" s="1">
        <f>G480*VLOOKUP(E480,映射!K:L,2,FALSE)*10</f>
        <v>200</v>
      </c>
    </row>
    <row r="481" spans="1:12">
      <c r="A481" s="90">
        <v>1301</v>
      </c>
      <c r="B481" s="90" t="s">
        <v>258</v>
      </c>
      <c r="C481" s="90" t="s">
        <v>304</v>
      </c>
      <c r="D481" s="48" t="str">
        <f>C481&amp;VLOOKUP(F481,映射!A:B,2,FALSE)</f>
        <v>角色鞋子</v>
      </c>
      <c r="E481" s="48" t="s">
        <v>82</v>
      </c>
      <c r="F481" s="2" t="s">
        <v>259</v>
      </c>
      <c r="G481" s="2" t="s">
        <v>86</v>
      </c>
      <c r="H481" s="48" t="str">
        <f t="shared" si="14"/>
        <v>角色鞋子A1</v>
      </c>
      <c r="I481" s="48" t="str">
        <f>VLOOKUP(H481,编辑!G:U,14,FALSE)</f>
        <v>3001;3101;3401</v>
      </c>
      <c r="J481" s="48" t="str">
        <f>VLOOKUP(H481,编辑!G:U,15,FALSE)</f>
        <v>4;4;6</v>
      </c>
      <c r="K481" s="48">
        <f t="shared" si="15"/>
        <v>3000</v>
      </c>
      <c r="L481" s="1">
        <f>G481*VLOOKUP(E481,映射!K:L,2,FALSE)*10</f>
        <v>10</v>
      </c>
    </row>
    <row r="482" spans="1:12">
      <c r="A482" s="90">
        <v>1302</v>
      </c>
      <c r="B482" s="90" t="s">
        <v>260</v>
      </c>
      <c r="C482" s="90" t="s">
        <v>304</v>
      </c>
      <c r="D482" s="48" t="str">
        <f>C482&amp;VLOOKUP(F482,映射!A:B,2,FALSE)</f>
        <v>角色鞋子</v>
      </c>
      <c r="E482" s="48" t="s">
        <v>85</v>
      </c>
      <c r="F482" s="2" t="s">
        <v>259</v>
      </c>
      <c r="G482" s="2" t="s">
        <v>86</v>
      </c>
      <c r="H482" s="48" t="str">
        <f t="shared" si="14"/>
        <v>角色鞋子B1</v>
      </c>
      <c r="I482" s="48" t="str">
        <f>VLOOKUP(H482,编辑!G:U,14,FALSE)</f>
        <v>3001;3101;3401;5086</v>
      </c>
      <c r="J482" s="48" t="str">
        <f>VLOOKUP(H482,编辑!G:U,15,FALSE)</f>
        <v>8;8;12;1</v>
      </c>
      <c r="K482" s="48">
        <f t="shared" si="15"/>
        <v>3000</v>
      </c>
      <c r="L482" s="1">
        <f>G482*VLOOKUP(E482,映射!K:L,2,FALSE)*10</f>
        <v>20</v>
      </c>
    </row>
    <row r="483" spans="1:12">
      <c r="A483" s="90">
        <v>1303</v>
      </c>
      <c r="B483" s="90" t="s">
        <v>261</v>
      </c>
      <c r="C483" s="90" t="s">
        <v>304</v>
      </c>
      <c r="D483" s="48" t="str">
        <f>C483&amp;VLOOKUP(F483,映射!A:B,2,FALSE)</f>
        <v>角色鞋子</v>
      </c>
      <c r="E483" s="48" t="s">
        <v>82</v>
      </c>
      <c r="F483" s="2" t="s">
        <v>259</v>
      </c>
      <c r="G483" s="2" t="s">
        <v>88</v>
      </c>
      <c r="H483" s="48" t="str">
        <f t="shared" si="14"/>
        <v>角色鞋子A2</v>
      </c>
      <c r="I483" s="48" t="str">
        <f>VLOOKUP(H483,编辑!G:U,14,FALSE)</f>
        <v>3002;3102;3402;5086</v>
      </c>
      <c r="J483" s="48" t="str">
        <f>VLOOKUP(H483,编辑!G:U,15,FALSE)</f>
        <v>8;8;12;1</v>
      </c>
      <c r="K483" s="48">
        <f t="shared" si="15"/>
        <v>6000</v>
      </c>
      <c r="L483" s="1">
        <f>G483*VLOOKUP(E483,映射!K:L,2,FALSE)*10</f>
        <v>20</v>
      </c>
    </row>
    <row r="484" spans="1:12">
      <c r="A484" s="90">
        <v>1304</v>
      </c>
      <c r="B484" s="90" t="s">
        <v>262</v>
      </c>
      <c r="C484" s="90" t="s">
        <v>304</v>
      </c>
      <c r="D484" s="48" t="str">
        <f>C484&amp;VLOOKUP(F484,映射!A:B,2,FALSE)</f>
        <v>角色鞋子</v>
      </c>
      <c r="E484" s="48" t="s">
        <v>85</v>
      </c>
      <c r="F484" s="2" t="s">
        <v>259</v>
      </c>
      <c r="G484" s="2" t="s">
        <v>88</v>
      </c>
      <c r="H484" s="48" t="str">
        <f t="shared" si="14"/>
        <v>角色鞋子B2</v>
      </c>
      <c r="I484" s="48" t="str">
        <f>VLOOKUP(H484,编辑!G:U,14,FALSE)</f>
        <v>3002;3102;3402;5086</v>
      </c>
      <c r="J484" s="48" t="str">
        <f>VLOOKUP(H484,编辑!G:U,15,FALSE)</f>
        <v>16;16;24;2</v>
      </c>
      <c r="K484" s="48">
        <f t="shared" si="15"/>
        <v>6000</v>
      </c>
      <c r="L484" s="1">
        <f>G484*VLOOKUP(E484,映射!K:L,2,FALSE)*10</f>
        <v>40</v>
      </c>
    </row>
    <row r="485" spans="1:12">
      <c r="A485" s="90">
        <v>1305</v>
      </c>
      <c r="B485" s="90" t="s">
        <v>263</v>
      </c>
      <c r="C485" s="90" t="s">
        <v>304</v>
      </c>
      <c r="D485" s="48" t="str">
        <f>C485&amp;VLOOKUP(F485,映射!A:B,2,FALSE)</f>
        <v>角色鞋子</v>
      </c>
      <c r="E485" s="48" t="s">
        <v>82</v>
      </c>
      <c r="F485" s="2" t="s">
        <v>259</v>
      </c>
      <c r="G485" s="2" t="s">
        <v>91</v>
      </c>
      <c r="H485" s="48" t="str">
        <f t="shared" si="14"/>
        <v>角色鞋子A3</v>
      </c>
      <c r="I485" s="48" t="str">
        <f>VLOOKUP(H485,编辑!G:U,14,FALSE)</f>
        <v>3003;3103;3403;5086</v>
      </c>
      <c r="J485" s="48" t="str">
        <f>VLOOKUP(H485,编辑!G:U,15,FALSE)</f>
        <v>12;12;18;2</v>
      </c>
      <c r="K485" s="48">
        <f t="shared" si="15"/>
        <v>9000</v>
      </c>
      <c r="L485" s="1">
        <f>G485*VLOOKUP(E485,映射!K:L,2,FALSE)*10</f>
        <v>30</v>
      </c>
    </row>
    <row r="486" spans="1:12">
      <c r="A486" s="90">
        <v>1306</v>
      </c>
      <c r="B486" s="90" t="s">
        <v>264</v>
      </c>
      <c r="C486" s="90" t="s">
        <v>304</v>
      </c>
      <c r="D486" s="48" t="str">
        <f>C486&amp;VLOOKUP(F486,映射!A:B,2,FALSE)</f>
        <v>角色鞋子</v>
      </c>
      <c r="E486" s="48" t="s">
        <v>85</v>
      </c>
      <c r="F486" s="2" t="s">
        <v>259</v>
      </c>
      <c r="G486" s="2" t="s">
        <v>91</v>
      </c>
      <c r="H486" s="48" t="str">
        <f t="shared" si="14"/>
        <v>角色鞋子B3</v>
      </c>
      <c r="I486" s="48" t="str">
        <f>VLOOKUP(H486,编辑!G:U,14,FALSE)</f>
        <v>3003;3103;3403;5086</v>
      </c>
      <c r="J486" s="48" t="str">
        <f>VLOOKUP(H486,编辑!G:U,15,FALSE)</f>
        <v>24;24;36;4</v>
      </c>
      <c r="K486" s="48">
        <f t="shared" si="15"/>
        <v>9000</v>
      </c>
      <c r="L486" s="1">
        <f>G486*VLOOKUP(E486,映射!K:L,2,FALSE)*10</f>
        <v>60</v>
      </c>
    </row>
    <row r="487" spans="1:12">
      <c r="A487" s="90">
        <v>1307</v>
      </c>
      <c r="B487" s="90" t="s">
        <v>265</v>
      </c>
      <c r="C487" s="90" t="s">
        <v>304</v>
      </c>
      <c r="D487" s="48" t="str">
        <f>C487&amp;VLOOKUP(F487,映射!A:B,2,FALSE)</f>
        <v>角色鞋子</v>
      </c>
      <c r="E487" s="48" t="s">
        <v>82</v>
      </c>
      <c r="F487" s="2" t="s">
        <v>259</v>
      </c>
      <c r="G487" s="2" t="s">
        <v>94</v>
      </c>
      <c r="H487" s="48" t="str">
        <f t="shared" si="14"/>
        <v>角色鞋子A4</v>
      </c>
      <c r="I487" s="48" t="str">
        <f>VLOOKUP(H487,编辑!G:U,14,FALSE)</f>
        <v>3004;3104;3404;5086</v>
      </c>
      <c r="J487" s="48" t="str">
        <f>VLOOKUP(H487,编辑!G:U,15,FALSE)</f>
        <v>16;16;24;4</v>
      </c>
      <c r="K487" s="48">
        <f t="shared" si="15"/>
        <v>12000</v>
      </c>
      <c r="L487" s="1">
        <f>G487*VLOOKUP(E487,映射!K:L,2,FALSE)*10</f>
        <v>40</v>
      </c>
    </row>
    <row r="488" spans="1:12">
      <c r="A488" s="90">
        <v>1308</v>
      </c>
      <c r="B488" s="90" t="s">
        <v>266</v>
      </c>
      <c r="C488" s="90" t="s">
        <v>304</v>
      </c>
      <c r="D488" s="48" t="str">
        <f>C488&amp;VLOOKUP(F488,映射!A:B,2,FALSE)</f>
        <v>角色鞋子</v>
      </c>
      <c r="E488" s="48" t="s">
        <v>85</v>
      </c>
      <c r="F488" s="2" t="s">
        <v>259</v>
      </c>
      <c r="G488" s="2" t="s">
        <v>94</v>
      </c>
      <c r="H488" s="48" t="str">
        <f t="shared" si="14"/>
        <v>角色鞋子B4</v>
      </c>
      <c r="I488" s="48" t="str">
        <f>VLOOKUP(H488,编辑!G:U,14,FALSE)</f>
        <v>3004;3104;3404;5086</v>
      </c>
      <c r="J488" s="48" t="str">
        <f>VLOOKUP(H488,编辑!G:U,15,FALSE)</f>
        <v>32;32;48;8</v>
      </c>
      <c r="K488" s="48">
        <f t="shared" si="15"/>
        <v>12000</v>
      </c>
      <c r="L488" s="1">
        <f>G488*VLOOKUP(E488,映射!K:L,2,FALSE)*10</f>
        <v>80</v>
      </c>
    </row>
    <row r="489" spans="1:12">
      <c r="A489" s="90">
        <v>1309</v>
      </c>
      <c r="B489" s="90" t="s">
        <v>267</v>
      </c>
      <c r="C489" s="90" t="s">
        <v>304</v>
      </c>
      <c r="D489" s="48" t="str">
        <f>C489&amp;VLOOKUP(F489,映射!A:B,2,FALSE)</f>
        <v>角色鞋子</v>
      </c>
      <c r="E489" s="48" t="s">
        <v>82</v>
      </c>
      <c r="F489" s="2" t="s">
        <v>259</v>
      </c>
      <c r="G489" s="2" t="s">
        <v>97</v>
      </c>
      <c r="H489" s="48" t="str">
        <f t="shared" si="14"/>
        <v>角色鞋子A5</v>
      </c>
      <c r="I489" s="48" t="str">
        <f>VLOOKUP(H489,编辑!G:U,14,FALSE)</f>
        <v>3005;3105;3405;5086</v>
      </c>
      <c r="J489" s="48" t="str">
        <f>VLOOKUP(H489,编辑!G:U,15,FALSE)</f>
        <v>20;20;30;8</v>
      </c>
      <c r="K489" s="48">
        <f t="shared" si="15"/>
        <v>15000</v>
      </c>
      <c r="L489" s="1">
        <f>G489*VLOOKUP(E489,映射!K:L,2,FALSE)*10</f>
        <v>50</v>
      </c>
    </row>
    <row r="490" spans="1:12">
      <c r="A490" s="90">
        <v>1310</v>
      </c>
      <c r="B490" s="90" t="s">
        <v>268</v>
      </c>
      <c r="C490" s="90" t="s">
        <v>304</v>
      </c>
      <c r="D490" s="48" t="str">
        <f>C490&amp;VLOOKUP(F490,映射!A:B,2,FALSE)</f>
        <v>角色鞋子</v>
      </c>
      <c r="E490" s="48" t="s">
        <v>85</v>
      </c>
      <c r="F490" s="2" t="s">
        <v>259</v>
      </c>
      <c r="G490" s="2" t="s">
        <v>97</v>
      </c>
      <c r="H490" s="48" t="str">
        <f t="shared" si="14"/>
        <v>角色鞋子B5</v>
      </c>
      <c r="I490" s="48" t="str">
        <f>VLOOKUP(H490,编辑!G:U,14,FALSE)</f>
        <v>3005;3105;3405;5086</v>
      </c>
      <c r="J490" s="48" t="str">
        <f>VLOOKUP(H490,编辑!G:U,15,FALSE)</f>
        <v>40;40;60;10</v>
      </c>
      <c r="K490" s="48">
        <f t="shared" si="15"/>
        <v>15000</v>
      </c>
      <c r="L490" s="1">
        <f>G490*VLOOKUP(E490,映射!K:L,2,FALSE)*10</f>
        <v>100</v>
      </c>
    </row>
    <row r="491" spans="1:12">
      <c r="A491" s="90">
        <v>1311</v>
      </c>
      <c r="B491" s="90" t="s">
        <v>269</v>
      </c>
      <c r="C491" s="90" t="s">
        <v>304</v>
      </c>
      <c r="D491" s="48" t="str">
        <f>C491&amp;VLOOKUP(F491,映射!A:B,2,FALSE)</f>
        <v>角色鞋子</v>
      </c>
      <c r="E491" s="48" t="s">
        <v>85</v>
      </c>
      <c r="F491" s="2" t="s">
        <v>259</v>
      </c>
      <c r="G491" s="2" t="s">
        <v>97</v>
      </c>
      <c r="H491" s="48" t="str">
        <f t="shared" si="14"/>
        <v>角色鞋子B5</v>
      </c>
      <c r="I491" s="48" t="str">
        <f>VLOOKUP(H491,编辑!G:U,14,FALSE)</f>
        <v>3005;3105;3405;5086</v>
      </c>
      <c r="J491" s="48" t="str">
        <f>VLOOKUP(H491,编辑!G:U,15,FALSE)</f>
        <v>40;40;60;10</v>
      </c>
      <c r="K491" s="48">
        <f t="shared" si="15"/>
        <v>15000</v>
      </c>
      <c r="L491" s="1">
        <f>G491*VLOOKUP(E491,映射!K:L,2,FALSE)*10</f>
        <v>100</v>
      </c>
    </row>
    <row r="492" spans="1:12">
      <c r="A492" s="90">
        <v>1312</v>
      </c>
      <c r="B492" s="90" t="s">
        <v>270</v>
      </c>
      <c r="C492" s="90" t="s">
        <v>304</v>
      </c>
      <c r="D492" s="48" t="str">
        <f>C492&amp;VLOOKUP(F492,映射!A:B,2,FALSE)</f>
        <v>角色鞋子</v>
      </c>
      <c r="E492" s="48" t="s">
        <v>82</v>
      </c>
      <c r="F492" s="2" t="s">
        <v>259</v>
      </c>
      <c r="G492" s="2" t="s">
        <v>101</v>
      </c>
      <c r="H492" s="48" t="str">
        <f t="shared" si="14"/>
        <v>角色鞋子A6</v>
      </c>
      <c r="I492" s="48" t="str">
        <f>VLOOKUP(H492,编辑!G:U,14,FALSE)</f>
        <v>3006;3106;3406;5086</v>
      </c>
      <c r="J492" s="48" t="str">
        <f>VLOOKUP(H492,编辑!G:U,15,FALSE)</f>
        <v>24;24;36;10</v>
      </c>
      <c r="K492" s="48">
        <f t="shared" si="15"/>
        <v>18000</v>
      </c>
      <c r="L492" s="1">
        <f>G492*VLOOKUP(E492,映射!K:L,2,FALSE)*10</f>
        <v>60</v>
      </c>
    </row>
    <row r="493" spans="1:12">
      <c r="A493" s="90">
        <v>1313</v>
      </c>
      <c r="B493" s="90" t="s">
        <v>271</v>
      </c>
      <c r="C493" s="90" t="s">
        <v>304</v>
      </c>
      <c r="D493" s="48" t="str">
        <f>C493&amp;VLOOKUP(F493,映射!A:B,2,FALSE)</f>
        <v>角色鞋子</v>
      </c>
      <c r="E493" s="48" t="s">
        <v>85</v>
      </c>
      <c r="F493" s="2" t="s">
        <v>259</v>
      </c>
      <c r="G493" s="2" t="s">
        <v>101</v>
      </c>
      <c r="H493" s="48" t="str">
        <f t="shared" si="14"/>
        <v>角色鞋子B6</v>
      </c>
      <c r="I493" s="48" t="str">
        <f>VLOOKUP(H493,编辑!G:U,14,FALSE)</f>
        <v>3006;3106;3406;5086</v>
      </c>
      <c r="J493" s="48" t="str">
        <f>VLOOKUP(H493,编辑!G:U,15,FALSE)</f>
        <v>48;48;72;12</v>
      </c>
      <c r="K493" s="48">
        <f t="shared" si="15"/>
        <v>18000</v>
      </c>
      <c r="L493" s="1">
        <f>G493*VLOOKUP(E493,映射!K:L,2,FALSE)*10</f>
        <v>120</v>
      </c>
    </row>
    <row r="494" spans="1:12">
      <c r="A494" s="90">
        <v>1314</v>
      </c>
      <c r="B494" s="90" t="s">
        <v>430</v>
      </c>
      <c r="C494" s="90" t="s">
        <v>304</v>
      </c>
      <c r="D494" s="48" t="str">
        <f>C494&amp;VLOOKUP(F494,映射!A:B,2,FALSE)</f>
        <v>角色鞋子</v>
      </c>
      <c r="E494" s="48" t="s">
        <v>82</v>
      </c>
      <c r="F494" s="2" t="s">
        <v>259</v>
      </c>
      <c r="G494" s="2" t="s">
        <v>306</v>
      </c>
      <c r="H494" s="48" t="str">
        <f t="shared" si="14"/>
        <v>角色鞋子A7</v>
      </c>
      <c r="I494" s="48" t="str">
        <f>VLOOKUP(H494,编辑!G:U,14,FALSE)</f>
        <v>3012;3012;3012</v>
      </c>
      <c r="J494" s="48" t="str">
        <f>VLOOKUP(H494,编辑!G:U,15,FALSE)</f>
        <v>30;30;30</v>
      </c>
      <c r="K494" s="48">
        <f t="shared" si="15"/>
        <v>21000</v>
      </c>
      <c r="L494" s="1">
        <f>G494*VLOOKUP(E494,映射!K:L,2,FALSE)*10</f>
        <v>70</v>
      </c>
    </row>
    <row r="495" spans="1:12">
      <c r="A495" s="90">
        <v>1315</v>
      </c>
      <c r="B495" s="90" t="s">
        <v>431</v>
      </c>
      <c r="C495" s="90" t="s">
        <v>304</v>
      </c>
      <c r="D495" s="48" t="str">
        <f>C495&amp;VLOOKUP(F495,映射!A:B,2,FALSE)</f>
        <v>角色鞋子</v>
      </c>
      <c r="E495" s="48" t="s">
        <v>85</v>
      </c>
      <c r="F495" s="2" t="s">
        <v>259</v>
      </c>
      <c r="G495" s="2" t="s">
        <v>306</v>
      </c>
      <c r="H495" s="48" t="str">
        <f t="shared" si="14"/>
        <v>角色鞋子B7</v>
      </c>
      <c r="I495" s="48" t="str">
        <f>VLOOKUP(H495,编辑!G:U,14,FALSE)</f>
        <v>3012;3012;3012</v>
      </c>
      <c r="J495" s="48" t="str">
        <f>VLOOKUP(H495,编辑!G:U,15,FALSE)</f>
        <v>30;30;30</v>
      </c>
      <c r="K495" s="48">
        <f t="shared" si="15"/>
        <v>21000</v>
      </c>
      <c r="L495" s="1">
        <f>G495*VLOOKUP(E495,映射!K:L,2,FALSE)*10</f>
        <v>140</v>
      </c>
    </row>
    <row r="496" spans="1:12">
      <c r="A496" s="90">
        <v>1316</v>
      </c>
      <c r="B496" s="90" t="s">
        <v>432</v>
      </c>
      <c r="C496" s="90" t="s">
        <v>304</v>
      </c>
      <c r="D496" s="48" t="str">
        <f>C496&amp;VLOOKUP(F496,映射!A:B,2,FALSE)</f>
        <v>角色鞋子</v>
      </c>
      <c r="E496" s="48" t="s">
        <v>85</v>
      </c>
      <c r="F496" s="2" t="s">
        <v>259</v>
      </c>
      <c r="G496" s="2" t="s">
        <v>306</v>
      </c>
      <c r="H496" s="48" t="str">
        <f t="shared" si="14"/>
        <v>角色鞋子B7</v>
      </c>
      <c r="I496" s="48" t="str">
        <f>VLOOKUP(H496,编辑!G:U,14,FALSE)</f>
        <v>3012;3012;3012</v>
      </c>
      <c r="J496" s="48" t="str">
        <f>VLOOKUP(H496,编辑!G:U,15,FALSE)</f>
        <v>30;30;30</v>
      </c>
      <c r="K496" s="48">
        <f t="shared" si="15"/>
        <v>21000</v>
      </c>
      <c r="L496" s="1">
        <f>G496*VLOOKUP(E496,映射!K:L,2,FALSE)*10</f>
        <v>140</v>
      </c>
    </row>
    <row r="497" spans="1:12">
      <c r="A497" s="90">
        <v>1317</v>
      </c>
      <c r="B497" s="90" t="s">
        <v>433</v>
      </c>
      <c r="C497" s="90" t="s">
        <v>304</v>
      </c>
      <c r="D497" s="48" t="str">
        <f>C497&amp;VLOOKUP(F497,映射!A:B,2,FALSE)</f>
        <v>角色鞋子</v>
      </c>
      <c r="E497" s="48" t="s">
        <v>82</v>
      </c>
      <c r="F497" s="2" t="s">
        <v>259</v>
      </c>
      <c r="G497" s="2" t="s">
        <v>310</v>
      </c>
      <c r="H497" s="48" t="str">
        <f t="shared" si="14"/>
        <v>角色鞋子A8</v>
      </c>
      <c r="I497" s="48" t="str">
        <f>VLOOKUP(H497,编辑!G:U,14,FALSE)</f>
        <v>3012;3012;3012</v>
      </c>
      <c r="J497" s="48" t="str">
        <f>VLOOKUP(H497,编辑!G:U,15,FALSE)</f>
        <v>30;30;30</v>
      </c>
      <c r="K497" s="48">
        <f t="shared" si="15"/>
        <v>24000</v>
      </c>
      <c r="L497" s="1">
        <f>G497*VLOOKUP(E497,映射!K:L,2,FALSE)*10</f>
        <v>80</v>
      </c>
    </row>
    <row r="498" spans="1:12">
      <c r="A498" s="90">
        <v>1318</v>
      </c>
      <c r="B498" s="90" t="s">
        <v>434</v>
      </c>
      <c r="C498" s="90" t="s">
        <v>304</v>
      </c>
      <c r="D498" s="48" t="str">
        <f>C498&amp;VLOOKUP(F498,映射!A:B,2,FALSE)</f>
        <v>角色鞋子</v>
      </c>
      <c r="E498" s="48" t="s">
        <v>85</v>
      </c>
      <c r="F498" s="2" t="s">
        <v>259</v>
      </c>
      <c r="G498" s="2" t="s">
        <v>310</v>
      </c>
      <c r="H498" s="48" t="str">
        <f t="shared" si="14"/>
        <v>角色鞋子B8</v>
      </c>
      <c r="I498" s="48" t="str">
        <f>VLOOKUP(H498,编辑!G:U,14,FALSE)</f>
        <v>3012;3012;3012</v>
      </c>
      <c r="J498" s="48" t="str">
        <f>VLOOKUP(H498,编辑!G:U,15,FALSE)</f>
        <v>30;30;30</v>
      </c>
      <c r="K498" s="48">
        <f t="shared" si="15"/>
        <v>24000</v>
      </c>
      <c r="L498" s="1">
        <f>G498*VLOOKUP(E498,映射!K:L,2,FALSE)*10</f>
        <v>160</v>
      </c>
    </row>
    <row r="499" spans="1:12">
      <c r="A499" s="90">
        <v>1319</v>
      </c>
      <c r="B499" s="90" t="s">
        <v>435</v>
      </c>
      <c r="C499" s="90" t="s">
        <v>304</v>
      </c>
      <c r="D499" s="48" t="str">
        <f>C499&amp;VLOOKUP(F499,映射!A:B,2,FALSE)</f>
        <v>角色鞋子</v>
      </c>
      <c r="E499" s="48" t="s">
        <v>85</v>
      </c>
      <c r="F499" s="2" t="s">
        <v>259</v>
      </c>
      <c r="G499" s="2" t="s">
        <v>310</v>
      </c>
      <c r="H499" s="48" t="str">
        <f t="shared" si="14"/>
        <v>角色鞋子B8</v>
      </c>
      <c r="I499" s="48" t="str">
        <f>VLOOKUP(H499,编辑!G:U,14,FALSE)</f>
        <v>3012;3012;3012</v>
      </c>
      <c r="J499" s="48" t="str">
        <f>VLOOKUP(H499,编辑!G:U,15,FALSE)</f>
        <v>30;30;30</v>
      </c>
      <c r="K499" s="48">
        <f t="shared" si="15"/>
        <v>24000</v>
      </c>
      <c r="L499" s="1">
        <f>G499*VLOOKUP(E499,映射!K:L,2,FALSE)*10</f>
        <v>160</v>
      </c>
    </row>
    <row r="500" spans="1:12">
      <c r="A500" s="90">
        <v>1320</v>
      </c>
      <c r="B500" s="90" t="s">
        <v>436</v>
      </c>
      <c r="C500" s="90" t="s">
        <v>304</v>
      </c>
      <c r="D500" s="48" t="str">
        <f>C500&amp;VLOOKUP(F500,映射!A:B,2,FALSE)</f>
        <v>角色鞋子</v>
      </c>
      <c r="E500" s="48" t="s">
        <v>82</v>
      </c>
      <c r="F500" s="2" t="s">
        <v>259</v>
      </c>
      <c r="G500" s="2" t="s">
        <v>314</v>
      </c>
      <c r="H500" s="48" t="str">
        <f t="shared" si="14"/>
        <v>角色鞋子A9</v>
      </c>
      <c r="I500" s="48" t="str">
        <f>VLOOKUP(H500,编辑!G:U,14,FALSE)</f>
        <v>3012;3012;3012</v>
      </c>
      <c r="J500" s="48" t="str">
        <f>VLOOKUP(H500,编辑!G:U,15,FALSE)</f>
        <v>30;30;30</v>
      </c>
      <c r="K500" s="48">
        <f t="shared" si="15"/>
        <v>27000</v>
      </c>
      <c r="L500" s="1">
        <f>G500*VLOOKUP(E500,映射!K:L,2,FALSE)*10</f>
        <v>90</v>
      </c>
    </row>
    <row r="501" spans="1:12">
      <c r="A501" s="90">
        <v>1321</v>
      </c>
      <c r="B501" s="90" t="s">
        <v>437</v>
      </c>
      <c r="C501" s="90" t="s">
        <v>304</v>
      </c>
      <c r="D501" s="48" t="str">
        <f>C501&amp;VLOOKUP(F501,映射!A:B,2,FALSE)</f>
        <v>角色鞋子</v>
      </c>
      <c r="E501" s="48" t="s">
        <v>85</v>
      </c>
      <c r="F501" s="2" t="s">
        <v>259</v>
      </c>
      <c r="G501" s="2" t="s">
        <v>314</v>
      </c>
      <c r="H501" s="48" t="str">
        <f t="shared" si="14"/>
        <v>角色鞋子B9</v>
      </c>
      <c r="I501" s="48" t="str">
        <f>VLOOKUP(H501,编辑!G:U,14,FALSE)</f>
        <v>3012;3012;3012</v>
      </c>
      <c r="J501" s="48" t="str">
        <f>VLOOKUP(H501,编辑!G:U,15,FALSE)</f>
        <v>30;30;30</v>
      </c>
      <c r="K501" s="48">
        <f t="shared" si="15"/>
        <v>27000</v>
      </c>
      <c r="L501" s="1">
        <f>G501*VLOOKUP(E501,映射!K:L,2,FALSE)*10</f>
        <v>180</v>
      </c>
    </row>
    <row r="502" spans="1:12">
      <c r="A502" s="90">
        <v>1322</v>
      </c>
      <c r="B502" s="90" t="s">
        <v>438</v>
      </c>
      <c r="C502" s="90" t="s">
        <v>304</v>
      </c>
      <c r="D502" s="48" t="str">
        <f>C502&amp;VLOOKUP(F502,映射!A:B,2,FALSE)</f>
        <v>角色鞋子</v>
      </c>
      <c r="E502" s="48" t="s">
        <v>82</v>
      </c>
      <c r="F502" s="2" t="s">
        <v>259</v>
      </c>
      <c r="G502" s="2" t="s">
        <v>317</v>
      </c>
      <c r="H502" s="48" t="str">
        <f t="shared" si="14"/>
        <v>角色鞋子A10</v>
      </c>
      <c r="I502" s="48" t="str">
        <f>VLOOKUP(H502,编辑!G:U,14,FALSE)</f>
        <v>3012;3012;3012</v>
      </c>
      <c r="J502" s="48" t="str">
        <f>VLOOKUP(H502,编辑!G:U,15,FALSE)</f>
        <v>30;30;30</v>
      </c>
      <c r="K502" s="48">
        <f t="shared" si="15"/>
        <v>30000</v>
      </c>
      <c r="L502" s="1">
        <f>G502*VLOOKUP(E502,映射!K:L,2,FALSE)*10</f>
        <v>100</v>
      </c>
    </row>
    <row r="503" spans="1:12">
      <c r="A503" s="90">
        <v>1323</v>
      </c>
      <c r="B503" s="90" t="s">
        <v>439</v>
      </c>
      <c r="C503" s="90" t="s">
        <v>304</v>
      </c>
      <c r="D503" s="48" t="str">
        <f>C503&amp;VLOOKUP(F503,映射!A:B,2,FALSE)</f>
        <v>角色鞋子</v>
      </c>
      <c r="E503" s="48" t="s">
        <v>85</v>
      </c>
      <c r="F503" s="2" t="s">
        <v>259</v>
      </c>
      <c r="G503" s="2" t="s">
        <v>317</v>
      </c>
      <c r="H503" s="48" t="str">
        <f t="shared" si="14"/>
        <v>角色鞋子B10</v>
      </c>
      <c r="I503" s="48" t="str">
        <f>VLOOKUP(H503,编辑!G:U,14,FALSE)</f>
        <v>3012;3012;3012</v>
      </c>
      <c r="J503" s="48" t="str">
        <f>VLOOKUP(H503,编辑!G:U,15,FALSE)</f>
        <v>30;30;30</v>
      </c>
      <c r="K503" s="48">
        <f t="shared" si="15"/>
        <v>30000</v>
      </c>
      <c r="L503" s="1">
        <f>G503*VLOOKUP(E503,映射!K:L,2,FALSE)*10</f>
        <v>200</v>
      </c>
    </row>
    <row r="504" spans="1:12">
      <c r="A504" s="90">
        <v>1324</v>
      </c>
      <c r="B504" s="90" t="s">
        <v>440</v>
      </c>
      <c r="C504" s="90" t="s">
        <v>304</v>
      </c>
      <c r="D504" s="48" t="str">
        <f>C504&amp;VLOOKUP(F504,映射!A:B,2,FALSE)</f>
        <v>角色盾</v>
      </c>
      <c r="E504" s="48" t="s">
        <v>82</v>
      </c>
      <c r="F504" s="2" t="s">
        <v>441</v>
      </c>
      <c r="G504" s="2" t="s">
        <v>86</v>
      </c>
      <c r="H504" s="48" t="str">
        <f t="shared" si="14"/>
        <v>角色盾A1</v>
      </c>
      <c r="I504" s="48" t="str">
        <f>VLOOKUP(H504,编辑!G:U,14,FALSE)</f>
        <v>3001;3101;3401</v>
      </c>
      <c r="J504" s="48" t="str">
        <f>VLOOKUP(H504,编辑!G:U,15,FALSE)</f>
        <v>8;5;5</v>
      </c>
      <c r="K504" s="48">
        <f t="shared" si="15"/>
        <v>3000</v>
      </c>
      <c r="L504" s="1">
        <f>G504*VLOOKUP(E504,映射!K:L,2,FALSE)*10</f>
        <v>10</v>
      </c>
    </row>
    <row r="505" spans="1:12">
      <c r="A505" s="90">
        <v>1325</v>
      </c>
      <c r="B505" s="90" t="s">
        <v>442</v>
      </c>
      <c r="C505" s="90" t="s">
        <v>304</v>
      </c>
      <c r="D505" s="48" t="str">
        <f>C505&amp;VLOOKUP(F505,映射!A:B,2,FALSE)</f>
        <v>角色盾</v>
      </c>
      <c r="E505" s="48" t="s">
        <v>85</v>
      </c>
      <c r="F505" s="2" t="s">
        <v>441</v>
      </c>
      <c r="G505" s="2" t="s">
        <v>86</v>
      </c>
      <c r="H505" s="48" t="str">
        <f t="shared" si="14"/>
        <v>角色盾B1</v>
      </c>
      <c r="I505" s="48" t="str">
        <f>VLOOKUP(H505,编辑!G:U,14,FALSE)</f>
        <v>3001;3101;3401;5086</v>
      </c>
      <c r="J505" s="48" t="str">
        <f>VLOOKUP(H505,编辑!G:U,15,FALSE)</f>
        <v>15;10;10;1</v>
      </c>
      <c r="K505" s="48">
        <f t="shared" si="15"/>
        <v>3000</v>
      </c>
      <c r="L505" s="1">
        <f>G505*VLOOKUP(E505,映射!K:L,2,FALSE)*10</f>
        <v>20</v>
      </c>
    </row>
    <row r="506" spans="1:12">
      <c r="A506" s="90">
        <v>1326</v>
      </c>
      <c r="B506" s="90" t="s">
        <v>443</v>
      </c>
      <c r="C506" s="90" t="s">
        <v>304</v>
      </c>
      <c r="D506" s="48" t="str">
        <f>C506&amp;VLOOKUP(F506,映射!A:B,2,FALSE)</f>
        <v>角色盾</v>
      </c>
      <c r="E506" s="48" t="s">
        <v>82</v>
      </c>
      <c r="F506" s="2" t="s">
        <v>441</v>
      </c>
      <c r="G506" s="2" t="s">
        <v>88</v>
      </c>
      <c r="H506" s="48" t="str">
        <f t="shared" si="14"/>
        <v>角色盾A2</v>
      </c>
      <c r="I506" s="48" t="str">
        <f>VLOOKUP(H506,编辑!G:U,14,FALSE)</f>
        <v>3002;3102;3402</v>
      </c>
      <c r="J506" s="48" t="str">
        <f>VLOOKUP(H506,编辑!G:U,15,FALSE)</f>
        <v>15;10;10</v>
      </c>
      <c r="K506" s="48">
        <f t="shared" si="15"/>
        <v>6000</v>
      </c>
      <c r="L506" s="1">
        <f>G506*VLOOKUP(E506,映射!K:L,2,FALSE)*10</f>
        <v>20</v>
      </c>
    </row>
    <row r="507" spans="1:12">
      <c r="A507" s="90">
        <v>1327</v>
      </c>
      <c r="B507" s="90" t="s">
        <v>444</v>
      </c>
      <c r="C507" s="90" t="s">
        <v>304</v>
      </c>
      <c r="D507" s="48" t="str">
        <f>C507&amp;VLOOKUP(F507,映射!A:B,2,FALSE)</f>
        <v>角色盾</v>
      </c>
      <c r="E507" s="48" t="s">
        <v>85</v>
      </c>
      <c r="F507" s="2" t="s">
        <v>441</v>
      </c>
      <c r="G507" s="2" t="s">
        <v>88</v>
      </c>
      <c r="H507" s="48" t="str">
        <f t="shared" si="14"/>
        <v>角色盾B2</v>
      </c>
      <c r="I507" s="48" t="str">
        <f>VLOOKUP(H507,编辑!G:U,14,FALSE)</f>
        <v>3002;3102;3402;5086</v>
      </c>
      <c r="J507" s="48" t="str">
        <f>VLOOKUP(H507,编辑!G:U,15,FALSE)</f>
        <v>30;20;20;1</v>
      </c>
      <c r="K507" s="48">
        <f t="shared" si="15"/>
        <v>6000</v>
      </c>
      <c r="L507" s="1">
        <f>G507*VLOOKUP(E507,映射!K:L,2,FALSE)*10</f>
        <v>40</v>
      </c>
    </row>
    <row r="508" spans="1:12">
      <c r="A508" s="90">
        <v>1328</v>
      </c>
      <c r="B508" s="90" t="s">
        <v>445</v>
      </c>
      <c r="C508" s="90" t="s">
        <v>304</v>
      </c>
      <c r="D508" s="48" t="str">
        <f>C508&amp;VLOOKUP(F508,映射!A:B,2,FALSE)</f>
        <v>角色盾</v>
      </c>
      <c r="E508" s="48" t="s">
        <v>82</v>
      </c>
      <c r="F508" s="2" t="s">
        <v>441</v>
      </c>
      <c r="G508" s="2" t="s">
        <v>91</v>
      </c>
      <c r="H508" s="48" t="str">
        <f t="shared" si="14"/>
        <v>角色盾A3</v>
      </c>
      <c r="I508" s="48" t="str">
        <f>VLOOKUP(H508,编辑!G:U,14,FALSE)</f>
        <v>3003;3103;3403</v>
      </c>
      <c r="J508" s="48" t="str">
        <f>VLOOKUP(H508,编辑!G:U,15,FALSE)</f>
        <v>20;15;15</v>
      </c>
      <c r="K508" s="48">
        <f t="shared" si="15"/>
        <v>9000</v>
      </c>
      <c r="L508" s="1">
        <f>G508*VLOOKUP(E508,映射!K:L,2,FALSE)*10</f>
        <v>30</v>
      </c>
    </row>
    <row r="509" spans="1:12">
      <c r="A509" s="90">
        <v>1329</v>
      </c>
      <c r="B509" s="90" t="s">
        <v>446</v>
      </c>
      <c r="C509" s="90" t="s">
        <v>304</v>
      </c>
      <c r="D509" s="48" t="str">
        <f>C509&amp;VLOOKUP(F509,映射!A:B,2,FALSE)</f>
        <v>角色盾</v>
      </c>
      <c r="E509" s="48" t="s">
        <v>85</v>
      </c>
      <c r="F509" s="2" t="s">
        <v>441</v>
      </c>
      <c r="G509" s="2" t="s">
        <v>91</v>
      </c>
      <c r="H509" s="48" t="str">
        <f t="shared" si="14"/>
        <v>角色盾B3</v>
      </c>
      <c r="I509" s="48" t="str">
        <f>VLOOKUP(H509,编辑!G:U,14,FALSE)</f>
        <v>3003;3103;3403;5086</v>
      </c>
      <c r="J509" s="48" t="str">
        <f>VLOOKUP(H509,编辑!G:U,15,FALSE)</f>
        <v>40;30;30;1</v>
      </c>
      <c r="K509" s="48">
        <f t="shared" si="15"/>
        <v>9000</v>
      </c>
      <c r="L509" s="1">
        <f>G509*VLOOKUP(E509,映射!K:L,2,FALSE)*10</f>
        <v>60</v>
      </c>
    </row>
    <row r="510" spans="1:12">
      <c r="A510" s="90">
        <v>1330</v>
      </c>
      <c r="B510" s="90" t="s">
        <v>447</v>
      </c>
      <c r="C510" s="90" t="s">
        <v>304</v>
      </c>
      <c r="D510" s="48" t="str">
        <f>C510&amp;VLOOKUP(F510,映射!A:B,2,FALSE)</f>
        <v>角色盾</v>
      </c>
      <c r="E510" s="48" t="s">
        <v>82</v>
      </c>
      <c r="F510" s="2" t="s">
        <v>441</v>
      </c>
      <c r="G510" s="2" t="s">
        <v>94</v>
      </c>
      <c r="H510" s="48" t="str">
        <f t="shared" si="14"/>
        <v>角色盾A4</v>
      </c>
      <c r="I510" s="48" t="str">
        <f>VLOOKUP(H510,编辑!G:U,14,FALSE)</f>
        <v>3004;3104;3404</v>
      </c>
      <c r="J510" s="48" t="str">
        <f>VLOOKUP(H510,编辑!G:U,15,FALSE)</f>
        <v>30;20;20</v>
      </c>
      <c r="K510" s="48">
        <f t="shared" si="15"/>
        <v>12000</v>
      </c>
      <c r="L510" s="1">
        <f>G510*VLOOKUP(E510,映射!K:L,2,FALSE)*10</f>
        <v>40</v>
      </c>
    </row>
    <row r="511" spans="1:12">
      <c r="A511" s="90">
        <v>1331</v>
      </c>
      <c r="B511" s="90" t="s">
        <v>448</v>
      </c>
      <c r="C511" s="90" t="s">
        <v>304</v>
      </c>
      <c r="D511" s="48" t="str">
        <f>C511&amp;VLOOKUP(F511,映射!A:B,2,FALSE)</f>
        <v>角色盾</v>
      </c>
      <c r="E511" s="48" t="s">
        <v>85</v>
      </c>
      <c r="F511" s="2" t="s">
        <v>441</v>
      </c>
      <c r="G511" s="2" t="s">
        <v>94</v>
      </c>
      <c r="H511" s="48" t="str">
        <f t="shared" si="14"/>
        <v>角色盾B4</v>
      </c>
      <c r="I511" s="48" t="str">
        <f>VLOOKUP(H511,编辑!G:U,14,FALSE)</f>
        <v>3004;3104;3404;5086</v>
      </c>
      <c r="J511" s="48" t="str">
        <f>VLOOKUP(H511,编辑!G:U,15,FALSE)</f>
        <v>60;40;40;1</v>
      </c>
      <c r="K511" s="48">
        <f t="shared" si="15"/>
        <v>12000</v>
      </c>
      <c r="L511" s="1">
        <f>G511*VLOOKUP(E511,映射!K:L,2,FALSE)*10</f>
        <v>80</v>
      </c>
    </row>
    <row r="512" spans="1:12">
      <c r="A512" s="90">
        <v>1332</v>
      </c>
      <c r="B512" s="90" t="s">
        <v>449</v>
      </c>
      <c r="C512" s="90" t="s">
        <v>304</v>
      </c>
      <c r="D512" s="48" t="str">
        <f>C512&amp;VLOOKUP(F512,映射!A:B,2,FALSE)</f>
        <v>角色盾</v>
      </c>
      <c r="E512" s="48" t="s">
        <v>82</v>
      </c>
      <c r="F512" s="2" t="s">
        <v>441</v>
      </c>
      <c r="G512" s="2" t="s">
        <v>97</v>
      </c>
      <c r="H512" s="48" t="str">
        <f t="shared" si="14"/>
        <v>角色盾A5</v>
      </c>
      <c r="I512" s="48" t="str">
        <f>VLOOKUP(H512,编辑!G:U,14,FALSE)</f>
        <v>3005;3105;3405;5086</v>
      </c>
      <c r="J512" s="48" t="str">
        <f>VLOOKUP(H512,编辑!G:U,15,FALSE)</f>
        <v>70;50;50;1</v>
      </c>
      <c r="K512" s="48">
        <f t="shared" si="15"/>
        <v>15000</v>
      </c>
      <c r="L512" s="1">
        <f>G512*VLOOKUP(E512,映射!K:L,2,FALSE)*10</f>
        <v>50</v>
      </c>
    </row>
    <row r="513" spans="1:12">
      <c r="A513" s="90">
        <v>1333</v>
      </c>
      <c r="B513" s="90" t="s">
        <v>450</v>
      </c>
      <c r="C513" s="90" t="s">
        <v>304</v>
      </c>
      <c r="D513" s="48" t="str">
        <f>C513&amp;VLOOKUP(F513,映射!A:B,2,FALSE)</f>
        <v>角色盾</v>
      </c>
      <c r="E513" s="48" t="s">
        <v>85</v>
      </c>
      <c r="F513" s="2" t="s">
        <v>441</v>
      </c>
      <c r="G513" s="2" t="s">
        <v>97</v>
      </c>
      <c r="H513" s="48" t="str">
        <f t="shared" si="14"/>
        <v>角色盾B5</v>
      </c>
      <c r="I513" s="48" t="str">
        <f>VLOOKUP(H513,编辑!G:U,14,FALSE)</f>
        <v>3005;3105;3405</v>
      </c>
      <c r="J513" s="48" t="str">
        <f>VLOOKUP(H513,编辑!G:U,15,FALSE)</f>
        <v>35;25;25</v>
      </c>
      <c r="K513" s="48">
        <f t="shared" si="15"/>
        <v>15000</v>
      </c>
      <c r="L513" s="1">
        <f>G513*VLOOKUP(E513,映射!K:L,2,FALSE)*10</f>
        <v>100</v>
      </c>
    </row>
    <row r="514" spans="1:12">
      <c r="A514" s="90">
        <v>1334</v>
      </c>
      <c r="B514" s="90" t="s">
        <v>451</v>
      </c>
      <c r="C514" s="90" t="s">
        <v>304</v>
      </c>
      <c r="D514" s="48" t="str">
        <f>C514&amp;VLOOKUP(F514,映射!A:B,2,FALSE)</f>
        <v>角色盾</v>
      </c>
      <c r="E514" s="48" t="s">
        <v>85</v>
      </c>
      <c r="F514" s="2" t="s">
        <v>441</v>
      </c>
      <c r="G514" s="2" t="s">
        <v>97</v>
      </c>
      <c r="H514" s="48" t="str">
        <f t="shared" si="14"/>
        <v>角色盾B5</v>
      </c>
      <c r="I514" s="48" t="str">
        <f>VLOOKUP(H514,编辑!G:U,14,FALSE)</f>
        <v>3005;3105;3405</v>
      </c>
      <c r="J514" s="48" t="str">
        <f>VLOOKUP(H514,编辑!G:U,15,FALSE)</f>
        <v>35;25;25</v>
      </c>
      <c r="K514" s="48">
        <f t="shared" si="15"/>
        <v>15000</v>
      </c>
      <c r="L514" s="1">
        <f>G514*VLOOKUP(E514,映射!K:L,2,FALSE)*10</f>
        <v>100</v>
      </c>
    </row>
    <row r="515" spans="1:12">
      <c r="A515" s="90">
        <v>1335</v>
      </c>
      <c r="B515" s="90" t="s">
        <v>452</v>
      </c>
      <c r="C515" s="90" t="s">
        <v>304</v>
      </c>
      <c r="D515" s="48" t="str">
        <f>C515&amp;VLOOKUP(F515,映射!A:B,2,FALSE)</f>
        <v>角色盾</v>
      </c>
      <c r="E515" s="48" t="s">
        <v>82</v>
      </c>
      <c r="F515" s="2" t="s">
        <v>441</v>
      </c>
      <c r="G515" s="2" t="s">
        <v>101</v>
      </c>
      <c r="H515" s="48" t="str">
        <f t="shared" ref="H515:H526" si="16">D515&amp;E515&amp;G515</f>
        <v>角色盾A6</v>
      </c>
      <c r="I515" s="48" t="str">
        <f>VLOOKUP(H515,编辑!G:U,14,FALSE)</f>
        <v>3005;3105;3405;5086</v>
      </c>
      <c r="J515" s="48" t="str">
        <f>VLOOKUP(H515,编辑!G:U,15,FALSE)</f>
        <v>80;60;60;1</v>
      </c>
      <c r="K515" s="48">
        <f t="shared" ref="K515:K526" si="17">G515*3000</f>
        <v>18000</v>
      </c>
      <c r="L515" s="1">
        <f>G515*VLOOKUP(E515,映射!K:L,2,FALSE)*10</f>
        <v>60</v>
      </c>
    </row>
    <row r="516" spans="1:12">
      <c r="A516" s="90">
        <v>1336</v>
      </c>
      <c r="B516" s="90" t="s">
        <v>453</v>
      </c>
      <c r="C516" s="90" t="s">
        <v>304</v>
      </c>
      <c r="D516" s="48" t="str">
        <f>C516&amp;VLOOKUP(F516,映射!A:B,2,FALSE)</f>
        <v>角色盾</v>
      </c>
      <c r="E516" s="48" t="s">
        <v>85</v>
      </c>
      <c r="F516" s="2" t="s">
        <v>441</v>
      </c>
      <c r="G516" s="2" t="s">
        <v>101</v>
      </c>
      <c r="H516" s="48" t="str">
        <f t="shared" si="16"/>
        <v>角色盾B6</v>
      </c>
      <c r="I516" s="48" t="str">
        <f>VLOOKUP(H516,编辑!G:U,14,FALSE)</f>
        <v>3006;3106;3406</v>
      </c>
      <c r="J516" s="48" t="str">
        <f>VLOOKUP(H516,编辑!G:U,15,FALSE)</f>
        <v>40;30;30</v>
      </c>
      <c r="K516" s="48">
        <f t="shared" si="17"/>
        <v>18000</v>
      </c>
      <c r="L516" s="1">
        <f>G516*VLOOKUP(E516,映射!K:L,2,FALSE)*10</f>
        <v>120</v>
      </c>
    </row>
    <row r="517" spans="1:12">
      <c r="A517" s="90">
        <v>1337</v>
      </c>
      <c r="B517" s="90" t="s">
        <v>454</v>
      </c>
      <c r="C517" s="90" t="s">
        <v>304</v>
      </c>
      <c r="D517" s="48" t="str">
        <f>C517&amp;VLOOKUP(F517,映射!A:B,2,FALSE)</f>
        <v>角色盾</v>
      </c>
      <c r="E517" s="48" t="s">
        <v>82</v>
      </c>
      <c r="F517" s="2" t="s">
        <v>441</v>
      </c>
      <c r="G517" s="2" t="s">
        <v>306</v>
      </c>
      <c r="H517" s="48" t="str">
        <f t="shared" si="16"/>
        <v>角色盾A7</v>
      </c>
      <c r="I517" s="48" t="str">
        <f>VLOOKUP(H517,编辑!G:U,14,FALSE)</f>
        <v>3012;3012;3012</v>
      </c>
      <c r="J517" s="48" t="str">
        <f>VLOOKUP(H517,编辑!G:U,15,FALSE)</f>
        <v>30;30;30</v>
      </c>
      <c r="K517" s="48">
        <f t="shared" si="17"/>
        <v>21000</v>
      </c>
      <c r="L517" s="1">
        <f>G517*VLOOKUP(E517,映射!K:L,2,FALSE)*10</f>
        <v>70</v>
      </c>
    </row>
    <row r="518" spans="1:12">
      <c r="A518" s="90">
        <v>1338</v>
      </c>
      <c r="B518" s="90" t="s">
        <v>455</v>
      </c>
      <c r="C518" s="90" t="s">
        <v>304</v>
      </c>
      <c r="D518" s="48" t="str">
        <f>C518&amp;VLOOKUP(F518,映射!A:B,2,FALSE)</f>
        <v>角色盾</v>
      </c>
      <c r="E518" s="48" t="s">
        <v>85</v>
      </c>
      <c r="F518" s="2" t="s">
        <v>441</v>
      </c>
      <c r="G518" s="2" t="s">
        <v>306</v>
      </c>
      <c r="H518" s="48" t="str">
        <f t="shared" si="16"/>
        <v>角色盾B7</v>
      </c>
      <c r="I518" s="48" t="str">
        <f>VLOOKUP(H518,编辑!G:U,14,FALSE)</f>
        <v>3012;3012;3012</v>
      </c>
      <c r="J518" s="48" t="str">
        <f>VLOOKUP(H518,编辑!G:U,15,FALSE)</f>
        <v>30;30;30</v>
      </c>
      <c r="K518" s="48">
        <f t="shared" si="17"/>
        <v>21000</v>
      </c>
      <c r="L518" s="1">
        <f>G518*VLOOKUP(E518,映射!K:L,2,FALSE)*10</f>
        <v>140</v>
      </c>
    </row>
    <row r="519" spans="1:12">
      <c r="A519" s="90">
        <v>1339</v>
      </c>
      <c r="B519" s="90" t="s">
        <v>456</v>
      </c>
      <c r="C519" s="90" t="s">
        <v>304</v>
      </c>
      <c r="D519" s="48" t="str">
        <f>C519&amp;VLOOKUP(F519,映射!A:B,2,FALSE)</f>
        <v>角色盾</v>
      </c>
      <c r="E519" s="48" t="s">
        <v>85</v>
      </c>
      <c r="F519" s="2" t="s">
        <v>441</v>
      </c>
      <c r="G519" s="2" t="s">
        <v>306</v>
      </c>
      <c r="H519" s="48" t="str">
        <f t="shared" si="16"/>
        <v>角色盾B7</v>
      </c>
      <c r="I519" s="48" t="str">
        <f>VLOOKUP(H519,编辑!G:U,14,FALSE)</f>
        <v>3012;3012;3012</v>
      </c>
      <c r="J519" s="48" t="str">
        <f>VLOOKUP(H519,编辑!G:U,15,FALSE)</f>
        <v>30;30;30</v>
      </c>
      <c r="K519" s="48">
        <f t="shared" si="17"/>
        <v>21000</v>
      </c>
      <c r="L519" s="1">
        <f>G519*VLOOKUP(E519,映射!K:L,2,FALSE)*10</f>
        <v>140</v>
      </c>
    </row>
    <row r="520" spans="1:12">
      <c r="A520" s="90">
        <v>1340</v>
      </c>
      <c r="B520" s="90" t="s">
        <v>457</v>
      </c>
      <c r="C520" s="90" t="s">
        <v>304</v>
      </c>
      <c r="D520" s="48" t="str">
        <f>C520&amp;VLOOKUP(F520,映射!A:B,2,FALSE)</f>
        <v>角色盾</v>
      </c>
      <c r="E520" s="48" t="s">
        <v>82</v>
      </c>
      <c r="F520" s="2" t="s">
        <v>441</v>
      </c>
      <c r="G520" s="2" t="s">
        <v>310</v>
      </c>
      <c r="H520" s="48" t="str">
        <f t="shared" si="16"/>
        <v>角色盾A8</v>
      </c>
      <c r="I520" s="48" t="str">
        <f>VLOOKUP(H520,编辑!G:U,14,FALSE)</f>
        <v>3012;3012;3012</v>
      </c>
      <c r="J520" s="48" t="str">
        <f>VLOOKUP(H520,编辑!G:U,15,FALSE)</f>
        <v>30;30;30</v>
      </c>
      <c r="K520" s="48">
        <f t="shared" si="17"/>
        <v>24000</v>
      </c>
      <c r="L520" s="1">
        <f>G520*VLOOKUP(E520,映射!K:L,2,FALSE)*10</f>
        <v>80</v>
      </c>
    </row>
    <row r="521" spans="1:12">
      <c r="A521" s="90">
        <v>1341</v>
      </c>
      <c r="B521" s="90" t="s">
        <v>458</v>
      </c>
      <c r="C521" s="90" t="s">
        <v>304</v>
      </c>
      <c r="D521" s="48" t="str">
        <f>C521&amp;VLOOKUP(F521,映射!A:B,2,FALSE)</f>
        <v>角色盾</v>
      </c>
      <c r="E521" s="48" t="s">
        <v>85</v>
      </c>
      <c r="F521" s="2" t="s">
        <v>441</v>
      </c>
      <c r="G521" s="2" t="s">
        <v>310</v>
      </c>
      <c r="H521" s="48" t="str">
        <f t="shared" si="16"/>
        <v>角色盾B8</v>
      </c>
      <c r="I521" s="48" t="str">
        <f>VLOOKUP(H521,编辑!G:U,14,FALSE)</f>
        <v>3012;3012;3012</v>
      </c>
      <c r="J521" s="48" t="str">
        <f>VLOOKUP(H521,编辑!G:U,15,FALSE)</f>
        <v>30;30;30</v>
      </c>
      <c r="K521" s="48">
        <f t="shared" si="17"/>
        <v>24000</v>
      </c>
      <c r="L521" s="1">
        <f>G521*VLOOKUP(E521,映射!K:L,2,FALSE)*10</f>
        <v>160</v>
      </c>
    </row>
    <row r="522" spans="1:12">
      <c r="A522" s="90">
        <v>1342</v>
      </c>
      <c r="B522" s="90" t="s">
        <v>459</v>
      </c>
      <c r="C522" s="90" t="s">
        <v>304</v>
      </c>
      <c r="D522" s="48" t="str">
        <f>C522&amp;VLOOKUP(F522,映射!A:B,2,FALSE)</f>
        <v>角色盾</v>
      </c>
      <c r="E522" s="48" t="s">
        <v>85</v>
      </c>
      <c r="F522" s="2" t="s">
        <v>441</v>
      </c>
      <c r="G522" s="2" t="s">
        <v>310</v>
      </c>
      <c r="H522" s="48" t="str">
        <f t="shared" si="16"/>
        <v>角色盾B8</v>
      </c>
      <c r="I522" s="48" t="str">
        <f>VLOOKUP(H522,编辑!G:U,14,FALSE)</f>
        <v>3012;3012;3012</v>
      </c>
      <c r="J522" s="48" t="str">
        <f>VLOOKUP(H522,编辑!G:U,15,FALSE)</f>
        <v>30;30;30</v>
      </c>
      <c r="K522" s="48">
        <f t="shared" si="17"/>
        <v>24000</v>
      </c>
      <c r="L522" s="1">
        <f>G522*VLOOKUP(E522,映射!K:L,2,FALSE)*10</f>
        <v>160</v>
      </c>
    </row>
    <row r="523" spans="1:12">
      <c r="A523" s="90">
        <v>1343</v>
      </c>
      <c r="B523" s="90" t="s">
        <v>460</v>
      </c>
      <c r="C523" s="90" t="s">
        <v>304</v>
      </c>
      <c r="D523" s="48" t="str">
        <f>C523&amp;VLOOKUP(F523,映射!A:B,2,FALSE)</f>
        <v>角色盾</v>
      </c>
      <c r="E523" s="48" t="s">
        <v>82</v>
      </c>
      <c r="F523" s="2" t="s">
        <v>441</v>
      </c>
      <c r="G523" s="2" t="s">
        <v>314</v>
      </c>
      <c r="H523" s="48" t="str">
        <f t="shared" si="16"/>
        <v>角色盾A9</v>
      </c>
      <c r="I523" s="48" t="str">
        <f>VLOOKUP(H523,编辑!G:U,14,FALSE)</f>
        <v>3012;3012;3012</v>
      </c>
      <c r="J523" s="48" t="str">
        <f>VLOOKUP(H523,编辑!G:U,15,FALSE)</f>
        <v>30;30;30</v>
      </c>
      <c r="K523" s="48">
        <f t="shared" si="17"/>
        <v>27000</v>
      </c>
      <c r="L523" s="1">
        <f>G523*VLOOKUP(E523,映射!K:L,2,FALSE)*10</f>
        <v>90</v>
      </c>
    </row>
    <row r="524" spans="1:12">
      <c r="A524" s="90">
        <v>1344</v>
      </c>
      <c r="B524" s="90" t="s">
        <v>461</v>
      </c>
      <c r="C524" s="90" t="s">
        <v>304</v>
      </c>
      <c r="D524" s="48" t="str">
        <f>C524&amp;VLOOKUP(F524,映射!A:B,2,FALSE)</f>
        <v>角色盾</v>
      </c>
      <c r="E524" s="48" t="s">
        <v>85</v>
      </c>
      <c r="F524" s="2" t="s">
        <v>441</v>
      </c>
      <c r="G524" s="2" t="s">
        <v>314</v>
      </c>
      <c r="H524" s="48" t="str">
        <f t="shared" si="16"/>
        <v>角色盾B9</v>
      </c>
      <c r="I524" s="48" t="str">
        <f>VLOOKUP(H524,编辑!G:U,14,FALSE)</f>
        <v>3012;3012;3012</v>
      </c>
      <c r="J524" s="48" t="str">
        <f>VLOOKUP(H524,编辑!G:U,15,FALSE)</f>
        <v>30;30;30</v>
      </c>
      <c r="K524" s="48">
        <f t="shared" si="17"/>
        <v>27000</v>
      </c>
      <c r="L524" s="1">
        <f>G524*VLOOKUP(E524,映射!K:L,2,FALSE)*10</f>
        <v>180</v>
      </c>
    </row>
    <row r="525" spans="1:12">
      <c r="A525" s="90">
        <v>1345</v>
      </c>
      <c r="B525" s="90" t="s">
        <v>462</v>
      </c>
      <c r="C525" s="90" t="s">
        <v>304</v>
      </c>
      <c r="D525" s="48" t="str">
        <f>C525&amp;VLOOKUP(F525,映射!A:B,2,FALSE)</f>
        <v>角色盾</v>
      </c>
      <c r="E525" s="48" t="s">
        <v>82</v>
      </c>
      <c r="F525" s="2" t="s">
        <v>441</v>
      </c>
      <c r="G525" s="2" t="s">
        <v>317</v>
      </c>
      <c r="H525" s="48" t="str">
        <f t="shared" si="16"/>
        <v>角色盾A10</v>
      </c>
      <c r="I525" s="48" t="str">
        <f>VLOOKUP(H525,编辑!G:U,14,FALSE)</f>
        <v>3012;3012;3012</v>
      </c>
      <c r="J525" s="48" t="str">
        <f>VLOOKUP(H525,编辑!G:U,15,FALSE)</f>
        <v>30;30;30</v>
      </c>
      <c r="K525" s="48">
        <f t="shared" si="17"/>
        <v>30000</v>
      </c>
      <c r="L525" s="1">
        <f>G525*VLOOKUP(E525,映射!K:L,2,FALSE)*10</f>
        <v>100</v>
      </c>
    </row>
    <row r="526" spans="1:12">
      <c r="A526" s="90">
        <v>1346</v>
      </c>
      <c r="B526" s="90" t="s">
        <v>463</v>
      </c>
      <c r="C526" s="90" t="s">
        <v>304</v>
      </c>
      <c r="D526" s="48" t="str">
        <f>C526&amp;VLOOKUP(F526,映射!A:B,2,FALSE)</f>
        <v>角色盾</v>
      </c>
      <c r="E526" s="48" t="s">
        <v>85</v>
      </c>
      <c r="F526" s="2" t="s">
        <v>441</v>
      </c>
      <c r="G526" s="2" t="s">
        <v>317</v>
      </c>
      <c r="H526" s="48" t="str">
        <f t="shared" si="16"/>
        <v>角色盾B10</v>
      </c>
      <c r="I526" s="48" t="str">
        <f>VLOOKUP(H526,编辑!G:U,14,FALSE)</f>
        <v>3012;3012;3012</v>
      </c>
      <c r="J526" s="48" t="str">
        <f>VLOOKUP(H526,编辑!G:U,15,FALSE)</f>
        <v>30;30;30</v>
      </c>
      <c r="K526" s="48">
        <f t="shared" si="17"/>
        <v>30000</v>
      </c>
      <c r="L526" s="1">
        <f>G526*VLOOKUP(E526,映射!K:L,2,FALSE)*10</f>
        <v>200</v>
      </c>
    </row>
  </sheetData>
  <autoFilter ref="I1:I526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96"/>
  <sheetViews>
    <sheetView topLeftCell="C349" workbookViewId="0">
      <selection activeCell="S368" sqref="S368"/>
    </sheetView>
  </sheetViews>
  <sheetFormatPr defaultColWidth="9" defaultRowHeight="13.5"/>
  <cols>
    <col min="1" max="1" width="10.5" customWidth="1"/>
    <col min="2" max="2" width="11.625" customWidth="1"/>
    <col min="4" max="4" width="8.5" customWidth="1"/>
    <col min="5" max="5" width="11.5" customWidth="1"/>
    <col min="18" max="18" width="19.875" customWidth="1"/>
    <col min="19" max="19" width="14.125" customWidth="1"/>
    <col min="20" max="20" width="13.375" customWidth="1"/>
    <col min="21" max="21" width="11.5" customWidth="1"/>
  </cols>
  <sheetData>
    <row r="1" ht="16.5" spans="1:24">
      <c r="A1" s="56" t="s">
        <v>464</v>
      </c>
      <c r="B1" s="56" t="s">
        <v>465</v>
      </c>
      <c r="E1" t="s">
        <v>466</v>
      </c>
      <c r="F1" s="57"/>
      <c r="G1" s="58" t="s">
        <v>74</v>
      </c>
      <c r="H1" s="58" t="s">
        <v>467</v>
      </c>
      <c r="I1" s="58" t="s">
        <v>71</v>
      </c>
      <c r="J1" s="58" t="s">
        <v>79</v>
      </c>
      <c r="K1" s="58" t="s">
        <v>468</v>
      </c>
      <c r="L1" s="58" t="s">
        <v>71</v>
      </c>
      <c r="M1" s="58" t="s">
        <v>79</v>
      </c>
      <c r="N1" s="58" t="s">
        <v>469</v>
      </c>
      <c r="O1" s="58" t="s">
        <v>71</v>
      </c>
      <c r="P1" s="58" t="s">
        <v>79</v>
      </c>
      <c r="Q1" s="58" t="s">
        <v>470</v>
      </c>
      <c r="R1" s="58" t="s">
        <v>71</v>
      </c>
      <c r="S1" s="58" t="s">
        <v>79</v>
      </c>
      <c r="T1" s="58" t="s">
        <v>71</v>
      </c>
      <c r="U1" s="58" t="s">
        <v>79</v>
      </c>
      <c r="W1" s="18" t="s">
        <v>471</v>
      </c>
      <c r="X1" s="59">
        <v>3001</v>
      </c>
    </row>
    <row r="2" ht="16.5" spans="1:24">
      <c r="A2" s="18" t="s">
        <v>472</v>
      </c>
      <c r="B2" s="18" t="s">
        <v>471</v>
      </c>
      <c r="G2" s="9" t="s">
        <v>473</v>
      </c>
      <c r="H2" s="42" t="s">
        <v>471</v>
      </c>
      <c r="I2" s="42">
        <f t="shared" ref="I2:I33" si="0">VLOOKUP(H2,W:X,2,FALSE)</f>
        <v>3001</v>
      </c>
      <c r="J2" s="58">
        <v>5</v>
      </c>
      <c r="K2" s="42" t="s">
        <v>474</v>
      </c>
      <c r="L2" s="42">
        <f t="shared" ref="L2:L33" si="1">VLOOKUP(K2,W:X,2,FALSE)</f>
        <v>3101</v>
      </c>
      <c r="M2" s="58">
        <v>3</v>
      </c>
      <c r="N2" s="42" t="s">
        <v>475</v>
      </c>
      <c r="O2" s="42">
        <f t="shared" ref="O2:O33" si="2">VLOOKUP(N2,W:X,2,FALSE)</f>
        <v>3401</v>
      </c>
      <c r="P2" s="58">
        <v>3</v>
      </c>
      <c r="Q2" s="42"/>
      <c r="R2" s="58"/>
      <c r="S2" s="58"/>
      <c r="T2" s="58" t="str">
        <f t="shared" ref="T2" si="3">IF(Q2="",(I2&amp;";"&amp;L2&amp;";"&amp;O2),(I2&amp;";"&amp;L2&amp;";"&amp;O2&amp;";"&amp;R2))</f>
        <v>3001;3101;3401</v>
      </c>
      <c r="U2" s="58" t="str">
        <f t="shared" ref="U2:U3" si="4">IF(Q2="",(J2&amp;";"&amp;M2&amp;";"&amp;P2),(J2&amp;";"&amp;M2&amp;";"&amp;P2&amp;";"&amp;S2))</f>
        <v>5;3;3</v>
      </c>
      <c r="W2" s="18" t="s">
        <v>476</v>
      </c>
      <c r="X2" s="59">
        <v>3002</v>
      </c>
    </row>
    <row r="3" ht="16.5" spans="1:24">
      <c r="A3" s="18" t="s">
        <v>477</v>
      </c>
      <c r="B3" s="18" t="s">
        <v>476</v>
      </c>
      <c r="G3" s="9" t="s">
        <v>478</v>
      </c>
      <c r="H3" s="42" t="s">
        <v>471</v>
      </c>
      <c r="I3" s="42">
        <f t="shared" si="0"/>
        <v>3001</v>
      </c>
      <c r="J3" s="58">
        <v>10</v>
      </c>
      <c r="K3" s="42" t="s">
        <v>474</v>
      </c>
      <c r="L3" s="42">
        <f t="shared" si="1"/>
        <v>3101</v>
      </c>
      <c r="M3" s="58">
        <v>6</v>
      </c>
      <c r="N3" s="42" t="s">
        <v>475</v>
      </c>
      <c r="O3" s="42">
        <f t="shared" si="2"/>
        <v>3401</v>
      </c>
      <c r="P3" s="58">
        <v>6</v>
      </c>
      <c r="Q3" s="42" t="s">
        <v>479</v>
      </c>
      <c r="R3" s="58">
        <f>VLOOKUP(Q3,W:X,2,FALSE)</f>
        <v>5086</v>
      </c>
      <c r="S3" s="58">
        <v>1</v>
      </c>
      <c r="T3" s="58" t="str">
        <f t="shared" ref="T3:T71" si="5">IF(Q3="",(I3&amp;";"&amp;L3&amp;";"&amp;O3),(I3&amp;";"&amp;L3&amp;";"&amp;O3&amp;";"&amp;R3))</f>
        <v>3001;3101;3401;5086</v>
      </c>
      <c r="U3" s="58" t="str">
        <f t="shared" si="4"/>
        <v>10;6;6;1</v>
      </c>
      <c r="W3" s="18" t="s">
        <v>480</v>
      </c>
      <c r="X3" s="59">
        <v>3003</v>
      </c>
    </row>
    <row r="4" ht="16.5" spans="1:24">
      <c r="A4" s="18" t="s">
        <v>481</v>
      </c>
      <c r="B4" s="18" t="s">
        <v>480</v>
      </c>
      <c r="G4" s="9" t="s">
        <v>482</v>
      </c>
      <c r="H4" s="42" t="s">
        <v>476</v>
      </c>
      <c r="I4" s="42">
        <f t="shared" si="0"/>
        <v>3002</v>
      </c>
      <c r="J4" s="58">
        <v>10</v>
      </c>
      <c r="K4" s="42" t="s">
        <v>483</v>
      </c>
      <c r="L4" s="42">
        <f t="shared" si="1"/>
        <v>3102</v>
      </c>
      <c r="M4" s="58">
        <v>6</v>
      </c>
      <c r="N4" s="42" t="s">
        <v>484</v>
      </c>
      <c r="O4" s="42">
        <f t="shared" si="2"/>
        <v>3402</v>
      </c>
      <c r="P4" s="58">
        <v>6</v>
      </c>
      <c r="Q4" s="42" t="s">
        <v>479</v>
      </c>
      <c r="R4" s="58">
        <f>VLOOKUP(Q4,W:X,2,FALSE)</f>
        <v>5086</v>
      </c>
      <c r="S4" s="58">
        <v>1</v>
      </c>
      <c r="T4" s="58" t="str">
        <f t="shared" si="5"/>
        <v>3002;3102;3402;5086</v>
      </c>
      <c r="U4" s="58" t="str">
        <f t="shared" ref="U3:U71" si="6">IF(Q4="",(J4&amp;";"&amp;M4&amp;";"&amp;P4),(J4&amp;";"&amp;M4&amp;";"&amp;P4&amp;";"&amp;S4))</f>
        <v>10;6;6;1</v>
      </c>
      <c r="W4" s="18" t="s">
        <v>485</v>
      </c>
      <c r="X4" s="59">
        <v>3004</v>
      </c>
    </row>
    <row r="5" ht="16.5" spans="1:24">
      <c r="A5" s="18" t="s">
        <v>486</v>
      </c>
      <c r="B5" s="18" t="s">
        <v>485</v>
      </c>
      <c r="G5" s="9" t="s">
        <v>487</v>
      </c>
      <c r="H5" s="42" t="s">
        <v>476</v>
      </c>
      <c r="I5" s="42">
        <f t="shared" si="0"/>
        <v>3002</v>
      </c>
      <c r="J5" s="58">
        <v>20</v>
      </c>
      <c r="K5" s="42" t="s">
        <v>483</v>
      </c>
      <c r="L5" s="42">
        <f t="shared" si="1"/>
        <v>3102</v>
      </c>
      <c r="M5" s="58">
        <v>12</v>
      </c>
      <c r="N5" s="42" t="s">
        <v>484</v>
      </c>
      <c r="O5" s="42">
        <f t="shared" si="2"/>
        <v>3402</v>
      </c>
      <c r="P5" s="58">
        <v>12</v>
      </c>
      <c r="Q5" s="42" t="s">
        <v>479</v>
      </c>
      <c r="R5" s="58">
        <f>VLOOKUP(Q5,W:X,2,FALSE)</f>
        <v>5086</v>
      </c>
      <c r="S5" s="58">
        <v>2</v>
      </c>
      <c r="T5" s="58" t="str">
        <f t="shared" si="5"/>
        <v>3002;3102;3402;5086</v>
      </c>
      <c r="U5" s="58" t="str">
        <f t="shared" si="6"/>
        <v>20;12;12;2</v>
      </c>
      <c r="W5" s="18" t="s">
        <v>488</v>
      </c>
      <c r="X5" s="59">
        <v>3005</v>
      </c>
    </row>
    <row r="6" ht="16.5" spans="1:24">
      <c r="A6" s="18" t="s">
        <v>489</v>
      </c>
      <c r="B6" s="18" t="s">
        <v>480</v>
      </c>
      <c r="G6" s="9" t="s">
        <v>490</v>
      </c>
      <c r="H6" s="42" t="s">
        <v>480</v>
      </c>
      <c r="I6" s="42">
        <f t="shared" si="0"/>
        <v>3003</v>
      </c>
      <c r="J6" s="58">
        <v>15</v>
      </c>
      <c r="K6" s="42" t="s">
        <v>491</v>
      </c>
      <c r="L6" s="42">
        <f t="shared" si="1"/>
        <v>3103</v>
      </c>
      <c r="M6" s="58">
        <v>9</v>
      </c>
      <c r="N6" s="42" t="s">
        <v>492</v>
      </c>
      <c r="O6" s="42">
        <f t="shared" si="2"/>
        <v>3403</v>
      </c>
      <c r="P6" s="58">
        <v>9</v>
      </c>
      <c r="Q6" s="42" t="s">
        <v>479</v>
      </c>
      <c r="R6" s="58">
        <f>VLOOKUP(Q6,W:X,2,FALSE)</f>
        <v>5086</v>
      </c>
      <c r="S6" s="58">
        <v>2</v>
      </c>
      <c r="T6" s="58" t="str">
        <f t="shared" si="5"/>
        <v>3003;3103;3403;5086</v>
      </c>
      <c r="U6" s="58" t="str">
        <f t="shared" si="6"/>
        <v>15;9;9;2</v>
      </c>
      <c r="W6" s="18" t="s">
        <v>474</v>
      </c>
      <c r="X6" s="59">
        <v>3101</v>
      </c>
    </row>
    <row r="7" ht="16.5" spans="1:24">
      <c r="A7" s="18" t="s">
        <v>493</v>
      </c>
      <c r="B7" s="18" t="s">
        <v>474</v>
      </c>
      <c r="G7" s="9" t="s">
        <v>494</v>
      </c>
      <c r="H7" s="42" t="s">
        <v>480</v>
      </c>
      <c r="I7" s="42">
        <f t="shared" si="0"/>
        <v>3003</v>
      </c>
      <c r="J7" s="58">
        <v>30</v>
      </c>
      <c r="K7" s="42" t="s">
        <v>491</v>
      </c>
      <c r="L7" s="42">
        <f t="shared" si="1"/>
        <v>3103</v>
      </c>
      <c r="M7" s="58">
        <v>18</v>
      </c>
      <c r="N7" s="42" t="s">
        <v>492</v>
      </c>
      <c r="O7" s="42">
        <f t="shared" si="2"/>
        <v>3403</v>
      </c>
      <c r="P7" s="58">
        <v>18</v>
      </c>
      <c r="Q7" s="42" t="s">
        <v>479</v>
      </c>
      <c r="R7" s="58">
        <f>VLOOKUP(Q7,W:X,2,FALSE)</f>
        <v>5086</v>
      </c>
      <c r="S7" s="58">
        <v>4</v>
      </c>
      <c r="T7" s="58" t="str">
        <f t="shared" si="5"/>
        <v>3003;3103;3403;5086</v>
      </c>
      <c r="U7" s="58" t="str">
        <f t="shared" si="6"/>
        <v>30;18;18;4</v>
      </c>
      <c r="W7" s="18" t="s">
        <v>483</v>
      </c>
      <c r="X7" s="59">
        <v>3102</v>
      </c>
    </row>
    <row r="8" ht="16.5" spans="1:24">
      <c r="A8" s="18" t="s">
        <v>495</v>
      </c>
      <c r="B8" s="18" t="s">
        <v>483</v>
      </c>
      <c r="G8" s="9" t="s">
        <v>496</v>
      </c>
      <c r="H8" s="42" t="s">
        <v>485</v>
      </c>
      <c r="I8" s="42">
        <f t="shared" si="0"/>
        <v>3004</v>
      </c>
      <c r="J8" s="58">
        <v>20</v>
      </c>
      <c r="K8" s="42" t="s">
        <v>497</v>
      </c>
      <c r="L8" s="42">
        <f t="shared" si="1"/>
        <v>3104</v>
      </c>
      <c r="M8" s="58">
        <v>12</v>
      </c>
      <c r="N8" s="42" t="s">
        <v>498</v>
      </c>
      <c r="O8" s="42">
        <f t="shared" si="2"/>
        <v>3404</v>
      </c>
      <c r="P8" s="58">
        <v>12</v>
      </c>
      <c r="Q8" s="42" t="s">
        <v>479</v>
      </c>
      <c r="R8" s="58">
        <f>VLOOKUP(Q8,W:X,2,FALSE)</f>
        <v>5086</v>
      </c>
      <c r="S8" s="58">
        <v>4</v>
      </c>
      <c r="T8" s="58" t="str">
        <f t="shared" si="5"/>
        <v>3004;3104;3404;5086</v>
      </c>
      <c r="U8" s="58" t="str">
        <f t="shared" si="6"/>
        <v>20;12;12;4</v>
      </c>
      <c r="W8" s="18" t="s">
        <v>491</v>
      </c>
      <c r="X8" s="59">
        <v>3103</v>
      </c>
    </row>
    <row r="9" ht="16.5" spans="1:24">
      <c r="A9" s="18" t="s">
        <v>499</v>
      </c>
      <c r="B9" s="18" t="s">
        <v>491</v>
      </c>
      <c r="G9" s="9" t="s">
        <v>500</v>
      </c>
      <c r="H9" s="42" t="s">
        <v>485</v>
      </c>
      <c r="I9" s="42">
        <f t="shared" si="0"/>
        <v>3004</v>
      </c>
      <c r="J9" s="58">
        <v>40</v>
      </c>
      <c r="K9" s="42" t="s">
        <v>497</v>
      </c>
      <c r="L9" s="42">
        <f t="shared" si="1"/>
        <v>3104</v>
      </c>
      <c r="M9" s="58">
        <v>24</v>
      </c>
      <c r="N9" s="42" t="s">
        <v>498</v>
      </c>
      <c r="O9" s="42">
        <f t="shared" si="2"/>
        <v>3404</v>
      </c>
      <c r="P9" s="58">
        <v>24</v>
      </c>
      <c r="Q9" s="42" t="s">
        <v>479</v>
      </c>
      <c r="R9" s="58">
        <f>VLOOKUP(Q9,W:X,2,FALSE)</f>
        <v>5086</v>
      </c>
      <c r="S9" s="58">
        <v>8</v>
      </c>
      <c r="T9" s="58" t="str">
        <f t="shared" si="5"/>
        <v>3004;3104;3404;5086</v>
      </c>
      <c r="U9" s="58" t="str">
        <f t="shared" si="6"/>
        <v>40;24;24;8</v>
      </c>
      <c r="W9" s="18" t="s">
        <v>497</v>
      </c>
      <c r="X9" s="59">
        <v>3104</v>
      </c>
    </row>
    <row r="10" ht="16.5" spans="1:24">
      <c r="A10" s="18" t="s">
        <v>501</v>
      </c>
      <c r="B10" s="18" t="s">
        <v>497</v>
      </c>
      <c r="G10" s="9" t="s">
        <v>502</v>
      </c>
      <c r="H10" s="42" t="s">
        <v>488</v>
      </c>
      <c r="I10" s="42">
        <f t="shared" si="0"/>
        <v>3005</v>
      </c>
      <c r="J10" s="58">
        <v>25</v>
      </c>
      <c r="K10" s="42" t="s">
        <v>503</v>
      </c>
      <c r="L10" s="42">
        <f t="shared" si="1"/>
        <v>3105</v>
      </c>
      <c r="M10" s="58">
        <v>15</v>
      </c>
      <c r="N10" s="42" t="s">
        <v>504</v>
      </c>
      <c r="O10" s="42">
        <f t="shared" si="2"/>
        <v>3405</v>
      </c>
      <c r="P10" s="58">
        <v>15</v>
      </c>
      <c r="Q10" s="42" t="s">
        <v>479</v>
      </c>
      <c r="R10" s="58">
        <f>VLOOKUP(Q10,W:X,2,FALSE)</f>
        <v>5086</v>
      </c>
      <c r="S10" s="58">
        <v>8</v>
      </c>
      <c r="T10" s="58" t="str">
        <f t="shared" si="5"/>
        <v>3005;3105;3405;5086</v>
      </c>
      <c r="U10" s="58" t="str">
        <f t="shared" si="6"/>
        <v>25;15;15;8</v>
      </c>
      <c r="W10" s="18" t="s">
        <v>503</v>
      </c>
      <c r="X10" s="59">
        <v>3105</v>
      </c>
    </row>
    <row r="11" ht="16.5" spans="1:24">
      <c r="A11" s="18" t="s">
        <v>505</v>
      </c>
      <c r="B11" s="18" t="s">
        <v>503</v>
      </c>
      <c r="G11" s="9" t="s">
        <v>506</v>
      </c>
      <c r="H11" s="42" t="s">
        <v>488</v>
      </c>
      <c r="I11" s="42">
        <f t="shared" si="0"/>
        <v>3005</v>
      </c>
      <c r="J11" s="58">
        <v>50</v>
      </c>
      <c r="K11" s="42" t="s">
        <v>503</v>
      </c>
      <c r="L11" s="42">
        <f t="shared" si="1"/>
        <v>3105</v>
      </c>
      <c r="M11" s="58">
        <v>30</v>
      </c>
      <c r="N11" s="42" t="s">
        <v>504</v>
      </c>
      <c r="O11" s="42">
        <f t="shared" si="2"/>
        <v>3405</v>
      </c>
      <c r="P11" s="58">
        <v>30</v>
      </c>
      <c r="Q11" s="42" t="s">
        <v>479</v>
      </c>
      <c r="R11" s="58">
        <f>VLOOKUP(Q11,W:X,2,FALSE)</f>
        <v>5086</v>
      </c>
      <c r="S11" s="58">
        <v>10</v>
      </c>
      <c r="T11" s="58" t="str">
        <f t="shared" si="5"/>
        <v>3005;3105;3405;5086</v>
      </c>
      <c r="U11" s="58" t="str">
        <f t="shared" si="6"/>
        <v>50;30;30;10</v>
      </c>
      <c r="W11" s="18" t="s">
        <v>475</v>
      </c>
      <c r="X11" s="59">
        <v>3401</v>
      </c>
    </row>
    <row r="12" ht="16.5" spans="1:24">
      <c r="A12" s="18"/>
      <c r="B12" s="18"/>
      <c r="G12" s="9" t="s">
        <v>507</v>
      </c>
      <c r="H12" s="42" t="s">
        <v>488</v>
      </c>
      <c r="I12" s="42">
        <f t="shared" si="0"/>
        <v>3005</v>
      </c>
      <c r="J12" s="58">
        <v>60</v>
      </c>
      <c r="K12" s="42" t="s">
        <v>503</v>
      </c>
      <c r="L12" s="42">
        <f t="shared" si="1"/>
        <v>3105</v>
      </c>
      <c r="M12" s="58">
        <v>40</v>
      </c>
      <c r="N12" s="42" t="s">
        <v>504</v>
      </c>
      <c r="O12" s="42">
        <f t="shared" si="2"/>
        <v>3405</v>
      </c>
      <c r="P12" s="58">
        <v>40</v>
      </c>
      <c r="Q12" s="42" t="s">
        <v>479</v>
      </c>
      <c r="R12" s="58">
        <f>VLOOKUP(Q12,W:X,2,FALSE)</f>
        <v>5086</v>
      </c>
      <c r="S12" s="58">
        <v>10</v>
      </c>
      <c r="T12" s="58" t="str">
        <f t="shared" ref="T12" si="7">IF(Q12="",(I12&amp;";"&amp;L12&amp;";"&amp;O12),(I12&amp;";"&amp;L12&amp;";"&amp;O12&amp;";"&amp;R12))</f>
        <v>3005;3105;3405;5086</v>
      </c>
      <c r="U12" s="58" t="str">
        <f t="shared" ref="U12" si="8">IF(Q12="",(J12&amp;";"&amp;M12&amp;";"&amp;P12),(J12&amp;";"&amp;M12&amp;";"&amp;P12&amp;";"&amp;S12))</f>
        <v>60;40;40;10</v>
      </c>
      <c r="W12" s="17" t="s">
        <v>508</v>
      </c>
      <c r="X12" s="16">
        <v>3012</v>
      </c>
    </row>
    <row r="13" ht="16.5" spans="1:24">
      <c r="A13" s="18" t="s">
        <v>509</v>
      </c>
      <c r="B13" s="18" t="s">
        <v>475</v>
      </c>
      <c r="G13" s="9" t="s">
        <v>510</v>
      </c>
      <c r="H13" s="42" t="s">
        <v>511</v>
      </c>
      <c r="I13" s="42">
        <f t="shared" si="0"/>
        <v>3006</v>
      </c>
      <c r="J13" s="58">
        <v>30</v>
      </c>
      <c r="K13" s="42" t="s">
        <v>512</v>
      </c>
      <c r="L13" s="42">
        <f t="shared" si="1"/>
        <v>3106</v>
      </c>
      <c r="M13" s="58">
        <v>18</v>
      </c>
      <c r="N13" s="42" t="s">
        <v>513</v>
      </c>
      <c r="O13" s="42">
        <f t="shared" si="2"/>
        <v>3406</v>
      </c>
      <c r="P13" s="58">
        <v>28</v>
      </c>
      <c r="Q13" s="42" t="s">
        <v>479</v>
      </c>
      <c r="R13" s="58">
        <f>VLOOKUP(Q13,W:X,2,FALSE)</f>
        <v>5086</v>
      </c>
      <c r="S13" s="58">
        <v>10</v>
      </c>
      <c r="T13" s="58" t="str">
        <f t="shared" si="5"/>
        <v>3006;3106;3406;5086</v>
      </c>
      <c r="U13" s="58" t="str">
        <f t="shared" si="6"/>
        <v>30;18;28;10</v>
      </c>
      <c r="W13" s="18" t="s">
        <v>484</v>
      </c>
      <c r="X13" s="59">
        <v>3402</v>
      </c>
    </row>
    <row r="14" ht="16.5" spans="1:24">
      <c r="A14" s="18" t="s">
        <v>514</v>
      </c>
      <c r="B14" s="18" t="s">
        <v>484</v>
      </c>
      <c r="G14" s="9" t="s">
        <v>515</v>
      </c>
      <c r="H14" s="42" t="s">
        <v>511</v>
      </c>
      <c r="I14" s="42">
        <f t="shared" si="0"/>
        <v>3006</v>
      </c>
      <c r="J14" s="58">
        <v>60</v>
      </c>
      <c r="K14" s="42" t="s">
        <v>512</v>
      </c>
      <c r="L14" s="42">
        <f t="shared" si="1"/>
        <v>3106</v>
      </c>
      <c r="M14" s="58">
        <v>36</v>
      </c>
      <c r="N14" s="42" t="s">
        <v>513</v>
      </c>
      <c r="O14" s="42">
        <f t="shared" si="2"/>
        <v>3406</v>
      </c>
      <c r="P14" s="58">
        <v>36</v>
      </c>
      <c r="Q14" s="42" t="s">
        <v>479</v>
      </c>
      <c r="R14" s="58">
        <f>VLOOKUP(Q14,W:X,2,FALSE)</f>
        <v>5086</v>
      </c>
      <c r="S14" s="58">
        <v>12</v>
      </c>
      <c r="T14" s="58" t="str">
        <f t="shared" si="5"/>
        <v>3006;3106;3406;5086</v>
      </c>
      <c r="U14" s="58" t="str">
        <f t="shared" si="6"/>
        <v>60;36;36;12</v>
      </c>
      <c r="W14" s="18" t="s">
        <v>492</v>
      </c>
      <c r="X14" s="59">
        <v>3403</v>
      </c>
    </row>
    <row r="15" ht="16.5" spans="1:24">
      <c r="A15" s="18" t="s">
        <v>516</v>
      </c>
      <c r="B15" s="18" t="s">
        <v>517</v>
      </c>
      <c r="G15" s="9" t="s">
        <v>518</v>
      </c>
      <c r="H15" s="42" t="s">
        <v>471</v>
      </c>
      <c r="I15" s="42">
        <f t="shared" si="0"/>
        <v>3001</v>
      </c>
      <c r="J15" s="58">
        <v>5</v>
      </c>
      <c r="K15" s="42" t="s">
        <v>474</v>
      </c>
      <c r="L15" s="42">
        <f t="shared" si="1"/>
        <v>3101</v>
      </c>
      <c r="M15" s="58">
        <v>3</v>
      </c>
      <c r="N15" s="42" t="s">
        <v>475</v>
      </c>
      <c r="O15" s="42">
        <f t="shared" si="2"/>
        <v>3401</v>
      </c>
      <c r="P15" s="58">
        <v>3</v>
      </c>
      <c r="Q15" s="42"/>
      <c r="R15" s="58"/>
      <c r="S15" s="58"/>
      <c r="T15" s="58" t="str">
        <f t="shared" si="5"/>
        <v>3001;3101;3401</v>
      </c>
      <c r="U15" s="58" t="str">
        <f t="shared" si="6"/>
        <v>5;3;3</v>
      </c>
      <c r="W15" s="18" t="s">
        <v>498</v>
      </c>
      <c r="X15" s="59">
        <v>3404</v>
      </c>
    </row>
    <row r="16" ht="16.5" spans="1:24">
      <c r="A16" s="18" t="s">
        <v>519</v>
      </c>
      <c r="B16" s="18" t="s">
        <v>520</v>
      </c>
      <c r="G16" s="9" t="s">
        <v>521</v>
      </c>
      <c r="H16" s="42" t="s">
        <v>471</v>
      </c>
      <c r="I16" s="42">
        <f t="shared" si="0"/>
        <v>3001</v>
      </c>
      <c r="J16" s="58">
        <v>10</v>
      </c>
      <c r="K16" s="42" t="s">
        <v>474</v>
      </c>
      <c r="L16" s="42">
        <f t="shared" si="1"/>
        <v>3101</v>
      </c>
      <c r="M16" s="58">
        <v>6</v>
      </c>
      <c r="N16" s="42" t="s">
        <v>475</v>
      </c>
      <c r="O16" s="42">
        <f t="shared" si="2"/>
        <v>3401</v>
      </c>
      <c r="P16" s="58">
        <v>6</v>
      </c>
      <c r="Q16" s="42" t="s">
        <v>479</v>
      </c>
      <c r="R16" s="58">
        <f>VLOOKUP(Q16,W:X,2,FALSE)</f>
        <v>5086</v>
      </c>
      <c r="S16" s="58">
        <v>1</v>
      </c>
      <c r="T16" s="58" t="str">
        <f t="shared" si="5"/>
        <v>3001;3101;3401;5086</v>
      </c>
      <c r="U16" s="58" t="str">
        <f t="shared" si="6"/>
        <v>10;6;6;1</v>
      </c>
      <c r="W16" s="18" t="s">
        <v>504</v>
      </c>
      <c r="X16" s="59">
        <v>3405</v>
      </c>
    </row>
    <row r="17" ht="16.5" spans="1:24">
      <c r="A17" s="18" t="s">
        <v>522</v>
      </c>
      <c r="B17" s="18" t="s">
        <v>504</v>
      </c>
      <c r="G17" s="9" t="s">
        <v>523</v>
      </c>
      <c r="H17" s="42" t="s">
        <v>476</v>
      </c>
      <c r="I17" s="42">
        <f t="shared" si="0"/>
        <v>3002</v>
      </c>
      <c r="J17" s="58">
        <v>10</v>
      </c>
      <c r="K17" s="42" t="s">
        <v>483</v>
      </c>
      <c r="L17" s="42">
        <f t="shared" si="1"/>
        <v>3102</v>
      </c>
      <c r="M17" s="58">
        <v>6</v>
      </c>
      <c r="N17" s="42" t="s">
        <v>484</v>
      </c>
      <c r="O17" s="42">
        <f t="shared" si="2"/>
        <v>3402</v>
      </c>
      <c r="P17" s="58">
        <v>6</v>
      </c>
      <c r="Q17" s="42" t="s">
        <v>479</v>
      </c>
      <c r="R17" s="58">
        <f>VLOOKUP(Q17,W:X,2,FALSE)</f>
        <v>5086</v>
      </c>
      <c r="S17" s="58">
        <v>1</v>
      </c>
      <c r="T17" s="58" t="str">
        <f t="shared" si="5"/>
        <v>3002;3102;3402;5086</v>
      </c>
      <c r="U17" s="58" t="str">
        <f t="shared" si="6"/>
        <v>10;6;6;1</v>
      </c>
      <c r="W17" s="18" t="s">
        <v>511</v>
      </c>
      <c r="X17" s="59">
        <v>3006</v>
      </c>
    </row>
    <row r="18" ht="16.5" spans="7:25">
      <c r="G18" s="9" t="s">
        <v>524</v>
      </c>
      <c r="H18" s="42" t="s">
        <v>476</v>
      </c>
      <c r="I18" s="42">
        <f t="shared" si="0"/>
        <v>3002</v>
      </c>
      <c r="J18" s="58">
        <v>20</v>
      </c>
      <c r="K18" s="42" t="s">
        <v>483</v>
      </c>
      <c r="L18" s="42">
        <f t="shared" si="1"/>
        <v>3102</v>
      </c>
      <c r="M18" s="58">
        <v>12</v>
      </c>
      <c r="N18" s="42" t="s">
        <v>484</v>
      </c>
      <c r="O18" s="42">
        <f t="shared" si="2"/>
        <v>3402</v>
      </c>
      <c r="P18" s="58">
        <v>12</v>
      </c>
      <c r="Q18" s="42" t="s">
        <v>479</v>
      </c>
      <c r="R18" s="58">
        <f>VLOOKUP(Q18,W:X,2,FALSE)</f>
        <v>5086</v>
      </c>
      <c r="S18" s="58">
        <v>2</v>
      </c>
      <c r="T18" s="58" t="str">
        <f t="shared" si="5"/>
        <v>3002;3102;3402;5086</v>
      </c>
      <c r="U18" s="58" t="str">
        <f t="shared" si="6"/>
        <v>20;12;12;2</v>
      </c>
      <c r="W18" s="18" t="s">
        <v>512</v>
      </c>
      <c r="X18" s="59">
        <v>3106</v>
      </c>
      <c r="Y18" s="18"/>
    </row>
    <row r="19" ht="16.5" spans="7:25">
      <c r="G19" s="9" t="s">
        <v>525</v>
      </c>
      <c r="H19" s="42" t="s">
        <v>480</v>
      </c>
      <c r="I19" s="42">
        <f t="shared" si="0"/>
        <v>3003</v>
      </c>
      <c r="J19" s="58">
        <v>15</v>
      </c>
      <c r="K19" s="42" t="s">
        <v>491</v>
      </c>
      <c r="L19" s="42">
        <f t="shared" si="1"/>
        <v>3103</v>
      </c>
      <c r="M19" s="58">
        <v>9</v>
      </c>
      <c r="N19" s="42" t="s">
        <v>492</v>
      </c>
      <c r="O19" s="42">
        <f t="shared" si="2"/>
        <v>3403</v>
      </c>
      <c r="P19" s="58">
        <v>9</v>
      </c>
      <c r="Q19" s="42" t="s">
        <v>479</v>
      </c>
      <c r="R19" s="58">
        <f>VLOOKUP(Q19,W:X,2,FALSE)</f>
        <v>5086</v>
      </c>
      <c r="S19" s="58">
        <v>2</v>
      </c>
      <c r="T19" s="58" t="str">
        <f t="shared" si="5"/>
        <v>3003;3103;3403;5086</v>
      </c>
      <c r="U19" s="58" t="str">
        <f t="shared" si="6"/>
        <v>15;9;9;2</v>
      </c>
      <c r="W19" s="18" t="s">
        <v>513</v>
      </c>
      <c r="X19" s="59">
        <v>3406</v>
      </c>
      <c r="Y19" s="18"/>
    </row>
    <row r="20" ht="16.5" spans="7:24">
      <c r="G20" s="9" t="s">
        <v>526</v>
      </c>
      <c r="H20" s="42" t="s">
        <v>480</v>
      </c>
      <c r="I20" s="42">
        <f t="shared" si="0"/>
        <v>3003</v>
      </c>
      <c r="J20" s="58">
        <v>30</v>
      </c>
      <c r="K20" s="42" t="s">
        <v>491</v>
      </c>
      <c r="L20" s="42">
        <f t="shared" si="1"/>
        <v>3103</v>
      </c>
      <c r="M20" s="58">
        <v>18</v>
      </c>
      <c r="N20" s="42" t="s">
        <v>492</v>
      </c>
      <c r="O20" s="42">
        <f t="shared" si="2"/>
        <v>3403</v>
      </c>
      <c r="P20" s="58">
        <v>18</v>
      </c>
      <c r="Q20" s="42" t="s">
        <v>479</v>
      </c>
      <c r="R20" s="58">
        <f>VLOOKUP(Q20,W:X,2,FALSE)</f>
        <v>5086</v>
      </c>
      <c r="S20" s="58">
        <v>4</v>
      </c>
      <c r="T20" s="58" t="str">
        <f t="shared" si="5"/>
        <v>3003;3103;3403;5086</v>
      </c>
      <c r="U20" s="58" t="str">
        <f t="shared" si="6"/>
        <v>30;18;18;4</v>
      </c>
      <c r="V20" s="60"/>
      <c r="W20" s="61" t="s">
        <v>479</v>
      </c>
      <c r="X20" s="60">
        <v>5086</v>
      </c>
    </row>
    <row r="21" ht="16.5" spans="7:24">
      <c r="G21" s="9" t="s">
        <v>527</v>
      </c>
      <c r="H21" s="42" t="s">
        <v>485</v>
      </c>
      <c r="I21" s="42">
        <f t="shared" si="0"/>
        <v>3004</v>
      </c>
      <c r="J21" s="58">
        <v>20</v>
      </c>
      <c r="K21" s="42" t="s">
        <v>497</v>
      </c>
      <c r="L21" s="42">
        <f t="shared" si="1"/>
        <v>3104</v>
      </c>
      <c r="M21" s="58">
        <v>12</v>
      </c>
      <c r="N21" s="42" t="s">
        <v>498</v>
      </c>
      <c r="O21" s="42">
        <f t="shared" si="2"/>
        <v>3404</v>
      </c>
      <c r="P21" s="58">
        <v>12</v>
      </c>
      <c r="Q21" s="42" t="s">
        <v>479</v>
      </c>
      <c r="R21" s="58">
        <f>VLOOKUP(Q21,W:X,2,FALSE)</f>
        <v>5086</v>
      </c>
      <c r="S21" s="58">
        <v>2</v>
      </c>
      <c r="T21" s="58" t="str">
        <f t="shared" si="5"/>
        <v>3004;3104;3404;5086</v>
      </c>
      <c r="U21" s="58" t="str">
        <f t="shared" si="6"/>
        <v>20;12;12;2</v>
      </c>
      <c r="V21" s="60"/>
      <c r="W21" s="61" t="s">
        <v>479</v>
      </c>
      <c r="X21" s="60">
        <v>5087</v>
      </c>
    </row>
    <row r="22" ht="16.5" spans="7:24">
      <c r="G22" s="9" t="s">
        <v>528</v>
      </c>
      <c r="H22" s="42" t="s">
        <v>485</v>
      </c>
      <c r="I22" s="42">
        <f t="shared" si="0"/>
        <v>3004</v>
      </c>
      <c r="J22" s="58">
        <v>40</v>
      </c>
      <c r="K22" s="42" t="s">
        <v>497</v>
      </c>
      <c r="L22" s="42">
        <f t="shared" si="1"/>
        <v>3104</v>
      </c>
      <c r="M22" s="58">
        <v>24</v>
      </c>
      <c r="N22" s="42" t="s">
        <v>498</v>
      </c>
      <c r="O22" s="42">
        <f t="shared" si="2"/>
        <v>3404</v>
      </c>
      <c r="P22" s="58">
        <v>24</v>
      </c>
      <c r="Q22" s="42" t="s">
        <v>479</v>
      </c>
      <c r="R22" s="58">
        <f>VLOOKUP(Q22,W:X,2,FALSE)</f>
        <v>5086</v>
      </c>
      <c r="S22" s="58">
        <v>8</v>
      </c>
      <c r="T22" s="58" t="str">
        <f t="shared" si="5"/>
        <v>3004;3104;3404;5086</v>
      </c>
      <c r="U22" s="58" t="str">
        <f t="shared" si="6"/>
        <v>40;24;24;8</v>
      </c>
      <c r="V22" s="60"/>
      <c r="W22" s="61" t="s">
        <v>479</v>
      </c>
      <c r="X22" s="60">
        <v>5088</v>
      </c>
    </row>
    <row r="23" ht="16.5" spans="7:24">
      <c r="G23" s="9" t="s">
        <v>529</v>
      </c>
      <c r="H23" s="42" t="s">
        <v>488</v>
      </c>
      <c r="I23" s="42">
        <f t="shared" si="0"/>
        <v>3005</v>
      </c>
      <c r="J23" s="58">
        <v>25</v>
      </c>
      <c r="K23" s="42" t="s">
        <v>503</v>
      </c>
      <c r="L23" s="42">
        <f t="shared" si="1"/>
        <v>3105</v>
      </c>
      <c r="M23" s="58">
        <v>15</v>
      </c>
      <c r="N23" s="42" t="s">
        <v>504</v>
      </c>
      <c r="O23" s="42">
        <f t="shared" si="2"/>
        <v>3405</v>
      </c>
      <c r="P23" s="58">
        <v>15</v>
      </c>
      <c r="Q23" s="42" t="s">
        <v>479</v>
      </c>
      <c r="R23" s="58">
        <f>VLOOKUP(Q23,W:X,2,FALSE)</f>
        <v>5086</v>
      </c>
      <c r="S23" s="58">
        <v>8</v>
      </c>
      <c r="T23" s="58" t="str">
        <f t="shared" si="5"/>
        <v>3005;3105;3405;5086</v>
      </c>
      <c r="U23" s="58" t="str">
        <f t="shared" si="6"/>
        <v>25;15;15;8</v>
      </c>
      <c r="V23" s="60"/>
      <c r="W23" s="61" t="s">
        <v>479</v>
      </c>
      <c r="X23" s="60">
        <v>5089</v>
      </c>
    </row>
    <row r="24" ht="16.5" spans="7:24">
      <c r="G24" s="9" t="s">
        <v>530</v>
      </c>
      <c r="H24" s="42" t="s">
        <v>488</v>
      </c>
      <c r="I24" s="42">
        <f t="shared" si="0"/>
        <v>3005</v>
      </c>
      <c r="J24" s="58">
        <v>50</v>
      </c>
      <c r="K24" s="42" t="s">
        <v>503</v>
      </c>
      <c r="L24" s="42">
        <f t="shared" si="1"/>
        <v>3105</v>
      </c>
      <c r="M24" s="58">
        <v>30</v>
      </c>
      <c r="N24" s="42" t="s">
        <v>504</v>
      </c>
      <c r="O24" s="42">
        <f t="shared" si="2"/>
        <v>3405</v>
      </c>
      <c r="P24" s="58">
        <v>30</v>
      </c>
      <c r="Q24" s="42" t="s">
        <v>479</v>
      </c>
      <c r="R24" s="58">
        <f>VLOOKUP(Q24,W:X,2,FALSE)</f>
        <v>5086</v>
      </c>
      <c r="S24" s="58">
        <v>10</v>
      </c>
      <c r="T24" s="58" t="str">
        <f t="shared" si="5"/>
        <v>3005;3105;3405;5086</v>
      </c>
      <c r="U24" s="58" t="str">
        <f t="shared" si="6"/>
        <v>50;30;30;10</v>
      </c>
      <c r="V24" s="60"/>
      <c r="W24" s="61" t="s">
        <v>479</v>
      </c>
      <c r="X24" s="60">
        <v>5090</v>
      </c>
    </row>
    <row r="25" ht="16.5" spans="7:24">
      <c r="G25" s="9" t="s">
        <v>531</v>
      </c>
      <c r="H25" s="42" t="s">
        <v>488</v>
      </c>
      <c r="I25" s="42">
        <f t="shared" si="0"/>
        <v>3005</v>
      </c>
      <c r="J25" s="58">
        <v>60</v>
      </c>
      <c r="K25" s="42" t="s">
        <v>503</v>
      </c>
      <c r="L25" s="42">
        <f t="shared" si="1"/>
        <v>3105</v>
      </c>
      <c r="M25" s="58">
        <v>40</v>
      </c>
      <c r="N25" s="42" t="s">
        <v>504</v>
      </c>
      <c r="O25" s="42">
        <f t="shared" si="2"/>
        <v>3405</v>
      </c>
      <c r="P25" s="58">
        <v>40</v>
      </c>
      <c r="Q25" s="42" t="s">
        <v>479</v>
      </c>
      <c r="R25" s="58">
        <f>VLOOKUP(Q25,W:X,2,FALSE)</f>
        <v>5086</v>
      </c>
      <c r="S25" s="58">
        <v>10</v>
      </c>
      <c r="T25" s="58" t="str">
        <f t="shared" ref="T25" si="9">IF(Q25="",(I25&amp;";"&amp;L25&amp;";"&amp;O25),(I25&amp;";"&amp;L25&amp;";"&amp;O25&amp;";"&amp;R25))</f>
        <v>3005;3105;3405;5086</v>
      </c>
      <c r="U25" s="58" t="str">
        <f t="shared" ref="U25" si="10">IF(Q25="",(J25&amp;";"&amp;M25&amp;";"&amp;P25),(J25&amp;";"&amp;M25&amp;";"&amp;P25&amp;";"&amp;S25))</f>
        <v>60;40;40;10</v>
      </c>
      <c r="V25" s="60"/>
      <c r="W25" s="61"/>
      <c r="X25" s="60"/>
    </row>
    <row r="26" ht="16.5" spans="7:24">
      <c r="G26" s="9" t="s">
        <v>532</v>
      </c>
      <c r="H26" s="42" t="s">
        <v>511</v>
      </c>
      <c r="I26" s="42">
        <f t="shared" si="0"/>
        <v>3006</v>
      </c>
      <c r="J26" s="58">
        <v>30</v>
      </c>
      <c r="K26" s="42" t="s">
        <v>512</v>
      </c>
      <c r="L26" s="42">
        <f t="shared" si="1"/>
        <v>3106</v>
      </c>
      <c r="M26" s="58">
        <v>18</v>
      </c>
      <c r="N26" s="42" t="s">
        <v>513</v>
      </c>
      <c r="O26" s="42">
        <f t="shared" si="2"/>
        <v>3406</v>
      </c>
      <c r="P26" s="58">
        <v>28</v>
      </c>
      <c r="Q26" s="42" t="s">
        <v>479</v>
      </c>
      <c r="R26" s="58">
        <f>VLOOKUP(Q26,W:X,2,FALSE)</f>
        <v>5086</v>
      </c>
      <c r="S26" s="58">
        <v>10</v>
      </c>
      <c r="T26" s="58" t="str">
        <f t="shared" si="5"/>
        <v>3006;3106;3406;5086</v>
      </c>
      <c r="U26" s="58" t="str">
        <f t="shared" si="6"/>
        <v>30;18;28;10</v>
      </c>
      <c r="V26" s="60"/>
      <c r="W26" s="61" t="s">
        <v>479</v>
      </c>
      <c r="X26" s="60">
        <v>5091</v>
      </c>
    </row>
    <row r="27" ht="16.5" spans="7:24">
      <c r="G27" s="9" t="s">
        <v>533</v>
      </c>
      <c r="H27" s="42" t="s">
        <v>511</v>
      </c>
      <c r="I27" s="42">
        <f t="shared" si="0"/>
        <v>3006</v>
      </c>
      <c r="J27" s="58">
        <v>60</v>
      </c>
      <c r="K27" s="42" t="s">
        <v>512</v>
      </c>
      <c r="L27" s="42">
        <f t="shared" si="1"/>
        <v>3106</v>
      </c>
      <c r="M27" s="58">
        <v>36</v>
      </c>
      <c r="N27" s="42" t="s">
        <v>513</v>
      </c>
      <c r="O27" s="42">
        <f t="shared" si="2"/>
        <v>3406</v>
      </c>
      <c r="P27" s="58">
        <v>36</v>
      </c>
      <c r="Q27" s="42" t="s">
        <v>479</v>
      </c>
      <c r="R27" s="58">
        <f>VLOOKUP(Q27,W:X,2,FALSE)</f>
        <v>5086</v>
      </c>
      <c r="S27" s="58">
        <v>12</v>
      </c>
      <c r="T27" s="58" t="str">
        <f t="shared" si="5"/>
        <v>3006;3106;3406;5086</v>
      </c>
      <c r="U27" s="58" t="str">
        <f t="shared" si="6"/>
        <v>60;36;36;12</v>
      </c>
      <c r="W27" s="61"/>
      <c r="X27" s="60"/>
    </row>
    <row r="28" ht="16.5" spans="7:24">
      <c r="G28" s="9" t="s">
        <v>534</v>
      </c>
      <c r="H28" s="42" t="s">
        <v>471</v>
      </c>
      <c r="I28" s="42">
        <f t="shared" si="0"/>
        <v>3001</v>
      </c>
      <c r="J28" s="58">
        <v>5</v>
      </c>
      <c r="K28" s="42" t="s">
        <v>474</v>
      </c>
      <c r="L28" s="42">
        <f t="shared" si="1"/>
        <v>3101</v>
      </c>
      <c r="M28" s="58">
        <v>3</v>
      </c>
      <c r="N28" s="42" t="s">
        <v>475</v>
      </c>
      <c r="O28" s="42">
        <f t="shared" si="2"/>
        <v>3401</v>
      </c>
      <c r="P28" s="58">
        <v>3</v>
      </c>
      <c r="Q28" s="42"/>
      <c r="R28" s="58"/>
      <c r="S28" s="58"/>
      <c r="T28" s="58" t="str">
        <f t="shared" si="5"/>
        <v>3001;3101;3401</v>
      </c>
      <c r="U28" s="58" t="str">
        <f t="shared" si="6"/>
        <v>5;3;3</v>
      </c>
      <c r="V28" s="61"/>
      <c r="W28" s="61"/>
      <c r="X28" s="60"/>
    </row>
    <row r="29" ht="16.5" spans="7:24">
      <c r="G29" s="9" t="s">
        <v>535</v>
      </c>
      <c r="H29" s="42" t="s">
        <v>471</v>
      </c>
      <c r="I29" s="42">
        <f t="shared" si="0"/>
        <v>3001</v>
      </c>
      <c r="J29" s="58">
        <v>10</v>
      </c>
      <c r="K29" s="42" t="s">
        <v>474</v>
      </c>
      <c r="L29" s="42">
        <f t="shared" si="1"/>
        <v>3101</v>
      </c>
      <c r="M29" s="58">
        <v>6</v>
      </c>
      <c r="N29" s="42" t="s">
        <v>475</v>
      </c>
      <c r="O29" s="42">
        <f t="shared" si="2"/>
        <v>3401</v>
      </c>
      <c r="P29" s="58">
        <v>6</v>
      </c>
      <c r="Q29" s="42" t="s">
        <v>479</v>
      </c>
      <c r="R29" s="58">
        <f>VLOOKUP(Q29,W:X,2,FALSE)</f>
        <v>5086</v>
      </c>
      <c r="S29" s="58">
        <v>1</v>
      </c>
      <c r="T29" s="58" t="str">
        <f t="shared" si="5"/>
        <v>3001;3101;3401;5086</v>
      </c>
      <c r="U29" s="58" t="str">
        <f t="shared" si="6"/>
        <v>10;6;6;1</v>
      </c>
      <c r="V29" s="61"/>
      <c r="W29" s="61"/>
      <c r="X29" s="60"/>
    </row>
    <row r="30" ht="15" customHeight="1" spans="7:24">
      <c r="G30" s="9" t="s">
        <v>536</v>
      </c>
      <c r="H30" s="42" t="s">
        <v>476</v>
      </c>
      <c r="I30" s="42">
        <f t="shared" si="0"/>
        <v>3002</v>
      </c>
      <c r="J30" s="58">
        <v>10</v>
      </c>
      <c r="K30" s="42" t="s">
        <v>483</v>
      </c>
      <c r="L30" s="42">
        <f t="shared" si="1"/>
        <v>3102</v>
      </c>
      <c r="M30" s="58">
        <v>6</v>
      </c>
      <c r="N30" s="42" t="s">
        <v>484</v>
      </c>
      <c r="O30" s="42">
        <f t="shared" si="2"/>
        <v>3402</v>
      </c>
      <c r="P30" s="58">
        <v>6</v>
      </c>
      <c r="Q30" s="42" t="s">
        <v>479</v>
      </c>
      <c r="R30" s="58">
        <f>VLOOKUP(Q30,W:X,2,FALSE)</f>
        <v>5086</v>
      </c>
      <c r="S30" s="58">
        <v>1</v>
      </c>
      <c r="T30" s="58" t="str">
        <f t="shared" si="5"/>
        <v>3002;3102;3402;5086</v>
      </c>
      <c r="U30" s="58" t="str">
        <f t="shared" si="6"/>
        <v>10;6;6;1</v>
      </c>
      <c r="V30" s="61"/>
      <c r="W30" s="61"/>
      <c r="X30" s="60"/>
    </row>
    <row r="31" ht="16.5" spans="7:24">
      <c r="G31" s="9" t="s">
        <v>537</v>
      </c>
      <c r="H31" s="42" t="s">
        <v>476</v>
      </c>
      <c r="I31" s="42">
        <f t="shared" si="0"/>
        <v>3002</v>
      </c>
      <c r="J31" s="58">
        <v>20</v>
      </c>
      <c r="K31" s="42" t="s">
        <v>483</v>
      </c>
      <c r="L31" s="42">
        <f t="shared" si="1"/>
        <v>3102</v>
      </c>
      <c r="M31" s="58">
        <v>12</v>
      </c>
      <c r="N31" s="42" t="s">
        <v>484</v>
      </c>
      <c r="O31" s="42">
        <f t="shared" si="2"/>
        <v>3402</v>
      </c>
      <c r="P31" s="58">
        <v>12</v>
      </c>
      <c r="Q31" s="42" t="s">
        <v>479</v>
      </c>
      <c r="R31" s="58">
        <f>VLOOKUP(Q31,W:X,2,FALSE)</f>
        <v>5086</v>
      </c>
      <c r="S31" s="58">
        <v>2</v>
      </c>
      <c r="T31" s="58" t="str">
        <f t="shared" si="5"/>
        <v>3002;3102;3402;5086</v>
      </c>
      <c r="U31" s="58" t="str">
        <f t="shared" si="6"/>
        <v>20;12;12;2</v>
      </c>
      <c r="V31" s="61"/>
      <c r="W31" s="61"/>
      <c r="X31" s="60"/>
    </row>
    <row r="32" ht="17.25" customHeight="1" spans="7:24">
      <c r="G32" s="9" t="s">
        <v>538</v>
      </c>
      <c r="H32" s="42" t="s">
        <v>480</v>
      </c>
      <c r="I32" s="42">
        <f t="shared" si="0"/>
        <v>3003</v>
      </c>
      <c r="J32" s="58">
        <v>15</v>
      </c>
      <c r="K32" s="42" t="s">
        <v>491</v>
      </c>
      <c r="L32" s="42">
        <f t="shared" si="1"/>
        <v>3103</v>
      </c>
      <c r="M32" s="58">
        <v>9</v>
      </c>
      <c r="N32" s="42" t="s">
        <v>492</v>
      </c>
      <c r="O32" s="42">
        <f t="shared" si="2"/>
        <v>3403</v>
      </c>
      <c r="P32" s="58">
        <v>9</v>
      </c>
      <c r="Q32" s="42" t="s">
        <v>479</v>
      </c>
      <c r="R32" s="58">
        <f>VLOOKUP(Q32,W:X,2,FALSE)</f>
        <v>5086</v>
      </c>
      <c r="S32" s="58">
        <v>2</v>
      </c>
      <c r="T32" s="58" t="str">
        <f t="shared" si="5"/>
        <v>3003;3103;3403;5086</v>
      </c>
      <c r="U32" s="58" t="str">
        <f t="shared" si="6"/>
        <v>15;9;9;2</v>
      </c>
      <c r="V32" s="61"/>
      <c r="W32" s="61"/>
      <c r="X32" s="60"/>
    </row>
    <row r="33" ht="16.5" spans="7:24">
      <c r="G33" s="9" t="s">
        <v>539</v>
      </c>
      <c r="H33" s="42" t="s">
        <v>480</v>
      </c>
      <c r="I33" s="42">
        <f t="shared" si="0"/>
        <v>3003</v>
      </c>
      <c r="J33" s="58">
        <v>30</v>
      </c>
      <c r="K33" s="42" t="s">
        <v>491</v>
      </c>
      <c r="L33" s="42">
        <f t="shared" si="1"/>
        <v>3103</v>
      </c>
      <c r="M33" s="58">
        <v>18</v>
      </c>
      <c r="N33" s="42" t="s">
        <v>492</v>
      </c>
      <c r="O33" s="42">
        <f t="shared" si="2"/>
        <v>3403</v>
      </c>
      <c r="P33" s="58">
        <v>18</v>
      </c>
      <c r="Q33" s="42" t="s">
        <v>479</v>
      </c>
      <c r="R33" s="58">
        <f>VLOOKUP(Q33,W:X,2,FALSE)</f>
        <v>5086</v>
      </c>
      <c r="S33" s="58">
        <v>4</v>
      </c>
      <c r="T33" s="58" t="str">
        <f t="shared" si="5"/>
        <v>3003;3103;3403;5086</v>
      </c>
      <c r="U33" s="58" t="str">
        <f t="shared" si="6"/>
        <v>30;18;18;4</v>
      </c>
      <c r="V33" s="61"/>
      <c r="W33" s="61"/>
      <c r="X33" s="60"/>
    </row>
    <row r="34" ht="15.75" customHeight="1" spans="7:21">
      <c r="G34" s="9" t="s">
        <v>540</v>
      </c>
      <c r="H34" s="42" t="s">
        <v>485</v>
      </c>
      <c r="I34" s="42">
        <f t="shared" ref="I34:I65" si="11">VLOOKUP(H34,W:X,2,FALSE)</f>
        <v>3004</v>
      </c>
      <c r="J34" s="58">
        <v>20</v>
      </c>
      <c r="K34" s="42" t="s">
        <v>497</v>
      </c>
      <c r="L34" s="42">
        <f t="shared" ref="L34:L65" si="12">VLOOKUP(K34,W:X,2,FALSE)</f>
        <v>3104</v>
      </c>
      <c r="M34" s="58">
        <v>12</v>
      </c>
      <c r="N34" s="42" t="s">
        <v>498</v>
      </c>
      <c r="O34" s="42">
        <f t="shared" ref="O34:O65" si="13">VLOOKUP(N34,W:X,2,FALSE)</f>
        <v>3404</v>
      </c>
      <c r="P34" s="58">
        <v>12</v>
      </c>
      <c r="Q34" s="42" t="s">
        <v>479</v>
      </c>
      <c r="R34" s="58">
        <f>VLOOKUP(Q34,W:X,2,FALSE)</f>
        <v>5086</v>
      </c>
      <c r="S34" s="58">
        <v>4</v>
      </c>
      <c r="T34" s="58" t="str">
        <f t="shared" si="5"/>
        <v>3004;3104;3404;5086</v>
      </c>
      <c r="U34" s="58" t="str">
        <f t="shared" si="6"/>
        <v>20;12;12;4</v>
      </c>
    </row>
    <row r="35" ht="16.5" spans="7:21">
      <c r="G35" s="9" t="s">
        <v>541</v>
      </c>
      <c r="H35" s="42" t="s">
        <v>485</v>
      </c>
      <c r="I35" s="42">
        <f t="shared" si="11"/>
        <v>3004</v>
      </c>
      <c r="J35" s="58">
        <v>40</v>
      </c>
      <c r="K35" s="42" t="s">
        <v>497</v>
      </c>
      <c r="L35" s="42">
        <f t="shared" si="12"/>
        <v>3104</v>
      </c>
      <c r="M35" s="58">
        <v>24</v>
      </c>
      <c r="N35" s="42" t="s">
        <v>498</v>
      </c>
      <c r="O35" s="42">
        <f t="shared" si="13"/>
        <v>3404</v>
      </c>
      <c r="P35" s="58">
        <v>24</v>
      </c>
      <c r="Q35" s="42" t="s">
        <v>479</v>
      </c>
      <c r="R35" s="58">
        <f>VLOOKUP(Q35,W:X,2,FALSE)</f>
        <v>5086</v>
      </c>
      <c r="S35" s="58">
        <v>8</v>
      </c>
      <c r="T35" s="58" t="str">
        <f t="shared" si="5"/>
        <v>3004;3104;3404;5086</v>
      </c>
      <c r="U35" s="58" t="str">
        <f t="shared" si="6"/>
        <v>40;24;24;8</v>
      </c>
    </row>
    <row r="36" ht="16.5" spans="7:21">
      <c r="G36" s="9" t="s">
        <v>542</v>
      </c>
      <c r="H36" s="42" t="s">
        <v>488</v>
      </c>
      <c r="I36" s="42">
        <f t="shared" si="11"/>
        <v>3005</v>
      </c>
      <c r="J36" s="58">
        <v>25</v>
      </c>
      <c r="K36" s="42" t="s">
        <v>503</v>
      </c>
      <c r="L36" s="42">
        <f t="shared" si="12"/>
        <v>3105</v>
      </c>
      <c r="M36" s="58">
        <v>15</v>
      </c>
      <c r="N36" s="42" t="s">
        <v>504</v>
      </c>
      <c r="O36" s="42">
        <f t="shared" si="13"/>
        <v>3405</v>
      </c>
      <c r="P36" s="58">
        <v>15</v>
      </c>
      <c r="Q36" s="42" t="s">
        <v>479</v>
      </c>
      <c r="R36" s="58">
        <f>VLOOKUP(Q36,W:X,2,FALSE)</f>
        <v>5086</v>
      </c>
      <c r="S36" s="58">
        <v>8</v>
      </c>
      <c r="T36" s="58" t="str">
        <f t="shared" si="5"/>
        <v>3005;3105;3405;5086</v>
      </c>
      <c r="U36" s="58" t="str">
        <f t="shared" si="6"/>
        <v>25;15;15;8</v>
      </c>
    </row>
    <row r="37" ht="16.5" spans="7:21">
      <c r="G37" s="9" t="s">
        <v>543</v>
      </c>
      <c r="H37" s="42" t="s">
        <v>488</v>
      </c>
      <c r="I37" s="42">
        <f t="shared" si="11"/>
        <v>3005</v>
      </c>
      <c r="J37" s="58">
        <v>50</v>
      </c>
      <c r="K37" s="42" t="s">
        <v>503</v>
      </c>
      <c r="L37" s="42">
        <f t="shared" si="12"/>
        <v>3105</v>
      </c>
      <c r="M37" s="58">
        <v>30</v>
      </c>
      <c r="N37" s="42" t="s">
        <v>504</v>
      </c>
      <c r="O37" s="42">
        <f t="shared" si="13"/>
        <v>3405</v>
      </c>
      <c r="P37" s="58">
        <v>30</v>
      </c>
      <c r="Q37" s="42" t="s">
        <v>479</v>
      </c>
      <c r="R37" s="58">
        <f>VLOOKUP(Q37,W:X,2,FALSE)</f>
        <v>5086</v>
      </c>
      <c r="S37" s="58">
        <v>10</v>
      </c>
      <c r="T37" s="58" t="str">
        <f t="shared" si="5"/>
        <v>3005;3105;3405;5086</v>
      </c>
      <c r="U37" s="58" t="str">
        <f t="shared" si="6"/>
        <v>50;30;30;10</v>
      </c>
    </row>
    <row r="38" ht="16.5" spans="7:21">
      <c r="G38" s="9" t="s">
        <v>544</v>
      </c>
      <c r="H38" s="42" t="s">
        <v>488</v>
      </c>
      <c r="I38" s="42">
        <f t="shared" si="11"/>
        <v>3005</v>
      </c>
      <c r="J38" s="58">
        <v>60</v>
      </c>
      <c r="K38" s="42" t="s">
        <v>503</v>
      </c>
      <c r="L38" s="42">
        <f t="shared" si="12"/>
        <v>3105</v>
      </c>
      <c r="M38" s="58">
        <v>40</v>
      </c>
      <c r="N38" s="42" t="s">
        <v>504</v>
      </c>
      <c r="O38" s="42">
        <f t="shared" si="13"/>
        <v>3405</v>
      </c>
      <c r="P38" s="58">
        <v>40</v>
      </c>
      <c r="Q38" s="42" t="s">
        <v>479</v>
      </c>
      <c r="R38" s="58">
        <f>VLOOKUP(Q38,W:X,2,FALSE)</f>
        <v>5086</v>
      </c>
      <c r="S38" s="58">
        <v>10</v>
      </c>
      <c r="T38" s="58" t="str">
        <f t="shared" ref="T38" si="14">IF(Q38="",(I38&amp;";"&amp;L38&amp;";"&amp;O38),(I38&amp;";"&amp;L38&amp;";"&amp;O38&amp;";"&amp;R38))</f>
        <v>3005;3105;3405;5086</v>
      </c>
      <c r="U38" s="58" t="str">
        <f t="shared" ref="U38" si="15">IF(Q38="",(J38&amp;";"&amp;M38&amp;";"&amp;P38),(J38&amp;";"&amp;M38&amp;";"&amp;P38&amp;";"&amp;S38))</f>
        <v>60;40;40;10</v>
      </c>
    </row>
    <row r="39" ht="16.5" spans="7:21">
      <c r="G39" s="9" t="s">
        <v>545</v>
      </c>
      <c r="H39" s="42" t="s">
        <v>511</v>
      </c>
      <c r="I39" s="42">
        <f t="shared" si="11"/>
        <v>3006</v>
      </c>
      <c r="J39" s="58">
        <v>30</v>
      </c>
      <c r="K39" s="42" t="s">
        <v>512</v>
      </c>
      <c r="L39" s="42">
        <f t="shared" si="12"/>
        <v>3106</v>
      </c>
      <c r="M39" s="58">
        <v>18</v>
      </c>
      <c r="N39" s="42" t="s">
        <v>513</v>
      </c>
      <c r="O39" s="42">
        <f t="shared" si="13"/>
        <v>3406</v>
      </c>
      <c r="P39" s="58">
        <v>28</v>
      </c>
      <c r="Q39" s="42" t="s">
        <v>479</v>
      </c>
      <c r="R39" s="58">
        <f>VLOOKUP(Q39,W:X,2,FALSE)</f>
        <v>5086</v>
      </c>
      <c r="S39" s="58">
        <v>10</v>
      </c>
      <c r="T39" s="58" t="str">
        <f t="shared" si="5"/>
        <v>3006;3106;3406;5086</v>
      </c>
      <c r="U39" s="58" t="str">
        <f t="shared" si="6"/>
        <v>30;18;28;10</v>
      </c>
    </row>
    <row r="40" ht="16.5" spans="7:21">
      <c r="G40" s="9" t="s">
        <v>546</v>
      </c>
      <c r="H40" s="42" t="s">
        <v>511</v>
      </c>
      <c r="I40" s="42">
        <f t="shared" si="11"/>
        <v>3006</v>
      </c>
      <c r="J40" s="58">
        <v>60</v>
      </c>
      <c r="K40" s="42" t="s">
        <v>512</v>
      </c>
      <c r="L40" s="42">
        <f t="shared" si="12"/>
        <v>3106</v>
      </c>
      <c r="M40" s="58">
        <v>36</v>
      </c>
      <c r="N40" s="42" t="s">
        <v>513</v>
      </c>
      <c r="O40" s="42">
        <f t="shared" si="13"/>
        <v>3406</v>
      </c>
      <c r="P40" s="58">
        <v>36</v>
      </c>
      <c r="Q40" s="42" t="s">
        <v>479</v>
      </c>
      <c r="R40" s="58">
        <f>VLOOKUP(Q40,W:X,2,FALSE)</f>
        <v>5086</v>
      </c>
      <c r="S40" s="58">
        <v>12</v>
      </c>
      <c r="T40" s="58" t="str">
        <f t="shared" si="5"/>
        <v>3006;3106;3406;5086</v>
      </c>
      <c r="U40" s="58" t="str">
        <f t="shared" si="6"/>
        <v>60;36;36;12</v>
      </c>
    </row>
    <row r="41" ht="16.5" spans="7:21">
      <c r="G41" s="9" t="s">
        <v>547</v>
      </c>
      <c r="H41" s="42" t="s">
        <v>471</v>
      </c>
      <c r="I41" s="42">
        <f t="shared" si="11"/>
        <v>3001</v>
      </c>
      <c r="J41" s="58">
        <v>5</v>
      </c>
      <c r="K41" s="42" t="s">
        <v>474</v>
      </c>
      <c r="L41" s="42">
        <f t="shared" si="12"/>
        <v>3101</v>
      </c>
      <c r="M41" s="58">
        <v>3</v>
      </c>
      <c r="N41" s="42" t="s">
        <v>475</v>
      </c>
      <c r="O41" s="42">
        <f t="shared" si="13"/>
        <v>3401</v>
      </c>
      <c r="P41" s="58">
        <v>3</v>
      </c>
      <c r="Q41" s="42"/>
      <c r="R41" s="58"/>
      <c r="S41" s="58"/>
      <c r="T41" s="58" t="str">
        <f t="shared" si="5"/>
        <v>3001;3101;3401</v>
      </c>
      <c r="U41" s="58" t="str">
        <f t="shared" si="6"/>
        <v>5;3;3</v>
      </c>
    </row>
    <row r="42" ht="16.5" spans="7:21">
      <c r="G42" s="9" t="s">
        <v>548</v>
      </c>
      <c r="H42" s="42" t="s">
        <v>471</v>
      </c>
      <c r="I42" s="42">
        <f t="shared" si="11"/>
        <v>3001</v>
      </c>
      <c r="J42" s="58">
        <v>10</v>
      </c>
      <c r="K42" s="42" t="s">
        <v>474</v>
      </c>
      <c r="L42" s="42">
        <f t="shared" si="12"/>
        <v>3101</v>
      </c>
      <c r="M42" s="58">
        <v>6</v>
      </c>
      <c r="N42" s="42" t="s">
        <v>475</v>
      </c>
      <c r="O42" s="42">
        <f t="shared" si="13"/>
        <v>3401</v>
      </c>
      <c r="P42" s="58">
        <v>6</v>
      </c>
      <c r="Q42" s="42" t="s">
        <v>479</v>
      </c>
      <c r="R42" s="58">
        <f>VLOOKUP(Q42,W:X,2,FALSE)</f>
        <v>5086</v>
      </c>
      <c r="S42" s="58">
        <v>1</v>
      </c>
      <c r="T42" s="58" t="str">
        <f t="shared" si="5"/>
        <v>3001;3101;3401;5086</v>
      </c>
      <c r="U42" s="58" t="str">
        <f t="shared" si="6"/>
        <v>10;6;6;1</v>
      </c>
    </row>
    <row r="43" ht="16.5" spans="7:21">
      <c r="G43" s="9" t="s">
        <v>549</v>
      </c>
      <c r="H43" s="42" t="s">
        <v>476</v>
      </c>
      <c r="I43" s="42">
        <f t="shared" si="11"/>
        <v>3002</v>
      </c>
      <c r="J43" s="58">
        <v>10</v>
      </c>
      <c r="K43" s="42" t="s">
        <v>483</v>
      </c>
      <c r="L43" s="42">
        <f t="shared" si="12"/>
        <v>3102</v>
      </c>
      <c r="M43" s="58">
        <v>6</v>
      </c>
      <c r="N43" s="42" t="s">
        <v>484</v>
      </c>
      <c r="O43" s="42">
        <f t="shared" si="13"/>
        <v>3402</v>
      </c>
      <c r="P43" s="58">
        <v>6</v>
      </c>
      <c r="Q43" s="42" t="s">
        <v>479</v>
      </c>
      <c r="R43" s="58">
        <f>VLOOKUP(Q43,W:X,2,FALSE)</f>
        <v>5086</v>
      </c>
      <c r="S43" s="58">
        <v>1</v>
      </c>
      <c r="T43" s="58" t="str">
        <f t="shared" si="5"/>
        <v>3002;3102;3402;5086</v>
      </c>
      <c r="U43" s="58" t="str">
        <f t="shared" si="6"/>
        <v>10;6;6;1</v>
      </c>
    </row>
    <row r="44" ht="16.5" spans="7:21">
      <c r="G44" s="9" t="s">
        <v>550</v>
      </c>
      <c r="H44" s="42" t="s">
        <v>476</v>
      </c>
      <c r="I44" s="42">
        <f t="shared" si="11"/>
        <v>3002</v>
      </c>
      <c r="J44" s="58">
        <v>20</v>
      </c>
      <c r="K44" s="42" t="s">
        <v>483</v>
      </c>
      <c r="L44" s="42">
        <f t="shared" si="12"/>
        <v>3102</v>
      </c>
      <c r="M44" s="58">
        <v>12</v>
      </c>
      <c r="N44" s="42" t="s">
        <v>484</v>
      </c>
      <c r="O44" s="42">
        <f t="shared" si="13"/>
        <v>3402</v>
      </c>
      <c r="P44" s="58">
        <v>12</v>
      </c>
      <c r="Q44" s="42" t="s">
        <v>479</v>
      </c>
      <c r="R44" s="58">
        <f>VLOOKUP(Q44,W:X,2,FALSE)</f>
        <v>5086</v>
      </c>
      <c r="S44" s="58">
        <v>2</v>
      </c>
      <c r="T44" s="58" t="str">
        <f t="shared" si="5"/>
        <v>3002;3102;3402;5086</v>
      </c>
      <c r="U44" s="58" t="str">
        <f t="shared" si="6"/>
        <v>20;12;12;2</v>
      </c>
    </row>
    <row r="45" ht="16.5" spans="7:21">
      <c r="G45" s="9" t="s">
        <v>551</v>
      </c>
      <c r="H45" s="42" t="s">
        <v>480</v>
      </c>
      <c r="I45" s="42">
        <f t="shared" si="11"/>
        <v>3003</v>
      </c>
      <c r="J45" s="58">
        <v>15</v>
      </c>
      <c r="K45" s="42" t="s">
        <v>491</v>
      </c>
      <c r="L45" s="42">
        <f t="shared" si="12"/>
        <v>3103</v>
      </c>
      <c r="M45" s="58">
        <v>9</v>
      </c>
      <c r="N45" s="42" t="s">
        <v>492</v>
      </c>
      <c r="O45" s="42">
        <f t="shared" si="13"/>
        <v>3403</v>
      </c>
      <c r="P45" s="58">
        <v>9</v>
      </c>
      <c r="Q45" s="42" t="s">
        <v>479</v>
      </c>
      <c r="R45" s="58">
        <f>VLOOKUP(Q45,W:X,2,FALSE)</f>
        <v>5086</v>
      </c>
      <c r="S45" s="58">
        <v>2</v>
      </c>
      <c r="T45" s="58" t="str">
        <f t="shared" si="5"/>
        <v>3003;3103;3403;5086</v>
      </c>
      <c r="U45" s="58" t="str">
        <f t="shared" si="6"/>
        <v>15;9;9;2</v>
      </c>
    </row>
    <row r="46" ht="16.5" spans="7:21">
      <c r="G46" s="9" t="s">
        <v>552</v>
      </c>
      <c r="H46" s="42" t="s">
        <v>480</v>
      </c>
      <c r="I46" s="42">
        <f t="shared" si="11"/>
        <v>3003</v>
      </c>
      <c r="J46" s="58">
        <v>30</v>
      </c>
      <c r="K46" s="42" t="s">
        <v>491</v>
      </c>
      <c r="L46" s="42">
        <f t="shared" si="12"/>
        <v>3103</v>
      </c>
      <c r="M46" s="58">
        <v>18</v>
      </c>
      <c r="N46" s="42" t="s">
        <v>492</v>
      </c>
      <c r="O46" s="42">
        <f t="shared" si="13"/>
        <v>3403</v>
      </c>
      <c r="P46" s="58">
        <v>18</v>
      </c>
      <c r="Q46" s="42" t="s">
        <v>479</v>
      </c>
      <c r="R46" s="58">
        <f>VLOOKUP(Q46,W:X,2,FALSE)</f>
        <v>5086</v>
      </c>
      <c r="S46" s="58">
        <v>4</v>
      </c>
      <c r="T46" s="58" t="str">
        <f t="shared" si="5"/>
        <v>3003;3103;3403;5086</v>
      </c>
      <c r="U46" s="58" t="str">
        <f t="shared" si="6"/>
        <v>30;18;18;4</v>
      </c>
    </row>
    <row r="47" ht="16.5" spans="7:21">
      <c r="G47" s="9" t="s">
        <v>553</v>
      </c>
      <c r="H47" s="42" t="s">
        <v>485</v>
      </c>
      <c r="I47" s="42">
        <f t="shared" si="11"/>
        <v>3004</v>
      </c>
      <c r="J47" s="58">
        <v>20</v>
      </c>
      <c r="K47" s="42" t="s">
        <v>497</v>
      </c>
      <c r="L47" s="42">
        <f t="shared" si="12"/>
        <v>3104</v>
      </c>
      <c r="M47" s="58">
        <v>12</v>
      </c>
      <c r="N47" s="42" t="s">
        <v>498</v>
      </c>
      <c r="O47" s="42">
        <f t="shared" si="13"/>
        <v>3404</v>
      </c>
      <c r="P47" s="58">
        <v>12</v>
      </c>
      <c r="Q47" s="42" t="s">
        <v>479</v>
      </c>
      <c r="R47" s="58">
        <f>VLOOKUP(Q47,W:X,2,FALSE)</f>
        <v>5086</v>
      </c>
      <c r="S47" s="58">
        <v>4</v>
      </c>
      <c r="T47" s="58" t="str">
        <f t="shared" si="5"/>
        <v>3004;3104;3404;5086</v>
      </c>
      <c r="U47" s="58" t="str">
        <f t="shared" si="6"/>
        <v>20;12;12;4</v>
      </c>
    </row>
    <row r="48" ht="16.5" spans="7:21">
      <c r="G48" s="9" t="s">
        <v>554</v>
      </c>
      <c r="H48" s="42" t="s">
        <v>485</v>
      </c>
      <c r="I48" s="42">
        <f t="shared" si="11"/>
        <v>3004</v>
      </c>
      <c r="J48" s="58">
        <v>40</v>
      </c>
      <c r="K48" s="42" t="s">
        <v>497</v>
      </c>
      <c r="L48" s="42">
        <f t="shared" si="12"/>
        <v>3104</v>
      </c>
      <c r="M48" s="58">
        <v>24</v>
      </c>
      <c r="N48" s="42" t="s">
        <v>498</v>
      </c>
      <c r="O48" s="42">
        <f t="shared" si="13"/>
        <v>3404</v>
      </c>
      <c r="P48" s="58">
        <v>24</v>
      </c>
      <c r="Q48" s="42" t="s">
        <v>479</v>
      </c>
      <c r="R48" s="58">
        <f>VLOOKUP(Q48,W:X,2,FALSE)</f>
        <v>5086</v>
      </c>
      <c r="S48" s="58">
        <v>8</v>
      </c>
      <c r="T48" s="58" t="str">
        <f t="shared" si="5"/>
        <v>3004;3104;3404;5086</v>
      </c>
      <c r="U48" s="58" t="str">
        <f t="shared" si="6"/>
        <v>40;24;24;8</v>
      </c>
    </row>
    <row r="49" ht="16.5" spans="7:21">
      <c r="G49" s="9" t="s">
        <v>555</v>
      </c>
      <c r="H49" s="42" t="s">
        <v>488</v>
      </c>
      <c r="I49" s="42">
        <f t="shared" si="11"/>
        <v>3005</v>
      </c>
      <c r="J49" s="58">
        <v>25</v>
      </c>
      <c r="K49" s="42" t="s">
        <v>503</v>
      </c>
      <c r="L49" s="42">
        <f t="shared" si="12"/>
        <v>3105</v>
      </c>
      <c r="M49" s="58">
        <v>15</v>
      </c>
      <c r="N49" s="42" t="s">
        <v>504</v>
      </c>
      <c r="O49" s="42">
        <f t="shared" si="13"/>
        <v>3405</v>
      </c>
      <c r="P49" s="58">
        <v>15</v>
      </c>
      <c r="Q49" s="42" t="s">
        <v>479</v>
      </c>
      <c r="R49" s="58">
        <f>VLOOKUP(Q49,W:X,2,FALSE)</f>
        <v>5086</v>
      </c>
      <c r="S49" s="58">
        <v>8</v>
      </c>
      <c r="T49" s="58" t="str">
        <f t="shared" si="5"/>
        <v>3005;3105;3405;5086</v>
      </c>
      <c r="U49" s="58" t="str">
        <f t="shared" si="6"/>
        <v>25;15;15;8</v>
      </c>
    </row>
    <row r="50" ht="16.5" spans="7:21">
      <c r="G50" s="9" t="s">
        <v>556</v>
      </c>
      <c r="H50" s="42" t="s">
        <v>488</v>
      </c>
      <c r="I50" s="42">
        <f t="shared" si="11"/>
        <v>3005</v>
      </c>
      <c r="J50" s="58">
        <v>50</v>
      </c>
      <c r="K50" s="42" t="s">
        <v>503</v>
      </c>
      <c r="L50" s="42">
        <f t="shared" si="12"/>
        <v>3105</v>
      </c>
      <c r="M50" s="58">
        <v>30</v>
      </c>
      <c r="N50" s="42" t="s">
        <v>504</v>
      </c>
      <c r="O50" s="42">
        <f t="shared" si="13"/>
        <v>3405</v>
      </c>
      <c r="P50" s="58">
        <v>30</v>
      </c>
      <c r="Q50" s="42" t="s">
        <v>479</v>
      </c>
      <c r="R50" s="58">
        <f>VLOOKUP(Q50,W:X,2,FALSE)</f>
        <v>5086</v>
      </c>
      <c r="S50" s="58">
        <v>10</v>
      </c>
      <c r="T50" s="58" t="str">
        <f t="shared" si="5"/>
        <v>3005;3105;3405;5086</v>
      </c>
      <c r="U50" s="58" t="str">
        <f t="shared" si="6"/>
        <v>50;30;30;10</v>
      </c>
    </row>
    <row r="51" ht="16.5" spans="7:21">
      <c r="G51" s="9" t="s">
        <v>557</v>
      </c>
      <c r="H51" s="42" t="s">
        <v>488</v>
      </c>
      <c r="I51" s="42">
        <f t="shared" si="11"/>
        <v>3005</v>
      </c>
      <c r="J51" s="58">
        <v>60</v>
      </c>
      <c r="K51" s="42" t="s">
        <v>503</v>
      </c>
      <c r="L51" s="42">
        <f t="shared" si="12"/>
        <v>3105</v>
      </c>
      <c r="M51" s="58">
        <v>40</v>
      </c>
      <c r="N51" s="42" t="s">
        <v>504</v>
      </c>
      <c r="O51" s="42">
        <f t="shared" si="13"/>
        <v>3405</v>
      </c>
      <c r="P51" s="58">
        <v>40</v>
      </c>
      <c r="Q51" s="42" t="s">
        <v>479</v>
      </c>
      <c r="R51" s="58">
        <f>VLOOKUP(Q51,W:X,2,FALSE)</f>
        <v>5086</v>
      </c>
      <c r="S51" s="58">
        <v>10</v>
      </c>
      <c r="T51" s="58" t="str">
        <f t="shared" ref="T51" si="16">IF(Q51="",(I51&amp;";"&amp;L51&amp;";"&amp;O51),(I51&amp;";"&amp;L51&amp;";"&amp;O51&amp;";"&amp;R51))</f>
        <v>3005;3105;3405;5086</v>
      </c>
      <c r="U51" s="58" t="str">
        <f t="shared" ref="U51" si="17">IF(Q51="",(J51&amp;";"&amp;M51&amp;";"&amp;P51),(J51&amp;";"&amp;M51&amp;";"&amp;P51&amp;";"&amp;S51))</f>
        <v>60;40;40;10</v>
      </c>
    </row>
    <row r="52" ht="16.5" spans="7:21">
      <c r="G52" s="9" t="s">
        <v>558</v>
      </c>
      <c r="H52" s="42" t="s">
        <v>511</v>
      </c>
      <c r="I52" s="42">
        <f t="shared" si="11"/>
        <v>3006</v>
      </c>
      <c r="J52" s="58">
        <v>30</v>
      </c>
      <c r="K52" s="42" t="s">
        <v>512</v>
      </c>
      <c r="L52" s="42">
        <f t="shared" si="12"/>
        <v>3106</v>
      </c>
      <c r="M52" s="58">
        <v>18</v>
      </c>
      <c r="N52" s="42" t="s">
        <v>513</v>
      </c>
      <c r="O52" s="42">
        <f t="shared" si="13"/>
        <v>3406</v>
      </c>
      <c r="P52" s="58">
        <v>28</v>
      </c>
      <c r="Q52" s="42" t="s">
        <v>479</v>
      </c>
      <c r="R52" s="58">
        <f>VLOOKUP(Q52,W:X,2,FALSE)</f>
        <v>5086</v>
      </c>
      <c r="S52" s="58">
        <v>10</v>
      </c>
      <c r="T52" s="58" t="str">
        <f t="shared" si="5"/>
        <v>3006;3106;3406;5086</v>
      </c>
      <c r="U52" s="58" t="str">
        <f t="shared" si="6"/>
        <v>30;18;28;10</v>
      </c>
    </row>
    <row r="53" ht="16.5" spans="7:21">
      <c r="G53" s="9" t="s">
        <v>559</v>
      </c>
      <c r="H53" s="42" t="s">
        <v>511</v>
      </c>
      <c r="I53" s="42">
        <f t="shared" si="11"/>
        <v>3006</v>
      </c>
      <c r="J53" s="58">
        <v>60</v>
      </c>
      <c r="K53" s="42" t="s">
        <v>512</v>
      </c>
      <c r="L53" s="42">
        <f t="shared" si="12"/>
        <v>3106</v>
      </c>
      <c r="M53" s="58">
        <v>36</v>
      </c>
      <c r="N53" s="42" t="s">
        <v>513</v>
      </c>
      <c r="O53" s="42">
        <f t="shared" si="13"/>
        <v>3406</v>
      </c>
      <c r="P53" s="58">
        <v>36</v>
      </c>
      <c r="Q53" s="42" t="s">
        <v>479</v>
      </c>
      <c r="R53" s="58">
        <f>VLOOKUP(Q53,W:X,2,FALSE)</f>
        <v>5086</v>
      </c>
      <c r="S53" s="58">
        <v>12</v>
      </c>
      <c r="T53" s="58" t="str">
        <f t="shared" si="5"/>
        <v>3006;3106;3406;5086</v>
      </c>
      <c r="U53" s="58" t="str">
        <f t="shared" si="6"/>
        <v>60;36;36;12</v>
      </c>
    </row>
    <row r="54" ht="16.5" spans="7:21">
      <c r="G54" s="9" t="s">
        <v>560</v>
      </c>
      <c r="H54" s="42" t="s">
        <v>471</v>
      </c>
      <c r="I54" s="42">
        <f t="shared" si="11"/>
        <v>3001</v>
      </c>
      <c r="J54" s="58">
        <v>5</v>
      </c>
      <c r="K54" s="42" t="s">
        <v>474</v>
      </c>
      <c r="L54" s="42">
        <f t="shared" si="12"/>
        <v>3101</v>
      </c>
      <c r="M54" s="58">
        <v>3</v>
      </c>
      <c r="N54" s="42" t="s">
        <v>475</v>
      </c>
      <c r="O54" s="42">
        <f t="shared" si="13"/>
        <v>3401</v>
      </c>
      <c r="P54" s="58">
        <v>3</v>
      </c>
      <c r="Q54" s="42"/>
      <c r="R54" s="58"/>
      <c r="S54" s="58"/>
      <c r="T54" s="58" t="str">
        <f t="shared" si="5"/>
        <v>3001;3101;3401</v>
      </c>
      <c r="U54" s="58" t="str">
        <f t="shared" si="6"/>
        <v>5;3;3</v>
      </c>
    </row>
    <row r="55" ht="16.5" spans="7:21">
      <c r="G55" s="9" t="s">
        <v>561</v>
      </c>
      <c r="H55" s="42" t="s">
        <v>471</v>
      </c>
      <c r="I55" s="42">
        <f t="shared" si="11"/>
        <v>3001</v>
      </c>
      <c r="J55" s="58">
        <v>10</v>
      </c>
      <c r="K55" s="42" t="s">
        <v>474</v>
      </c>
      <c r="L55" s="42">
        <f t="shared" si="12"/>
        <v>3101</v>
      </c>
      <c r="M55" s="58">
        <v>6</v>
      </c>
      <c r="N55" s="42" t="s">
        <v>475</v>
      </c>
      <c r="O55" s="42">
        <f t="shared" si="13"/>
        <v>3401</v>
      </c>
      <c r="P55" s="58">
        <v>6</v>
      </c>
      <c r="Q55" s="42" t="s">
        <v>479</v>
      </c>
      <c r="R55" s="58">
        <f>VLOOKUP(Q55,W:X,2,FALSE)</f>
        <v>5086</v>
      </c>
      <c r="S55" s="58">
        <v>1</v>
      </c>
      <c r="T55" s="58" t="str">
        <f t="shared" si="5"/>
        <v>3001;3101;3401;5086</v>
      </c>
      <c r="U55" s="58" t="str">
        <f t="shared" si="6"/>
        <v>10;6;6;1</v>
      </c>
    </row>
    <row r="56" ht="16.5" spans="7:21">
      <c r="G56" s="9" t="s">
        <v>562</v>
      </c>
      <c r="H56" s="42" t="s">
        <v>476</v>
      </c>
      <c r="I56" s="42">
        <f t="shared" si="11"/>
        <v>3002</v>
      </c>
      <c r="J56" s="58">
        <v>10</v>
      </c>
      <c r="K56" s="42" t="s">
        <v>483</v>
      </c>
      <c r="L56" s="42">
        <f t="shared" si="12"/>
        <v>3102</v>
      </c>
      <c r="M56" s="58">
        <v>6</v>
      </c>
      <c r="N56" s="42" t="s">
        <v>484</v>
      </c>
      <c r="O56" s="42">
        <f t="shared" si="13"/>
        <v>3402</v>
      </c>
      <c r="P56" s="58">
        <v>6</v>
      </c>
      <c r="Q56" s="42" t="s">
        <v>479</v>
      </c>
      <c r="R56" s="58">
        <f>VLOOKUP(Q56,W:X,2,FALSE)</f>
        <v>5086</v>
      </c>
      <c r="S56" s="58">
        <v>1</v>
      </c>
      <c r="T56" s="58" t="str">
        <f t="shared" si="5"/>
        <v>3002;3102;3402;5086</v>
      </c>
      <c r="U56" s="58" t="str">
        <f t="shared" si="6"/>
        <v>10;6;6;1</v>
      </c>
    </row>
    <row r="57" ht="16.5" spans="7:21">
      <c r="G57" s="9" t="s">
        <v>563</v>
      </c>
      <c r="H57" s="42" t="s">
        <v>476</v>
      </c>
      <c r="I57" s="42">
        <f t="shared" si="11"/>
        <v>3002</v>
      </c>
      <c r="J57" s="58">
        <v>20</v>
      </c>
      <c r="K57" s="42" t="s">
        <v>483</v>
      </c>
      <c r="L57" s="42">
        <f t="shared" si="12"/>
        <v>3102</v>
      </c>
      <c r="M57" s="58">
        <v>12</v>
      </c>
      <c r="N57" s="42" t="s">
        <v>484</v>
      </c>
      <c r="O57" s="42">
        <f t="shared" si="13"/>
        <v>3402</v>
      </c>
      <c r="P57" s="58">
        <v>12</v>
      </c>
      <c r="Q57" s="42" t="s">
        <v>479</v>
      </c>
      <c r="R57" s="58">
        <f>VLOOKUP(Q57,W:X,2,FALSE)</f>
        <v>5086</v>
      </c>
      <c r="S57" s="58">
        <v>2</v>
      </c>
      <c r="T57" s="58" t="str">
        <f t="shared" si="5"/>
        <v>3002;3102;3402;5086</v>
      </c>
      <c r="U57" s="58" t="str">
        <f t="shared" si="6"/>
        <v>20;12;12;2</v>
      </c>
    </row>
    <row r="58" ht="16.5" spans="7:21">
      <c r="G58" s="9" t="s">
        <v>564</v>
      </c>
      <c r="H58" s="42" t="s">
        <v>480</v>
      </c>
      <c r="I58" s="42">
        <f t="shared" si="11"/>
        <v>3003</v>
      </c>
      <c r="J58" s="58">
        <v>15</v>
      </c>
      <c r="K58" s="42" t="s">
        <v>491</v>
      </c>
      <c r="L58" s="42">
        <f t="shared" si="12"/>
        <v>3103</v>
      </c>
      <c r="M58" s="58">
        <v>9</v>
      </c>
      <c r="N58" s="42" t="s">
        <v>492</v>
      </c>
      <c r="O58" s="42">
        <f t="shared" si="13"/>
        <v>3403</v>
      </c>
      <c r="P58" s="58">
        <v>9</v>
      </c>
      <c r="Q58" s="42" t="s">
        <v>479</v>
      </c>
      <c r="R58" s="58">
        <f>VLOOKUP(Q58,W:X,2,FALSE)</f>
        <v>5086</v>
      </c>
      <c r="S58" s="58">
        <v>2</v>
      </c>
      <c r="T58" s="58" t="str">
        <f t="shared" si="5"/>
        <v>3003;3103;3403;5086</v>
      </c>
      <c r="U58" s="58" t="str">
        <f t="shared" si="6"/>
        <v>15;9;9;2</v>
      </c>
    </row>
    <row r="59" ht="16.5" spans="7:21">
      <c r="G59" s="9" t="s">
        <v>565</v>
      </c>
      <c r="H59" s="42" t="s">
        <v>480</v>
      </c>
      <c r="I59" s="42">
        <f t="shared" si="11"/>
        <v>3003</v>
      </c>
      <c r="J59" s="58">
        <v>30</v>
      </c>
      <c r="K59" s="42" t="s">
        <v>491</v>
      </c>
      <c r="L59" s="42">
        <f t="shared" si="12"/>
        <v>3103</v>
      </c>
      <c r="M59" s="58">
        <v>18</v>
      </c>
      <c r="N59" s="42" t="s">
        <v>492</v>
      </c>
      <c r="O59" s="42">
        <f t="shared" si="13"/>
        <v>3403</v>
      </c>
      <c r="P59" s="58">
        <v>18</v>
      </c>
      <c r="Q59" s="42" t="s">
        <v>479</v>
      </c>
      <c r="R59" s="58">
        <f>VLOOKUP(Q59,W:X,2,FALSE)</f>
        <v>5086</v>
      </c>
      <c r="S59" s="58">
        <v>4</v>
      </c>
      <c r="T59" s="58" t="str">
        <f t="shared" si="5"/>
        <v>3003;3103;3403;5086</v>
      </c>
      <c r="U59" s="58" t="str">
        <f t="shared" si="6"/>
        <v>30;18;18;4</v>
      </c>
    </row>
    <row r="60" ht="16.5" spans="7:21">
      <c r="G60" s="9" t="s">
        <v>566</v>
      </c>
      <c r="H60" s="42" t="s">
        <v>485</v>
      </c>
      <c r="I60" s="42">
        <f t="shared" si="11"/>
        <v>3004</v>
      </c>
      <c r="J60" s="58">
        <v>20</v>
      </c>
      <c r="K60" s="42" t="s">
        <v>497</v>
      </c>
      <c r="L60" s="42">
        <f t="shared" si="12"/>
        <v>3104</v>
      </c>
      <c r="M60" s="58">
        <v>12</v>
      </c>
      <c r="N60" s="42" t="s">
        <v>498</v>
      </c>
      <c r="O60" s="42">
        <f t="shared" si="13"/>
        <v>3404</v>
      </c>
      <c r="P60" s="58">
        <v>12</v>
      </c>
      <c r="Q60" s="42" t="s">
        <v>479</v>
      </c>
      <c r="R60" s="58">
        <f>VLOOKUP(Q60,W:X,2,FALSE)</f>
        <v>5086</v>
      </c>
      <c r="S60" s="58">
        <v>4</v>
      </c>
      <c r="T60" s="58" t="str">
        <f t="shared" si="5"/>
        <v>3004;3104;3404;5086</v>
      </c>
      <c r="U60" s="58" t="str">
        <f t="shared" si="6"/>
        <v>20;12;12;4</v>
      </c>
    </row>
    <row r="61" ht="16.5" spans="7:21">
      <c r="G61" s="9" t="s">
        <v>567</v>
      </c>
      <c r="H61" s="42" t="s">
        <v>485</v>
      </c>
      <c r="I61" s="42">
        <f t="shared" si="11"/>
        <v>3004</v>
      </c>
      <c r="J61" s="58">
        <v>40</v>
      </c>
      <c r="K61" s="42" t="s">
        <v>497</v>
      </c>
      <c r="L61" s="42">
        <f t="shared" si="12"/>
        <v>3104</v>
      </c>
      <c r="M61" s="58">
        <v>24</v>
      </c>
      <c r="N61" s="42" t="s">
        <v>498</v>
      </c>
      <c r="O61" s="42">
        <f t="shared" si="13"/>
        <v>3404</v>
      </c>
      <c r="P61" s="58">
        <v>24</v>
      </c>
      <c r="Q61" s="42" t="s">
        <v>479</v>
      </c>
      <c r="R61" s="58">
        <f>VLOOKUP(Q61,W:X,2,FALSE)</f>
        <v>5086</v>
      </c>
      <c r="S61" s="58">
        <v>8</v>
      </c>
      <c r="T61" s="58" t="str">
        <f t="shared" si="5"/>
        <v>3004;3104;3404;5086</v>
      </c>
      <c r="U61" s="58" t="str">
        <f t="shared" si="6"/>
        <v>40;24;24;8</v>
      </c>
    </row>
    <row r="62" ht="16.5" spans="7:21">
      <c r="G62" s="9" t="s">
        <v>568</v>
      </c>
      <c r="H62" s="42" t="s">
        <v>488</v>
      </c>
      <c r="I62" s="42">
        <f t="shared" si="11"/>
        <v>3005</v>
      </c>
      <c r="J62" s="58">
        <v>25</v>
      </c>
      <c r="K62" s="42" t="s">
        <v>503</v>
      </c>
      <c r="L62" s="42">
        <f t="shared" si="12"/>
        <v>3105</v>
      </c>
      <c r="M62" s="58">
        <v>15</v>
      </c>
      <c r="N62" s="42" t="s">
        <v>504</v>
      </c>
      <c r="O62" s="42">
        <f t="shared" si="13"/>
        <v>3405</v>
      </c>
      <c r="P62" s="58">
        <v>15</v>
      </c>
      <c r="Q62" s="42" t="s">
        <v>479</v>
      </c>
      <c r="R62" s="58">
        <f>VLOOKUP(Q62,W:X,2,FALSE)</f>
        <v>5086</v>
      </c>
      <c r="S62" s="58">
        <v>8</v>
      </c>
      <c r="T62" s="58" t="str">
        <f t="shared" si="5"/>
        <v>3005;3105;3405;5086</v>
      </c>
      <c r="U62" s="58" t="str">
        <f t="shared" si="6"/>
        <v>25;15;15;8</v>
      </c>
    </row>
    <row r="63" ht="16.5" spans="7:21">
      <c r="G63" s="9" t="s">
        <v>569</v>
      </c>
      <c r="H63" s="42" t="s">
        <v>488</v>
      </c>
      <c r="I63" s="42">
        <f t="shared" si="11"/>
        <v>3005</v>
      </c>
      <c r="J63" s="58">
        <v>50</v>
      </c>
      <c r="K63" s="42" t="s">
        <v>503</v>
      </c>
      <c r="L63" s="42">
        <f t="shared" si="12"/>
        <v>3105</v>
      </c>
      <c r="M63" s="58">
        <v>30</v>
      </c>
      <c r="N63" s="42" t="s">
        <v>504</v>
      </c>
      <c r="O63" s="42">
        <f t="shared" si="13"/>
        <v>3405</v>
      </c>
      <c r="P63" s="58">
        <v>30</v>
      </c>
      <c r="Q63" s="42" t="s">
        <v>479</v>
      </c>
      <c r="R63" s="58">
        <f>VLOOKUP(Q63,W:X,2,FALSE)</f>
        <v>5086</v>
      </c>
      <c r="S63" s="58">
        <v>10</v>
      </c>
      <c r="T63" s="58" t="str">
        <f t="shared" si="5"/>
        <v>3005;3105;3405;5086</v>
      </c>
      <c r="U63" s="58" t="str">
        <f t="shared" si="6"/>
        <v>50;30;30;10</v>
      </c>
    </row>
    <row r="64" ht="16.5" spans="7:21">
      <c r="G64" s="9" t="s">
        <v>570</v>
      </c>
      <c r="H64" s="42" t="s">
        <v>488</v>
      </c>
      <c r="I64" s="42">
        <f t="shared" si="11"/>
        <v>3005</v>
      </c>
      <c r="J64" s="58">
        <v>60</v>
      </c>
      <c r="K64" s="42" t="s">
        <v>503</v>
      </c>
      <c r="L64" s="42">
        <f t="shared" si="12"/>
        <v>3105</v>
      </c>
      <c r="M64" s="58">
        <v>40</v>
      </c>
      <c r="N64" s="42" t="s">
        <v>504</v>
      </c>
      <c r="O64" s="42">
        <f t="shared" si="13"/>
        <v>3405</v>
      </c>
      <c r="P64" s="58">
        <v>40</v>
      </c>
      <c r="Q64" s="42" t="s">
        <v>479</v>
      </c>
      <c r="R64" s="58">
        <f>VLOOKUP(Q64,W:X,2,FALSE)</f>
        <v>5086</v>
      </c>
      <c r="S64" s="58">
        <v>10</v>
      </c>
      <c r="T64" s="58" t="str">
        <f t="shared" ref="T64" si="18">IF(Q64="",(I64&amp;";"&amp;L64&amp;";"&amp;O64),(I64&amp;";"&amp;L64&amp;";"&amp;O64&amp;";"&amp;R64))</f>
        <v>3005;3105;3405;5086</v>
      </c>
      <c r="U64" s="58" t="str">
        <f t="shared" ref="U64" si="19">IF(Q64="",(J64&amp;";"&amp;M64&amp;";"&amp;P64),(J64&amp;";"&amp;M64&amp;";"&amp;P64&amp;";"&amp;S64))</f>
        <v>60;40;40;10</v>
      </c>
    </row>
    <row r="65" ht="16.5" spans="7:21">
      <c r="G65" s="9" t="s">
        <v>571</v>
      </c>
      <c r="H65" s="42" t="s">
        <v>511</v>
      </c>
      <c r="I65" s="42">
        <f t="shared" si="11"/>
        <v>3006</v>
      </c>
      <c r="J65" s="58">
        <v>30</v>
      </c>
      <c r="K65" s="42" t="s">
        <v>512</v>
      </c>
      <c r="L65" s="42">
        <f t="shared" si="12"/>
        <v>3106</v>
      </c>
      <c r="M65" s="58">
        <v>18</v>
      </c>
      <c r="N65" s="42" t="s">
        <v>513</v>
      </c>
      <c r="O65" s="42">
        <f t="shared" si="13"/>
        <v>3406</v>
      </c>
      <c r="P65" s="58">
        <v>28</v>
      </c>
      <c r="Q65" s="42" t="s">
        <v>479</v>
      </c>
      <c r="R65" s="58">
        <f>VLOOKUP(Q65,W:X,2,FALSE)</f>
        <v>5086</v>
      </c>
      <c r="S65" s="58">
        <v>10</v>
      </c>
      <c r="T65" s="58" t="str">
        <f t="shared" si="5"/>
        <v>3006;3106;3406;5086</v>
      </c>
      <c r="U65" s="58" t="str">
        <f t="shared" si="6"/>
        <v>30;18;28;10</v>
      </c>
    </row>
    <row r="66" ht="16.5" spans="7:21">
      <c r="G66" s="9" t="s">
        <v>572</v>
      </c>
      <c r="H66" s="42" t="s">
        <v>511</v>
      </c>
      <c r="I66" s="42">
        <f t="shared" ref="I66:I97" si="20">VLOOKUP(H66,W:X,2,FALSE)</f>
        <v>3006</v>
      </c>
      <c r="J66" s="58">
        <v>60</v>
      </c>
      <c r="K66" s="42" t="s">
        <v>512</v>
      </c>
      <c r="L66" s="42">
        <f t="shared" ref="L66:L97" si="21">VLOOKUP(K66,W:X,2,FALSE)</f>
        <v>3106</v>
      </c>
      <c r="M66" s="58">
        <v>36</v>
      </c>
      <c r="N66" s="42" t="s">
        <v>513</v>
      </c>
      <c r="O66" s="42">
        <f t="shared" ref="O66:O97" si="22">VLOOKUP(N66,W:X,2,FALSE)</f>
        <v>3406</v>
      </c>
      <c r="P66" s="58">
        <v>36</v>
      </c>
      <c r="Q66" s="42" t="s">
        <v>479</v>
      </c>
      <c r="R66" s="58">
        <f>VLOOKUP(Q66,W:X,2,FALSE)</f>
        <v>5086</v>
      </c>
      <c r="S66" s="58">
        <v>12</v>
      </c>
      <c r="T66" s="58" t="str">
        <f t="shared" si="5"/>
        <v>3006;3106;3406;5086</v>
      </c>
      <c r="U66" s="58" t="str">
        <f t="shared" si="6"/>
        <v>60;36;36;12</v>
      </c>
    </row>
    <row r="67" ht="16.5" spans="7:21">
      <c r="G67" s="9" t="s">
        <v>573</v>
      </c>
      <c r="H67" s="42" t="s">
        <v>471</v>
      </c>
      <c r="I67" s="42">
        <f t="shared" si="20"/>
        <v>3001</v>
      </c>
      <c r="J67" s="58">
        <v>5</v>
      </c>
      <c r="K67" s="42" t="s">
        <v>474</v>
      </c>
      <c r="L67" s="42">
        <f t="shared" si="21"/>
        <v>3101</v>
      </c>
      <c r="M67" s="58">
        <v>3</v>
      </c>
      <c r="N67" s="42" t="s">
        <v>475</v>
      </c>
      <c r="O67" s="42">
        <f t="shared" si="22"/>
        <v>3401</v>
      </c>
      <c r="P67" s="58">
        <v>3</v>
      </c>
      <c r="Q67" s="42"/>
      <c r="R67" s="58"/>
      <c r="S67" s="58"/>
      <c r="T67" s="58" t="str">
        <f t="shared" si="5"/>
        <v>3001;3101;3401</v>
      </c>
      <c r="U67" s="58" t="str">
        <f t="shared" si="6"/>
        <v>5;3;3</v>
      </c>
    </row>
    <row r="68" ht="16.5" spans="7:21">
      <c r="G68" s="9" t="s">
        <v>574</v>
      </c>
      <c r="H68" s="42" t="s">
        <v>471</v>
      </c>
      <c r="I68" s="42">
        <f t="shared" si="20"/>
        <v>3001</v>
      </c>
      <c r="J68" s="58">
        <v>10</v>
      </c>
      <c r="K68" s="42" t="s">
        <v>474</v>
      </c>
      <c r="L68" s="42">
        <f t="shared" si="21"/>
        <v>3101</v>
      </c>
      <c r="M68" s="58">
        <v>6</v>
      </c>
      <c r="N68" s="42" t="s">
        <v>475</v>
      </c>
      <c r="O68" s="42">
        <f t="shared" si="22"/>
        <v>3401</v>
      </c>
      <c r="P68" s="58">
        <v>6</v>
      </c>
      <c r="Q68" s="42" t="s">
        <v>479</v>
      </c>
      <c r="R68" s="58">
        <f>VLOOKUP(Q68,W:X,2,FALSE)</f>
        <v>5086</v>
      </c>
      <c r="S68" s="58">
        <v>1</v>
      </c>
      <c r="T68" s="58" t="str">
        <f t="shared" si="5"/>
        <v>3001;3101;3401;5086</v>
      </c>
      <c r="U68" s="58" t="str">
        <f t="shared" si="6"/>
        <v>10;6;6;1</v>
      </c>
    </row>
    <row r="69" ht="16.5" spans="7:21">
      <c r="G69" s="9" t="s">
        <v>575</v>
      </c>
      <c r="H69" s="42" t="s">
        <v>476</v>
      </c>
      <c r="I69" s="42">
        <f t="shared" si="20"/>
        <v>3002</v>
      </c>
      <c r="J69" s="58">
        <v>10</v>
      </c>
      <c r="K69" s="42" t="s">
        <v>483</v>
      </c>
      <c r="L69" s="42">
        <f t="shared" si="21"/>
        <v>3102</v>
      </c>
      <c r="M69" s="58">
        <v>6</v>
      </c>
      <c r="N69" s="42" t="s">
        <v>484</v>
      </c>
      <c r="O69" s="42">
        <f t="shared" si="22"/>
        <v>3402</v>
      </c>
      <c r="P69" s="58">
        <v>6</v>
      </c>
      <c r="Q69" s="42" t="s">
        <v>479</v>
      </c>
      <c r="R69" s="58">
        <f>VLOOKUP(Q69,W:X,2,FALSE)</f>
        <v>5086</v>
      </c>
      <c r="S69" s="58">
        <v>1</v>
      </c>
      <c r="T69" s="58" t="str">
        <f t="shared" si="5"/>
        <v>3002;3102;3402;5086</v>
      </c>
      <c r="U69" s="58" t="str">
        <f t="shared" si="6"/>
        <v>10;6;6;1</v>
      </c>
    </row>
    <row r="70" ht="16.5" spans="7:21">
      <c r="G70" s="9" t="s">
        <v>576</v>
      </c>
      <c r="H70" s="42" t="s">
        <v>476</v>
      </c>
      <c r="I70" s="42">
        <f t="shared" si="20"/>
        <v>3002</v>
      </c>
      <c r="J70" s="58">
        <v>20</v>
      </c>
      <c r="K70" s="42" t="s">
        <v>483</v>
      </c>
      <c r="L70" s="42">
        <f t="shared" si="21"/>
        <v>3102</v>
      </c>
      <c r="M70" s="58">
        <v>12</v>
      </c>
      <c r="N70" s="42" t="s">
        <v>484</v>
      </c>
      <c r="O70" s="42">
        <f t="shared" si="22"/>
        <v>3402</v>
      </c>
      <c r="P70" s="58">
        <v>12</v>
      </c>
      <c r="Q70" s="42" t="s">
        <v>479</v>
      </c>
      <c r="R70" s="58">
        <f>VLOOKUP(Q70,W:X,2,FALSE)</f>
        <v>5086</v>
      </c>
      <c r="S70" s="58">
        <v>2</v>
      </c>
      <c r="T70" s="58" t="str">
        <f t="shared" si="5"/>
        <v>3002;3102;3402;5086</v>
      </c>
      <c r="U70" s="58" t="str">
        <f t="shared" si="6"/>
        <v>20;12;12;2</v>
      </c>
    </row>
    <row r="71" ht="16.5" spans="7:21">
      <c r="G71" s="9" t="s">
        <v>577</v>
      </c>
      <c r="H71" s="42" t="s">
        <v>480</v>
      </c>
      <c r="I71" s="42">
        <f t="shared" si="20"/>
        <v>3003</v>
      </c>
      <c r="J71" s="58">
        <v>15</v>
      </c>
      <c r="K71" s="42" t="s">
        <v>491</v>
      </c>
      <c r="L71" s="42">
        <f t="shared" si="21"/>
        <v>3103</v>
      </c>
      <c r="M71" s="58">
        <v>9</v>
      </c>
      <c r="N71" s="42" t="s">
        <v>492</v>
      </c>
      <c r="O71" s="42">
        <f t="shared" si="22"/>
        <v>3403</v>
      </c>
      <c r="P71" s="58">
        <v>9</v>
      </c>
      <c r="Q71" s="42" t="s">
        <v>479</v>
      </c>
      <c r="R71" s="58">
        <f>VLOOKUP(Q71,W:X,2,FALSE)</f>
        <v>5086</v>
      </c>
      <c r="S71" s="58">
        <v>2</v>
      </c>
      <c r="T71" s="58" t="str">
        <f t="shared" si="5"/>
        <v>3003;3103;3403;5086</v>
      </c>
      <c r="U71" s="58" t="str">
        <f t="shared" si="6"/>
        <v>15;9;9;2</v>
      </c>
    </row>
    <row r="72" ht="16.5" spans="7:21">
      <c r="G72" s="9" t="s">
        <v>578</v>
      </c>
      <c r="H72" s="42" t="s">
        <v>480</v>
      </c>
      <c r="I72" s="42">
        <f t="shared" si="20"/>
        <v>3003</v>
      </c>
      <c r="J72" s="58">
        <v>30</v>
      </c>
      <c r="K72" s="42" t="s">
        <v>491</v>
      </c>
      <c r="L72" s="42">
        <f t="shared" si="21"/>
        <v>3103</v>
      </c>
      <c r="M72" s="58">
        <v>18</v>
      </c>
      <c r="N72" s="42" t="s">
        <v>492</v>
      </c>
      <c r="O72" s="42">
        <f t="shared" si="22"/>
        <v>3403</v>
      </c>
      <c r="P72" s="58">
        <v>18</v>
      </c>
      <c r="Q72" s="42" t="s">
        <v>479</v>
      </c>
      <c r="R72" s="58">
        <f>VLOOKUP(Q72,W:X,2,FALSE)</f>
        <v>5086</v>
      </c>
      <c r="S72" s="58">
        <v>4</v>
      </c>
      <c r="T72" s="58" t="str">
        <f t="shared" ref="T72:T140" si="23">IF(Q72="",(I72&amp;";"&amp;L72&amp;";"&amp;O72),(I72&amp;";"&amp;L72&amp;";"&amp;O72&amp;";"&amp;R72))</f>
        <v>3003;3103;3403;5086</v>
      </c>
      <c r="U72" s="58" t="str">
        <f t="shared" ref="U72:U140" si="24">IF(Q72="",(J72&amp;";"&amp;M72&amp;";"&amp;P72),(J72&amp;";"&amp;M72&amp;";"&amp;P72&amp;";"&amp;S72))</f>
        <v>30;18;18;4</v>
      </c>
    </row>
    <row r="73" ht="16.5" spans="7:21">
      <c r="G73" s="9" t="s">
        <v>579</v>
      </c>
      <c r="H73" s="42" t="s">
        <v>485</v>
      </c>
      <c r="I73" s="42">
        <f t="shared" si="20"/>
        <v>3004</v>
      </c>
      <c r="J73" s="58">
        <v>20</v>
      </c>
      <c r="K73" s="42" t="s">
        <v>497</v>
      </c>
      <c r="L73" s="42">
        <f t="shared" si="21"/>
        <v>3104</v>
      </c>
      <c r="M73" s="58">
        <v>12</v>
      </c>
      <c r="N73" s="42" t="s">
        <v>498</v>
      </c>
      <c r="O73" s="42">
        <f t="shared" si="22"/>
        <v>3404</v>
      </c>
      <c r="P73" s="58">
        <v>12</v>
      </c>
      <c r="Q73" s="42" t="s">
        <v>479</v>
      </c>
      <c r="R73" s="58">
        <f>VLOOKUP(Q73,W:X,2,FALSE)</f>
        <v>5086</v>
      </c>
      <c r="S73" s="58">
        <v>4</v>
      </c>
      <c r="T73" s="58" t="str">
        <f t="shared" si="23"/>
        <v>3004;3104;3404;5086</v>
      </c>
      <c r="U73" s="58" t="str">
        <f t="shared" si="24"/>
        <v>20;12;12;4</v>
      </c>
    </row>
    <row r="74" ht="16.5" spans="7:21">
      <c r="G74" s="9" t="s">
        <v>580</v>
      </c>
      <c r="H74" s="42" t="s">
        <v>485</v>
      </c>
      <c r="I74" s="42">
        <f t="shared" si="20"/>
        <v>3004</v>
      </c>
      <c r="J74" s="58">
        <v>40</v>
      </c>
      <c r="K74" s="42" t="s">
        <v>497</v>
      </c>
      <c r="L74" s="42">
        <f t="shared" si="21"/>
        <v>3104</v>
      </c>
      <c r="M74" s="58">
        <v>24</v>
      </c>
      <c r="N74" s="42" t="s">
        <v>498</v>
      </c>
      <c r="O74" s="42">
        <f t="shared" si="22"/>
        <v>3404</v>
      </c>
      <c r="P74" s="58">
        <v>24</v>
      </c>
      <c r="Q74" s="42" t="s">
        <v>479</v>
      </c>
      <c r="R74" s="58">
        <f>VLOOKUP(Q74,W:X,2,FALSE)</f>
        <v>5086</v>
      </c>
      <c r="S74" s="58">
        <v>8</v>
      </c>
      <c r="T74" s="58" t="str">
        <f t="shared" si="23"/>
        <v>3004;3104;3404;5086</v>
      </c>
      <c r="U74" s="58" t="str">
        <f t="shared" si="24"/>
        <v>40;24;24;8</v>
      </c>
    </row>
    <row r="75" ht="16.5" spans="7:21">
      <c r="G75" s="9" t="s">
        <v>581</v>
      </c>
      <c r="H75" s="42" t="s">
        <v>488</v>
      </c>
      <c r="I75" s="42">
        <f t="shared" si="20"/>
        <v>3005</v>
      </c>
      <c r="J75" s="58">
        <v>25</v>
      </c>
      <c r="K75" s="42" t="s">
        <v>503</v>
      </c>
      <c r="L75" s="42">
        <f t="shared" si="21"/>
        <v>3105</v>
      </c>
      <c r="M75" s="58">
        <v>15</v>
      </c>
      <c r="N75" s="42" t="s">
        <v>504</v>
      </c>
      <c r="O75" s="42">
        <f t="shared" si="22"/>
        <v>3405</v>
      </c>
      <c r="P75" s="58">
        <v>15</v>
      </c>
      <c r="Q75" s="42" t="s">
        <v>479</v>
      </c>
      <c r="R75" s="58">
        <f>VLOOKUP(Q75,W:X,2,FALSE)</f>
        <v>5086</v>
      </c>
      <c r="S75" s="58">
        <v>8</v>
      </c>
      <c r="T75" s="58" t="str">
        <f t="shared" si="23"/>
        <v>3005;3105;3405;5086</v>
      </c>
      <c r="U75" s="58" t="str">
        <f t="shared" si="24"/>
        <v>25;15;15;8</v>
      </c>
    </row>
    <row r="76" ht="16.5" spans="7:21">
      <c r="G76" s="9" t="s">
        <v>582</v>
      </c>
      <c r="H76" s="42" t="s">
        <v>488</v>
      </c>
      <c r="I76" s="42">
        <f t="shared" si="20"/>
        <v>3005</v>
      </c>
      <c r="J76" s="58">
        <v>50</v>
      </c>
      <c r="K76" s="42" t="s">
        <v>503</v>
      </c>
      <c r="L76" s="42">
        <f t="shared" si="21"/>
        <v>3105</v>
      </c>
      <c r="M76" s="58">
        <v>30</v>
      </c>
      <c r="N76" s="42" t="s">
        <v>504</v>
      </c>
      <c r="O76" s="42">
        <f t="shared" si="22"/>
        <v>3405</v>
      </c>
      <c r="P76" s="58">
        <v>30</v>
      </c>
      <c r="Q76" s="42" t="s">
        <v>479</v>
      </c>
      <c r="R76" s="58">
        <f>VLOOKUP(Q76,W:X,2,FALSE)</f>
        <v>5086</v>
      </c>
      <c r="S76" s="58">
        <v>10</v>
      </c>
      <c r="T76" s="58" t="str">
        <f t="shared" si="23"/>
        <v>3005;3105;3405;5086</v>
      </c>
      <c r="U76" s="58" t="str">
        <f t="shared" si="24"/>
        <v>50;30;30;10</v>
      </c>
    </row>
    <row r="77" ht="16.5" spans="7:21">
      <c r="G77" s="9" t="s">
        <v>583</v>
      </c>
      <c r="H77" s="42" t="s">
        <v>488</v>
      </c>
      <c r="I77" s="42">
        <f t="shared" si="20"/>
        <v>3005</v>
      </c>
      <c r="J77" s="58">
        <v>60</v>
      </c>
      <c r="K77" s="42" t="s">
        <v>503</v>
      </c>
      <c r="L77" s="42">
        <f t="shared" si="21"/>
        <v>3105</v>
      </c>
      <c r="M77" s="58">
        <v>40</v>
      </c>
      <c r="N77" s="42" t="s">
        <v>504</v>
      </c>
      <c r="O77" s="42">
        <f t="shared" si="22"/>
        <v>3405</v>
      </c>
      <c r="P77" s="58">
        <v>40</v>
      </c>
      <c r="Q77" s="42" t="s">
        <v>479</v>
      </c>
      <c r="R77" s="58">
        <f>VLOOKUP(Q77,W:X,2,FALSE)</f>
        <v>5086</v>
      </c>
      <c r="S77" s="58">
        <v>10</v>
      </c>
      <c r="T77" s="58" t="str">
        <f t="shared" ref="T77" si="25">IF(Q77="",(I77&amp;";"&amp;L77&amp;";"&amp;O77),(I77&amp;";"&amp;L77&amp;";"&amp;O77&amp;";"&amp;R77))</f>
        <v>3005;3105;3405;5086</v>
      </c>
      <c r="U77" s="58" t="str">
        <f t="shared" ref="U77" si="26">IF(Q77="",(J77&amp;";"&amp;M77&amp;";"&amp;P77),(J77&amp;";"&amp;M77&amp;";"&amp;P77&amp;";"&amp;S77))</f>
        <v>60;40;40;10</v>
      </c>
    </row>
    <row r="78" ht="16.5" spans="7:21">
      <c r="G78" s="9" t="s">
        <v>584</v>
      </c>
      <c r="H78" s="42" t="s">
        <v>511</v>
      </c>
      <c r="I78" s="42">
        <f t="shared" si="20"/>
        <v>3006</v>
      </c>
      <c r="J78" s="58">
        <v>30</v>
      </c>
      <c r="K78" s="42" t="s">
        <v>512</v>
      </c>
      <c r="L78" s="42">
        <f t="shared" si="21"/>
        <v>3106</v>
      </c>
      <c r="M78" s="58">
        <v>18</v>
      </c>
      <c r="N78" s="42" t="s">
        <v>513</v>
      </c>
      <c r="O78" s="42">
        <f t="shared" si="22"/>
        <v>3406</v>
      </c>
      <c r="P78" s="58">
        <v>28</v>
      </c>
      <c r="Q78" s="42" t="s">
        <v>479</v>
      </c>
      <c r="R78" s="58">
        <f>VLOOKUP(Q78,W:X,2,FALSE)</f>
        <v>5086</v>
      </c>
      <c r="S78" s="58">
        <v>10</v>
      </c>
      <c r="T78" s="58" t="str">
        <f t="shared" si="23"/>
        <v>3006;3106;3406;5086</v>
      </c>
      <c r="U78" s="58" t="str">
        <f t="shared" si="24"/>
        <v>30;18;28;10</v>
      </c>
    </row>
    <row r="79" ht="16.5" spans="7:21">
      <c r="G79" s="9" t="s">
        <v>585</v>
      </c>
      <c r="H79" s="42" t="s">
        <v>511</v>
      </c>
      <c r="I79" s="42">
        <f t="shared" si="20"/>
        <v>3006</v>
      </c>
      <c r="J79" s="58">
        <v>60</v>
      </c>
      <c r="K79" s="42" t="s">
        <v>512</v>
      </c>
      <c r="L79" s="42">
        <f t="shared" si="21"/>
        <v>3106</v>
      </c>
      <c r="M79" s="58">
        <v>36</v>
      </c>
      <c r="N79" s="42" t="s">
        <v>513</v>
      </c>
      <c r="O79" s="42">
        <f t="shared" si="22"/>
        <v>3406</v>
      </c>
      <c r="P79" s="58">
        <v>36</v>
      </c>
      <c r="Q79" s="42" t="s">
        <v>479</v>
      </c>
      <c r="R79" s="58">
        <f>VLOOKUP(Q79,W:X,2,FALSE)</f>
        <v>5086</v>
      </c>
      <c r="S79" s="58">
        <v>12</v>
      </c>
      <c r="T79" s="58" t="str">
        <f t="shared" si="23"/>
        <v>3006;3106;3406;5086</v>
      </c>
      <c r="U79" s="58" t="str">
        <f t="shared" si="24"/>
        <v>60;36;36;12</v>
      </c>
    </row>
    <row r="80" ht="16.5" spans="7:21">
      <c r="G80" s="62" t="s">
        <v>586</v>
      </c>
      <c r="H80" s="31" t="s">
        <v>471</v>
      </c>
      <c r="I80" s="31">
        <f t="shared" si="20"/>
        <v>3001</v>
      </c>
      <c r="J80" s="66">
        <v>4</v>
      </c>
      <c r="K80" s="31" t="s">
        <v>474</v>
      </c>
      <c r="L80" s="31">
        <f t="shared" si="21"/>
        <v>3101</v>
      </c>
      <c r="M80" s="66">
        <v>3</v>
      </c>
      <c r="N80" s="31" t="s">
        <v>475</v>
      </c>
      <c r="O80" s="31">
        <f t="shared" si="22"/>
        <v>3401</v>
      </c>
      <c r="P80" s="66">
        <v>3</v>
      </c>
      <c r="Q80" s="31"/>
      <c r="R80" s="66"/>
      <c r="S80" s="66"/>
      <c r="T80" s="58" t="str">
        <f t="shared" si="23"/>
        <v>3001;3101;3401</v>
      </c>
      <c r="U80" s="58" t="str">
        <f t="shared" si="24"/>
        <v>4;3;3</v>
      </c>
    </row>
    <row r="81" ht="16.5" spans="7:21">
      <c r="G81" s="62" t="s">
        <v>587</v>
      </c>
      <c r="H81" s="31" t="s">
        <v>471</v>
      </c>
      <c r="I81" s="31">
        <f t="shared" si="20"/>
        <v>3001</v>
      </c>
      <c r="J81" s="66">
        <v>8</v>
      </c>
      <c r="K81" s="31" t="s">
        <v>474</v>
      </c>
      <c r="L81" s="31">
        <f t="shared" si="21"/>
        <v>3101</v>
      </c>
      <c r="M81" s="66">
        <v>6</v>
      </c>
      <c r="N81" s="31" t="s">
        <v>475</v>
      </c>
      <c r="O81" s="31">
        <f t="shared" si="22"/>
        <v>3401</v>
      </c>
      <c r="P81" s="66">
        <v>6</v>
      </c>
      <c r="Q81" s="42" t="s">
        <v>479</v>
      </c>
      <c r="R81" s="66">
        <f>VLOOKUP(Q81,W:X,2,FALSE)</f>
        <v>5086</v>
      </c>
      <c r="S81" s="66">
        <v>1</v>
      </c>
      <c r="T81" s="58" t="str">
        <f t="shared" si="23"/>
        <v>3001;3101;3401;5086</v>
      </c>
      <c r="U81" s="58" t="str">
        <f t="shared" si="24"/>
        <v>8;6;6;1</v>
      </c>
    </row>
    <row r="82" ht="16.5" spans="7:21">
      <c r="G82" s="62" t="s">
        <v>588</v>
      </c>
      <c r="H82" s="31" t="s">
        <v>476</v>
      </c>
      <c r="I82" s="31">
        <f t="shared" si="20"/>
        <v>3002</v>
      </c>
      <c r="J82" s="66">
        <v>8</v>
      </c>
      <c r="K82" s="31" t="s">
        <v>483</v>
      </c>
      <c r="L82" s="31">
        <f t="shared" si="21"/>
        <v>3102</v>
      </c>
      <c r="M82" s="66">
        <v>6</v>
      </c>
      <c r="N82" s="31" t="s">
        <v>484</v>
      </c>
      <c r="O82" s="31">
        <f t="shared" si="22"/>
        <v>3402</v>
      </c>
      <c r="P82" s="66">
        <v>6</v>
      </c>
      <c r="Q82" s="31" t="s">
        <v>479</v>
      </c>
      <c r="R82" s="66">
        <f>VLOOKUP(Q82,W:X,2,FALSE)</f>
        <v>5086</v>
      </c>
      <c r="S82" s="66">
        <v>1</v>
      </c>
      <c r="T82" s="58" t="str">
        <f t="shared" si="23"/>
        <v>3002;3102;3402;5086</v>
      </c>
      <c r="U82" s="58" t="str">
        <f t="shared" si="24"/>
        <v>8;6;6;1</v>
      </c>
    </row>
    <row r="83" ht="16.5" spans="7:21">
      <c r="G83" s="62" t="s">
        <v>589</v>
      </c>
      <c r="H83" s="31" t="s">
        <v>476</v>
      </c>
      <c r="I83" s="31">
        <f t="shared" si="20"/>
        <v>3002</v>
      </c>
      <c r="J83" s="66">
        <v>16</v>
      </c>
      <c r="K83" s="31" t="s">
        <v>483</v>
      </c>
      <c r="L83" s="31">
        <f t="shared" si="21"/>
        <v>3102</v>
      </c>
      <c r="M83" s="66">
        <v>12</v>
      </c>
      <c r="N83" s="31" t="s">
        <v>484</v>
      </c>
      <c r="O83" s="31">
        <f t="shared" si="22"/>
        <v>3402</v>
      </c>
      <c r="P83" s="66">
        <v>12</v>
      </c>
      <c r="Q83" s="42" t="s">
        <v>479</v>
      </c>
      <c r="R83" s="66">
        <f>VLOOKUP(Q83,W:X,2,FALSE)</f>
        <v>5086</v>
      </c>
      <c r="S83" s="66">
        <v>2</v>
      </c>
      <c r="T83" s="58" t="str">
        <f t="shared" si="23"/>
        <v>3002;3102;3402;5086</v>
      </c>
      <c r="U83" s="58" t="str">
        <f t="shared" si="24"/>
        <v>16;12;12;2</v>
      </c>
    </row>
    <row r="84" ht="16.5" spans="7:21">
      <c r="G84" s="62" t="s">
        <v>590</v>
      </c>
      <c r="H84" s="31" t="s">
        <v>480</v>
      </c>
      <c r="I84" s="31">
        <f t="shared" si="20"/>
        <v>3003</v>
      </c>
      <c r="J84" s="66">
        <v>12</v>
      </c>
      <c r="K84" s="31" t="s">
        <v>491</v>
      </c>
      <c r="L84" s="31">
        <f t="shared" si="21"/>
        <v>3103</v>
      </c>
      <c r="M84" s="66">
        <v>9</v>
      </c>
      <c r="N84" s="31" t="s">
        <v>492</v>
      </c>
      <c r="O84" s="31">
        <f t="shared" si="22"/>
        <v>3403</v>
      </c>
      <c r="P84" s="66">
        <v>9</v>
      </c>
      <c r="Q84" s="31" t="s">
        <v>479</v>
      </c>
      <c r="R84" s="66">
        <f>VLOOKUP(Q84,W:X,2,FALSE)</f>
        <v>5086</v>
      </c>
      <c r="S84" s="66">
        <v>2</v>
      </c>
      <c r="T84" s="58" t="str">
        <f t="shared" si="23"/>
        <v>3003;3103;3403;5086</v>
      </c>
      <c r="U84" s="58" t="str">
        <f t="shared" si="24"/>
        <v>12;9;9;2</v>
      </c>
    </row>
    <row r="85" ht="16.5" spans="7:21">
      <c r="G85" s="62" t="s">
        <v>591</v>
      </c>
      <c r="H85" s="31" t="s">
        <v>480</v>
      </c>
      <c r="I85" s="31">
        <f t="shared" si="20"/>
        <v>3003</v>
      </c>
      <c r="J85" s="66">
        <v>24</v>
      </c>
      <c r="K85" s="31" t="s">
        <v>491</v>
      </c>
      <c r="L85" s="31">
        <f t="shared" si="21"/>
        <v>3103</v>
      </c>
      <c r="M85" s="66">
        <v>18</v>
      </c>
      <c r="N85" s="31" t="s">
        <v>492</v>
      </c>
      <c r="O85" s="31">
        <f t="shared" si="22"/>
        <v>3403</v>
      </c>
      <c r="P85" s="66">
        <v>18</v>
      </c>
      <c r="Q85" s="42" t="s">
        <v>479</v>
      </c>
      <c r="R85" s="66">
        <f>VLOOKUP(Q85,W:X,2,FALSE)</f>
        <v>5086</v>
      </c>
      <c r="S85" s="66">
        <v>4</v>
      </c>
      <c r="T85" s="58" t="str">
        <f t="shared" si="23"/>
        <v>3003;3103;3403;5086</v>
      </c>
      <c r="U85" s="58" t="str">
        <f t="shared" si="24"/>
        <v>24;18;18;4</v>
      </c>
    </row>
    <row r="86" ht="16.5" spans="7:21">
      <c r="G86" s="62" t="s">
        <v>592</v>
      </c>
      <c r="H86" s="31" t="s">
        <v>485</v>
      </c>
      <c r="I86" s="31">
        <f t="shared" si="20"/>
        <v>3004</v>
      </c>
      <c r="J86" s="66">
        <v>16</v>
      </c>
      <c r="K86" s="31" t="s">
        <v>497</v>
      </c>
      <c r="L86" s="31">
        <f t="shared" si="21"/>
        <v>3104</v>
      </c>
      <c r="M86" s="66">
        <v>12</v>
      </c>
      <c r="N86" s="31" t="s">
        <v>498</v>
      </c>
      <c r="O86" s="31">
        <f t="shared" si="22"/>
        <v>3404</v>
      </c>
      <c r="P86" s="66">
        <v>12</v>
      </c>
      <c r="Q86" s="31" t="s">
        <v>479</v>
      </c>
      <c r="R86" s="66">
        <f>VLOOKUP(Q86,W:X,2,FALSE)</f>
        <v>5086</v>
      </c>
      <c r="S86" s="66">
        <v>4</v>
      </c>
      <c r="T86" s="58" t="str">
        <f t="shared" si="23"/>
        <v>3004;3104;3404;5086</v>
      </c>
      <c r="U86" s="58" t="str">
        <f t="shared" si="24"/>
        <v>16;12;12;4</v>
      </c>
    </row>
    <row r="87" ht="16.5" spans="7:21">
      <c r="G87" s="62" t="s">
        <v>593</v>
      </c>
      <c r="H87" s="31" t="s">
        <v>485</v>
      </c>
      <c r="I87" s="31">
        <f t="shared" si="20"/>
        <v>3004</v>
      </c>
      <c r="J87" s="66">
        <v>32</v>
      </c>
      <c r="K87" s="31" t="s">
        <v>497</v>
      </c>
      <c r="L87" s="31">
        <f t="shared" si="21"/>
        <v>3104</v>
      </c>
      <c r="M87" s="66">
        <v>24</v>
      </c>
      <c r="N87" s="31" t="s">
        <v>498</v>
      </c>
      <c r="O87" s="31">
        <f t="shared" si="22"/>
        <v>3404</v>
      </c>
      <c r="P87" s="66">
        <v>24</v>
      </c>
      <c r="Q87" s="42" t="s">
        <v>479</v>
      </c>
      <c r="R87" s="66">
        <f>VLOOKUP(Q87,W:X,2,FALSE)</f>
        <v>5086</v>
      </c>
      <c r="S87" s="66">
        <v>8</v>
      </c>
      <c r="T87" s="58" t="str">
        <f t="shared" si="23"/>
        <v>3004;3104;3404;5086</v>
      </c>
      <c r="U87" s="58" t="str">
        <f t="shared" si="24"/>
        <v>32;24;24;8</v>
      </c>
    </row>
    <row r="88" ht="16.5" spans="7:21">
      <c r="G88" s="62" t="s">
        <v>594</v>
      </c>
      <c r="H88" s="31" t="s">
        <v>488</v>
      </c>
      <c r="I88" s="31">
        <f t="shared" si="20"/>
        <v>3005</v>
      </c>
      <c r="J88" s="66">
        <v>20</v>
      </c>
      <c r="K88" s="31" t="s">
        <v>503</v>
      </c>
      <c r="L88" s="31">
        <f t="shared" si="21"/>
        <v>3105</v>
      </c>
      <c r="M88" s="66">
        <v>15</v>
      </c>
      <c r="N88" s="31" t="s">
        <v>504</v>
      </c>
      <c r="O88" s="31">
        <f t="shared" si="22"/>
        <v>3405</v>
      </c>
      <c r="P88" s="66">
        <v>15</v>
      </c>
      <c r="Q88" s="31" t="s">
        <v>479</v>
      </c>
      <c r="R88" s="66">
        <f>VLOOKUP(Q88,W:X,2,FALSE)</f>
        <v>5086</v>
      </c>
      <c r="S88" s="66">
        <v>8</v>
      </c>
      <c r="T88" s="58" t="str">
        <f t="shared" si="23"/>
        <v>3005;3105;3405;5086</v>
      </c>
      <c r="U88" s="58" t="str">
        <f t="shared" si="24"/>
        <v>20;15;15;8</v>
      </c>
    </row>
    <row r="89" ht="16.5" spans="7:21">
      <c r="G89" s="62" t="s">
        <v>595</v>
      </c>
      <c r="H89" s="31" t="s">
        <v>488</v>
      </c>
      <c r="I89" s="31">
        <f t="shared" si="20"/>
        <v>3005</v>
      </c>
      <c r="J89" s="66">
        <v>40</v>
      </c>
      <c r="K89" s="31" t="s">
        <v>503</v>
      </c>
      <c r="L89" s="31">
        <f t="shared" si="21"/>
        <v>3105</v>
      </c>
      <c r="M89" s="66">
        <v>30</v>
      </c>
      <c r="N89" s="31" t="s">
        <v>504</v>
      </c>
      <c r="O89" s="31">
        <f t="shared" si="22"/>
        <v>3405</v>
      </c>
      <c r="P89" s="66">
        <v>30</v>
      </c>
      <c r="Q89" s="42" t="s">
        <v>479</v>
      </c>
      <c r="R89" s="66">
        <f>VLOOKUP(Q89,W:X,2,FALSE)</f>
        <v>5086</v>
      </c>
      <c r="S89" s="66">
        <v>10</v>
      </c>
      <c r="T89" s="58" t="str">
        <f t="shared" si="23"/>
        <v>3005;3105;3405;5086</v>
      </c>
      <c r="U89" s="58" t="str">
        <f t="shared" si="24"/>
        <v>40;30;30;10</v>
      </c>
    </row>
    <row r="90" ht="16.5" spans="7:21">
      <c r="G90" s="62" t="s">
        <v>596</v>
      </c>
      <c r="H90" s="31" t="s">
        <v>488</v>
      </c>
      <c r="I90" s="31">
        <f t="shared" si="20"/>
        <v>3005</v>
      </c>
      <c r="J90" s="66">
        <v>50</v>
      </c>
      <c r="K90" s="31" t="s">
        <v>503</v>
      </c>
      <c r="L90" s="31">
        <f t="shared" si="21"/>
        <v>3105</v>
      </c>
      <c r="M90" s="66">
        <v>40</v>
      </c>
      <c r="N90" s="31" t="s">
        <v>504</v>
      </c>
      <c r="O90" s="31">
        <f t="shared" si="22"/>
        <v>3405</v>
      </c>
      <c r="P90" s="66">
        <v>40</v>
      </c>
      <c r="Q90" s="42" t="s">
        <v>479</v>
      </c>
      <c r="R90" s="66">
        <f>VLOOKUP(Q90,W:X,2,FALSE)</f>
        <v>5086</v>
      </c>
      <c r="S90" s="66">
        <v>10</v>
      </c>
      <c r="T90" s="58" t="str">
        <f t="shared" ref="T90" si="27">IF(Q90="",(I90&amp;";"&amp;L90&amp;";"&amp;O90),(I90&amp;";"&amp;L90&amp;";"&amp;O90&amp;";"&amp;R90))</f>
        <v>3005;3105;3405;5086</v>
      </c>
      <c r="U90" s="58" t="str">
        <f t="shared" ref="U90" si="28">IF(Q90="",(J90&amp;";"&amp;M90&amp;";"&amp;P90),(J90&amp;";"&amp;M90&amp;";"&amp;P90&amp;";"&amp;S90))</f>
        <v>50;40;40;10</v>
      </c>
    </row>
    <row r="91" ht="16.5" spans="7:21">
      <c r="G91" s="62" t="s">
        <v>597</v>
      </c>
      <c r="H91" s="31" t="s">
        <v>511</v>
      </c>
      <c r="I91" s="31">
        <f t="shared" si="20"/>
        <v>3006</v>
      </c>
      <c r="J91" s="66">
        <v>24</v>
      </c>
      <c r="K91" s="31" t="s">
        <v>512</v>
      </c>
      <c r="L91" s="31">
        <f t="shared" si="21"/>
        <v>3106</v>
      </c>
      <c r="M91" s="66">
        <v>18</v>
      </c>
      <c r="N91" s="30" t="s">
        <v>513</v>
      </c>
      <c r="O91" s="31">
        <f t="shared" si="22"/>
        <v>3406</v>
      </c>
      <c r="P91" s="66">
        <v>18</v>
      </c>
      <c r="Q91" s="31" t="s">
        <v>479</v>
      </c>
      <c r="R91" s="66">
        <f>VLOOKUP(Q91,W:X,2,FALSE)</f>
        <v>5086</v>
      </c>
      <c r="S91" s="66">
        <v>10</v>
      </c>
      <c r="T91" s="58" t="str">
        <f t="shared" si="23"/>
        <v>3006;3106;3406;5086</v>
      </c>
      <c r="U91" s="58" t="str">
        <f t="shared" si="24"/>
        <v>24;18;18;10</v>
      </c>
    </row>
    <row r="92" ht="16.5" spans="7:21">
      <c r="G92" s="62" t="s">
        <v>598</v>
      </c>
      <c r="H92" s="31" t="s">
        <v>511</v>
      </c>
      <c r="I92" s="31">
        <f t="shared" si="20"/>
        <v>3006</v>
      </c>
      <c r="J92" s="66">
        <v>48</v>
      </c>
      <c r="K92" s="31" t="s">
        <v>512</v>
      </c>
      <c r="L92" s="31">
        <f t="shared" si="21"/>
        <v>3106</v>
      </c>
      <c r="M92" s="66">
        <v>36</v>
      </c>
      <c r="N92" s="31" t="s">
        <v>513</v>
      </c>
      <c r="O92" s="31">
        <f t="shared" si="22"/>
        <v>3406</v>
      </c>
      <c r="P92" s="66">
        <v>36</v>
      </c>
      <c r="Q92" s="42" t="s">
        <v>479</v>
      </c>
      <c r="R92" s="66">
        <f>VLOOKUP(Q92,W:X,2,FALSE)</f>
        <v>5086</v>
      </c>
      <c r="S92" s="66">
        <v>12</v>
      </c>
      <c r="T92" s="58" t="str">
        <f t="shared" si="23"/>
        <v>3006;3106;3406;5086</v>
      </c>
      <c r="U92" s="58" t="str">
        <f t="shared" si="24"/>
        <v>48;36;36;12</v>
      </c>
    </row>
    <row r="93" ht="16.5" spans="7:21">
      <c r="G93" s="63" t="s">
        <v>599</v>
      </c>
      <c r="H93" s="30" t="s">
        <v>471</v>
      </c>
      <c r="I93" s="30">
        <f t="shared" si="20"/>
        <v>3001</v>
      </c>
      <c r="J93" s="46">
        <v>3</v>
      </c>
      <c r="K93" s="30" t="s">
        <v>474</v>
      </c>
      <c r="L93" s="30">
        <f t="shared" si="21"/>
        <v>3101</v>
      </c>
      <c r="M93" s="46">
        <v>3</v>
      </c>
      <c r="N93" s="30" t="s">
        <v>475</v>
      </c>
      <c r="O93" s="30">
        <f t="shared" si="22"/>
        <v>3401</v>
      </c>
      <c r="P93" s="46">
        <v>4</v>
      </c>
      <c r="Q93" s="30"/>
      <c r="R93" s="46"/>
      <c r="S93" s="46"/>
      <c r="T93" s="58" t="str">
        <f t="shared" si="23"/>
        <v>3001;3101;3401</v>
      </c>
      <c r="U93" s="58" t="str">
        <f t="shared" si="24"/>
        <v>3;3;4</v>
      </c>
    </row>
    <row r="94" ht="16.5" spans="7:21">
      <c r="G94" s="63" t="s">
        <v>600</v>
      </c>
      <c r="H94" s="30" t="s">
        <v>471</v>
      </c>
      <c r="I94" s="30">
        <f t="shared" si="20"/>
        <v>3001</v>
      </c>
      <c r="J94" s="46">
        <v>6</v>
      </c>
      <c r="K94" s="30" t="s">
        <v>474</v>
      </c>
      <c r="L94" s="30">
        <f t="shared" si="21"/>
        <v>3101</v>
      </c>
      <c r="M94" s="46">
        <v>6</v>
      </c>
      <c r="N94" s="30" t="s">
        <v>475</v>
      </c>
      <c r="O94" s="30">
        <f t="shared" si="22"/>
        <v>3401</v>
      </c>
      <c r="P94" s="46">
        <v>8</v>
      </c>
      <c r="Q94" s="42" t="s">
        <v>479</v>
      </c>
      <c r="R94" s="46">
        <f>VLOOKUP(Q94,W:X,2,FALSE)</f>
        <v>5086</v>
      </c>
      <c r="S94" s="46">
        <v>1</v>
      </c>
      <c r="T94" s="58" t="str">
        <f t="shared" si="23"/>
        <v>3001;3101;3401;5086</v>
      </c>
      <c r="U94" s="58" t="str">
        <f t="shared" si="24"/>
        <v>6;6;8;1</v>
      </c>
    </row>
    <row r="95" ht="16.5" spans="7:21">
      <c r="G95" s="63" t="s">
        <v>601</v>
      </c>
      <c r="H95" s="30" t="s">
        <v>476</v>
      </c>
      <c r="I95" s="30">
        <f t="shared" si="20"/>
        <v>3002</v>
      </c>
      <c r="J95" s="46">
        <v>6</v>
      </c>
      <c r="K95" s="30" t="s">
        <v>483</v>
      </c>
      <c r="L95" s="30">
        <f t="shared" si="21"/>
        <v>3102</v>
      </c>
      <c r="M95" s="46">
        <v>6</v>
      </c>
      <c r="N95" s="30" t="s">
        <v>484</v>
      </c>
      <c r="O95" s="30">
        <f t="shared" si="22"/>
        <v>3402</v>
      </c>
      <c r="P95" s="46">
        <v>8</v>
      </c>
      <c r="Q95" s="30" t="s">
        <v>479</v>
      </c>
      <c r="R95" s="46">
        <f>VLOOKUP(Q95,W:X,2,FALSE)</f>
        <v>5086</v>
      </c>
      <c r="S95" s="46">
        <v>1</v>
      </c>
      <c r="T95" s="58" t="str">
        <f t="shared" si="23"/>
        <v>3002;3102;3402;5086</v>
      </c>
      <c r="U95" s="58" t="str">
        <f t="shared" si="24"/>
        <v>6;6;8;1</v>
      </c>
    </row>
    <row r="96" ht="16.5" spans="7:21">
      <c r="G96" s="63" t="s">
        <v>602</v>
      </c>
      <c r="H96" s="30" t="s">
        <v>476</v>
      </c>
      <c r="I96" s="30">
        <f t="shared" si="20"/>
        <v>3002</v>
      </c>
      <c r="J96" s="46">
        <v>12</v>
      </c>
      <c r="K96" s="30" t="s">
        <v>483</v>
      </c>
      <c r="L96" s="30">
        <f t="shared" si="21"/>
        <v>3102</v>
      </c>
      <c r="M96" s="46">
        <v>12</v>
      </c>
      <c r="N96" s="30" t="s">
        <v>484</v>
      </c>
      <c r="O96" s="30">
        <f t="shared" si="22"/>
        <v>3402</v>
      </c>
      <c r="P96" s="46">
        <v>16</v>
      </c>
      <c r="Q96" s="42" t="s">
        <v>479</v>
      </c>
      <c r="R96" s="46">
        <f>VLOOKUP(Q96,W:X,2,FALSE)</f>
        <v>5086</v>
      </c>
      <c r="S96" s="46">
        <v>2</v>
      </c>
      <c r="T96" s="58" t="str">
        <f t="shared" si="23"/>
        <v>3002;3102;3402;5086</v>
      </c>
      <c r="U96" s="58" t="str">
        <f t="shared" si="24"/>
        <v>12;12;16;2</v>
      </c>
    </row>
    <row r="97" ht="16.5" spans="7:21">
      <c r="G97" s="63" t="s">
        <v>603</v>
      </c>
      <c r="H97" s="30" t="s">
        <v>480</v>
      </c>
      <c r="I97" s="30">
        <f t="shared" si="20"/>
        <v>3003</v>
      </c>
      <c r="J97" s="46">
        <v>9</v>
      </c>
      <c r="K97" s="30" t="s">
        <v>491</v>
      </c>
      <c r="L97" s="30">
        <f t="shared" si="21"/>
        <v>3103</v>
      </c>
      <c r="M97" s="46">
        <v>9</v>
      </c>
      <c r="N97" s="30" t="s">
        <v>492</v>
      </c>
      <c r="O97" s="30">
        <f t="shared" si="22"/>
        <v>3403</v>
      </c>
      <c r="P97" s="46">
        <v>12</v>
      </c>
      <c r="Q97" s="30" t="s">
        <v>479</v>
      </c>
      <c r="R97" s="46">
        <f>VLOOKUP(Q97,W:X,2,FALSE)</f>
        <v>5086</v>
      </c>
      <c r="S97" s="46">
        <v>2</v>
      </c>
      <c r="T97" s="58" t="str">
        <f t="shared" si="23"/>
        <v>3003;3103;3403;5086</v>
      </c>
      <c r="U97" s="58" t="str">
        <f t="shared" si="24"/>
        <v>9;9;12;2</v>
      </c>
    </row>
    <row r="98" ht="16.5" spans="7:21">
      <c r="G98" s="63" t="s">
        <v>604</v>
      </c>
      <c r="H98" s="30" t="s">
        <v>480</v>
      </c>
      <c r="I98" s="30">
        <f t="shared" ref="I98:I129" si="29">VLOOKUP(H98,W:X,2,FALSE)</f>
        <v>3003</v>
      </c>
      <c r="J98" s="46">
        <v>18</v>
      </c>
      <c r="K98" s="30" t="s">
        <v>491</v>
      </c>
      <c r="L98" s="30">
        <f t="shared" ref="L98:L129" si="30">VLOOKUP(K98,W:X,2,FALSE)</f>
        <v>3103</v>
      </c>
      <c r="M98" s="46">
        <v>18</v>
      </c>
      <c r="N98" s="30" t="s">
        <v>492</v>
      </c>
      <c r="O98" s="30">
        <f t="shared" ref="O98:O129" si="31">VLOOKUP(N98,W:X,2,FALSE)</f>
        <v>3403</v>
      </c>
      <c r="P98" s="46">
        <v>24</v>
      </c>
      <c r="Q98" s="42" t="s">
        <v>479</v>
      </c>
      <c r="R98" s="46">
        <f>VLOOKUP(Q98,W:X,2,FALSE)</f>
        <v>5086</v>
      </c>
      <c r="S98" s="46">
        <v>4</v>
      </c>
      <c r="T98" s="58" t="str">
        <f t="shared" si="23"/>
        <v>3003;3103;3403;5086</v>
      </c>
      <c r="U98" s="58" t="str">
        <f t="shared" si="24"/>
        <v>18;18;24;4</v>
      </c>
    </row>
    <row r="99" ht="16.5" spans="7:21">
      <c r="G99" s="63" t="s">
        <v>605</v>
      </c>
      <c r="H99" s="30" t="s">
        <v>485</v>
      </c>
      <c r="I99" s="30">
        <f t="shared" si="29"/>
        <v>3004</v>
      </c>
      <c r="J99" s="46">
        <v>12</v>
      </c>
      <c r="K99" s="30" t="s">
        <v>497</v>
      </c>
      <c r="L99" s="30">
        <f t="shared" si="30"/>
        <v>3104</v>
      </c>
      <c r="M99" s="46">
        <v>12</v>
      </c>
      <c r="N99" s="30" t="s">
        <v>498</v>
      </c>
      <c r="O99" s="30">
        <f t="shared" si="31"/>
        <v>3404</v>
      </c>
      <c r="P99" s="46">
        <v>16</v>
      </c>
      <c r="Q99" s="30" t="s">
        <v>479</v>
      </c>
      <c r="R99" s="46">
        <f>VLOOKUP(Q99,W:X,2,FALSE)</f>
        <v>5086</v>
      </c>
      <c r="S99" s="46">
        <v>4</v>
      </c>
      <c r="T99" s="58" t="str">
        <f t="shared" si="23"/>
        <v>3004;3104;3404;5086</v>
      </c>
      <c r="U99" s="58" t="str">
        <f t="shared" si="24"/>
        <v>12;12;16;4</v>
      </c>
    </row>
    <row r="100" ht="16.5" spans="7:21">
      <c r="G100" s="63" t="s">
        <v>606</v>
      </c>
      <c r="H100" s="30" t="s">
        <v>485</v>
      </c>
      <c r="I100" s="30">
        <f t="shared" si="29"/>
        <v>3004</v>
      </c>
      <c r="J100" s="46">
        <v>24</v>
      </c>
      <c r="K100" s="30" t="s">
        <v>497</v>
      </c>
      <c r="L100" s="30">
        <f t="shared" si="30"/>
        <v>3104</v>
      </c>
      <c r="M100" s="46">
        <v>24</v>
      </c>
      <c r="N100" s="30" t="s">
        <v>498</v>
      </c>
      <c r="O100" s="30">
        <f t="shared" si="31"/>
        <v>3404</v>
      </c>
      <c r="P100" s="46">
        <v>32</v>
      </c>
      <c r="Q100" s="42" t="s">
        <v>479</v>
      </c>
      <c r="R100" s="46">
        <f>VLOOKUP(Q100,W:X,2,FALSE)</f>
        <v>5086</v>
      </c>
      <c r="S100" s="46">
        <v>8</v>
      </c>
      <c r="T100" s="58" t="str">
        <f t="shared" si="23"/>
        <v>3004;3104;3404;5086</v>
      </c>
      <c r="U100" s="58" t="str">
        <f t="shared" si="24"/>
        <v>24;24;32;8</v>
      </c>
    </row>
    <row r="101" ht="16.5" spans="7:21">
      <c r="G101" s="63" t="s">
        <v>607</v>
      </c>
      <c r="H101" s="30" t="s">
        <v>488</v>
      </c>
      <c r="I101" s="30">
        <f t="shared" si="29"/>
        <v>3005</v>
      </c>
      <c r="J101" s="46">
        <v>15</v>
      </c>
      <c r="K101" s="30" t="s">
        <v>503</v>
      </c>
      <c r="L101" s="30">
        <f t="shared" si="30"/>
        <v>3105</v>
      </c>
      <c r="M101" s="46">
        <v>15</v>
      </c>
      <c r="N101" s="30" t="s">
        <v>504</v>
      </c>
      <c r="O101" s="30">
        <f t="shared" si="31"/>
        <v>3405</v>
      </c>
      <c r="P101" s="46">
        <v>20</v>
      </c>
      <c r="Q101" s="30" t="s">
        <v>479</v>
      </c>
      <c r="R101" s="46">
        <f>VLOOKUP(Q101,W:X,2,FALSE)</f>
        <v>5086</v>
      </c>
      <c r="S101" s="46">
        <v>8</v>
      </c>
      <c r="T101" s="58" t="str">
        <f t="shared" si="23"/>
        <v>3005;3105;3405;5086</v>
      </c>
      <c r="U101" s="58" t="str">
        <f t="shared" si="24"/>
        <v>15;15;20;8</v>
      </c>
    </row>
    <row r="102" ht="16.5" spans="7:21">
      <c r="G102" s="63" t="s">
        <v>608</v>
      </c>
      <c r="H102" s="30" t="s">
        <v>488</v>
      </c>
      <c r="I102" s="30">
        <f t="shared" si="29"/>
        <v>3005</v>
      </c>
      <c r="J102" s="46">
        <v>30</v>
      </c>
      <c r="K102" s="30" t="s">
        <v>503</v>
      </c>
      <c r="L102" s="30">
        <f t="shared" si="30"/>
        <v>3105</v>
      </c>
      <c r="M102" s="46">
        <v>30</v>
      </c>
      <c r="N102" s="30" t="s">
        <v>504</v>
      </c>
      <c r="O102" s="30">
        <f t="shared" si="31"/>
        <v>3405</v>
      </c>
      <c r="P102" s="46">
        <v>40</v>
      </c>
      <c r="Q102" s="42" t="s">
        <v>479</v>
      </c>
      <c r="R102" s="46">
        <f>VLOOKUP(Q102,W:X,2,FALSE)</f>
        <v>5086</v>
      </c>
      <c r="S102" s="46">
        <v>10</v>
      </c>
      <c r="T102" s="58" t="str">
        <f t="shared" si="23"/>
        <v>3005;3105;3405;5086</v>
      </c>
      <c r="U102" s="58" t="str">
        <f t="shared" si="24"/>
        <v>30;30;40;10</v>
      </c>
    </row>
    <row r="103" ht="16.5" spans="7:21">
      <c r="G103" s="63" t="s">
        <v>609</v>
      </c>
      <c r="H103" s="30" t="s">
        <v>488</v>
      </c>
      <c r="I103" s="30">
        <f t="shared" si="29"/>
        <v>3005</v>
      </c>
      <c r="J103" s="46">
        <v>40</v>
      </c>
      <c r="K103" s="30" t="s">
        <v>503</v>
      </c>
      <c r="L103" s="30">
        <f t="shared" si="30"/>
        <v>3105</v>
      </c>
      <c r="M103" s="46">
        <v>40</v>
      </c>
      <c r="N103" s="30" t="s">
        <v>504</v>
      </c>
      <c r="O103" s="30">
        <f t="shared" si="31"/>
        <v>3405</v>
      </c>
      <c r="P103" s="46">
        <v>50</v>
      </c>
      <c r="Q103" s="42" t="s">
        <v>479</v>
      </c>
      <c r="R103" s="46">
        <f>VLOOKUP(Q103,W:X,2,FALSE)</f>
        <v>5086</v>
      </c>
      <c r="S103" s="46">
        <v>10</v>
      </c>
      <c r="T103" s="58" t="str">
        <f t="shared" ref="T103" si="32">IF(Q103="",(I103&amp;";"&amp;L103&amp;";"&amp;O103),(I103&amp;";"&amp;L103&amp;";"&amp;O103&amp;";"&amp;R103))</f>
        <v>3005;3105;3405;5086</v>
      </c>
      <c r="U103" s="58" t="str">
        <f t="shared" ref="U103" si="33">IF(Q103="",(J103&amp;";"&amp;M103&amp;";"&amp;P103),(J103&amp;";"&amp;M103&amp;";"&amp;P103&amp;";"&amp;S103))</f>
        <v>40;40;50;10</v>
      </c>
    </row>
    <row r="104" ht="16.5" spans="7:21">
      <c r="G104" s="63" t="s">
        <v>610</v>
      </c>
      <c r="H104" s="30" t="s">
        <v>511</v>
      </c>
      <c r="I104" s="30">
        <f t="shared" si="29"/>
        <v>3006</v>
      </c>
      <c r="J104" s="46">
        <v>18</v>
      </c>
      <c r="K104" s="30" t="s">
        <v>512</v>
      </c>
      <c r="L104" s="30">
        <f t="shared" si="30"/>
        <v>3106</v>
      </c>
      <c r="M104" s="46">
        <v>18</v>
      </c>
      <c r="N104" s="30" t="s">
        <v>513</v>
      </c>
      <c r="O104" s="30">
        <f t="shared" si="31"/>
        <v>3406</v>
      </c>
      <c r="P104" s="46">
        <v>24</v>
      </c>
      <c r="Q104" s="30" t="s">
        <v>479</v>
      </c>
      <c r="R104" s="46">
        <f>VLOOKUP(Q104,W:X,2,FALSE)</f>
        <v>5086</v>
      </c>
      <c r="S104" s="46">
        <v>10</v>
      </c>
      <c r="T104" s="58" t="str">
        <f t="shared" si="23"/>
        <v>3006;3106;3406;5086</v>
      </c>
      <c r="U104" s="58" t="str">
        <f t="shared" si="24"/>
        <v>18;18;24;10</v>
      </c>
    </row>
    <row r="105" ht="16.5" spans="7:21">
      <c r="G105" s="63" t="s">
        <v>611</v>
      </c>
      <c r="H105" s="30" t="s">
        <v>511</v>
      </c>
      <c r="I105" s="30">
        <f t="shared" si="29"/>
        <v>3006</v>
      </c>
      <c r="J105" s="46">
        <v>36</v>
      </c>
      <c r="K105" s="30" t="s">
        <v>512</v>
      </c>
      <c r="L105" s="30">
        <f t="shared" si="30"/>
        <v>3106</v>
      </c>
      <c r="M105" s="46">
        <v>36</v>
      </c>
      <c r="N105" s="30" t="s">
        <v>513</v>
      </c>
      <c r="O105" s="30">
        <f t="shared" si="31"/>
        <v>3406</v>
      </c>
      <c r="P105" s="46">
        <v>48</v>
      </c>
      <c r="Q105" s="42" t="s">
        <v>479</v>
      </c>
      <c r="R105" s="46">
        <f>VLOOKUP(Q105,W:X,2,FALSE)</f>
        <v>5086</v>
      </c>
      <c r="S105" s="46">
        <v>12</v>
      </c>
      <c r="T105" s="58" t="str">
        <f t="shared" si="23"/>
        <v>3006;3106;3406;5086</v>
      </c>
      <c r="U105" s="58" t="str">
        <f t="shared" si="24"/>
        <v>36;36;48;12</v>
      </c>
    </row>
    <row r="106" ht="16.5" spans="7:21">
      <c r="G106" s="64" t="s">
        <v>612</v>
      </c>
      <c r="H106" s="65" t="s">
        <v>471</v>
      </c>
      <c r="I106" s="65">
        <f t="shared" si="29"/>
        <v>3001</v>
      </c>
      <c r="J106" s="67">
        <v>5</v>
      </c>
      <c r="K106" s="65" t="s">
        <v>474</v>
      </c>
      <c r="L106" s="65">
        <f t="shared" si="30"/>
        <v>3101</v>
      </c>
      <c r="M106" s="67">
        <v>3</v>
      </c>
      <c r="N106" s="65" t="s">
        <v>475</v>
      </c>
      <c r="O106" s="65">
        <f t="shared" si="31"/>
        <v>3401</v>
      </c>
      <c r="P106" s="67">
        <v>3</v>
      </c>
      <c r="Q106" s="65"/>
      <c r="R106" s="67"/>
      <c r="S106" s="67"/>
      <c r="T106" s="58" t="str">
        <f t="shared" si="23"/>
        <v>3001;3101;3401</v>
      </c>
      <c r="U106" s="58" t="str">
        <f t="shared" si="24"/>
        <v>5;3;3</v>
      </c>
    </row>
    <row r="107" ht="16.5" spans="7:21">
      <c r="G107" s="64" t="s">
        <v>613</v>
      </c>
      <c r="H107" s="65" t="s">
        <v>471</v>
      </c>
      <c r="I107" s="65">
        <f t="shared" si="29"/>
        <v>3001</v>
      </c>
      <c r="J107" s="67">
        <v>10</v>
      </c>
      <c r="K107" s="65" t="s">
        <v>474</v>
      </c>
      <c r="L107" s="65">
        <f t="shared" si="30"/>
        <v>3101</v>
      </c>
      <c r="M107" s="67">
        <v>6</v>
      </c>
      <c r="N107" s="65" t="s">
        <v>475</v>
      </c>
      <c r="O107" s="65">
        <f t="shared" si="31"/>
        <v>3401</v>
      </c>
      <c r="P107" s="67">
        <v>6</v>
      </c>
      <c r="Q107" s="42" t="s">
        <v>479</v>
      </c>
      <c r="R107" s="67">
        <f>VLOOKUP(Q107,W:X,2,FALSE)</f>
        <v>5086</v>
      </c>
      <c r="S107" s="67">
        <v>1</v>
      </c>
      <c r="T107" s="58" t="str">
        <f t="shared" si="23"/>
        <v>3001;3101;3401;5086</v>
      </c>
      <c r="U107" s="58" t="str">
        <f t="shared" si="24"/>
        <v>10;6;6;1</v>
      </c>
    </row>
    <row r="108" ht="16.5" spans="7:21">
      <c r="G108" s="64" t="s">
        <v>614</v>
      </c>
      <c r="H108" s="65" t="s">
        <v>476</v>
      </c>
      <c r="I108" s="65">
        <f t="shared" si="29"/>
        <v>3002</v>
      </c>
      <c r="J108" s="67">
        <v>10</v>
      </c>
      <c r="K108" s="65" t="s">
        <v>483</v>
      </c>
      <c r="L108" s="65">
        <f t="shared" si="30"/>
        <v>3102</v>
      </c>
      <c r="M108" s="67">
        <v>6</v>
      </c>
      <c r="N108" s="65" t="s">
        <v>484</v>
      </c>
      <c r="O108" s="65">
        <f t="shared" si="31"/>
        <v>3402</v>
      </c>
      <c r="P108" s="67">
        <v>6</v>
      </c>
      <c r="Q108" s="65" t="s">
        <v>479</v>
      </c>
      <c r="R108" s="67">
        <f>VLOOKUP(Q108,W:X,2,FALSE)</f>
        <v>5086</v>
      </c>
      <c r="S108" s="67">
        <v>1</v>
      </c>
      <c r="T108" s="58" t="str">
        <f t="shared" si="23"/>
        <v>3002;3102;3402;5086</v>
      </c>
      <c r="U108" s="58" t="str">
        <f t="shared" si="24"/>
        <v>10;6;6;1</v>
      </c>
    </row>
    <row r="109" ht="16.5" spans="7:21">
      <c r="G109" s="64" t="s">
        <v>615</v>
      </c>
      <c r="H109" s="65" t="s">
        <v>476</v>
      </c>
      <c r="I109" s="65">
        <f t="shared" si="29"/>
        <v>3002</v>
      </c>
      <c r="J109" s="67">
        <v>20</v>
      </c>
      <c r="K109" s="65" t="s">
        <v>483</v>
      </c>
      <c r="L109" s="65">
        <f t="shared" si="30"/>
        <v>3102</v>
      </c>
      <c r="M109" s="67">
        <v>12</v>
      </c>
      <c r="N109" s="65" t="s">
        <v>484</v>
      </c>
      <c r="O109" s="65">
        <f t="shared" si="31"/>
        <v>3402</v>
      </c>
      <c r="P109" s="67">
        <v>12</v>
      </c>
      <c r="Q109" s="42" t="s">
        <v>479</v>
      </c>
      <c r="R109" s="67">
        <f>VLOOKUP(Q109,W:X,2,FALSE)</f>
        <v>5086</v>
      </c>
      <c r="S109" s="67">
        <v>2</v>
      </c>
      <c r="T109" s="58" t="str">
        <f t="shared" si="23"/>
        <v>3002;3102;3402;5086</v>
      </c>
      <c r="U109" s="58" t="str">
        <f t="shared" si="24"/>
        <v>20;12;12;2</v>
      </c>
    </row>
    <row r="110" ht="16.5" spans="7:21">
      <c r="G110" s="64" t="s">
        <v>616</v>
      </c>
      <c r="H110" s="65" t="s">
        <v>480</v>
      </c>
      <c r="I110" s="65">
        <f t="shared" si="29"/>
        <v>3003</v>
      </c>
      <c r="J110" s="67">
        <v>15</v>
      </c>
      <c r="K110" s="65" t="s">
        <v>491</v>
      </c>
      <c r="L110" s="65">
        <f t="shared" si="30"/>
        <v>3103</v>
      </c>
      <c r="M110" s="67">
        <v>9</v>
      </c>
      <c r="N110" s="65" t="s">
        <v>492</v>
      </c>
      <c r="O110" s="65">
        <f t="shared" si="31"/>
        <v>3403</v>
      </c>
      <c r="P110" s="67">
        <v>9</v>
      </c>
      <c r="Q110" s="65" t="s">
        <v>479</v>
      </c>
      <c r="R110" s="67">
        <f>VLOOKUP(Q110,W:X,2,FALSE)</f>
        <v>5086</v>
      </c>
      <c r="S110" s="67">
        <v>2</v>
      </c>
      <c r="T110" s="58" t="str">
        <f t="shared" si="23"/>
        <v>3003;3103;3403;5086</v>
      </c>
      <c r="U110" s="58" t="str">
        <f t="shared" si="24"/>
        <v>15;9;9;2</v>
      </c>
    </row>
    <row r="111" ht="16.5" spans="7:21">
      <c r="G111" s="64" t="s">
        <v>617</v>
      </c>
      <c r="H111" s="65" t="s">
        <v>480</v>
      </c>
      <c r="I111" s="65">
        <f t="shared" si="29"/>
        <v>3003</v>
      </c>
      <c r="J111" s="67">
        <v>30</v>
      </c>
      <c r="K111" s="65" t="s">
        <v>491</v>
      </c>
      <c r="L111" s="65">
        <f t="shared" si="30"/>
        <v>3103</v>
      </c>
      <c r="M111" s="67">
        <v>18</v>
      </c>
      <c r="N111" s="65" t="s">
        <v>492</v>
      </c>
      <c r="O111" s="65">
        <f t="shared" si="31"/>
        <v>3403</v>
      </c>
      <c r="P111" s="67">
        <v>18</v>
      </c>
      <c r="Q111" s="42" t="s">
        <v>479</v>
      </c>
      <c r="R111" s="67">
        <f>VLOOKUP(Q111,W:X,2,FALSE)</f>
        <v>5086</v>
      </c>
      <c r="S111" s="67">
        <v>4</v>
      </c>
      <c r="T111" s="58" t="str">
        <f t="shared" si="23"/>
        <v>3003;3103;3403;5086</v>
      </c>
      <c r="U111" s="58" t="str">
        <f t="shared" si="24"/>
        <v>30;18;18;4</v>
      </c>
    </row>
    <row r="112" ht="16.5" spans="7:21">
      <c r="G112" s="64" t="s">
        <v>618</v>
      </c>
      <c r="H112" s="65" t="s">
        <v>485</v>
      </c>
      <c r="I112" s="65">
        <f t="shared" si="29"/>
        <v>3004</v>
      </c>
      <c r="J112" s="67">
        <v>20</v>
      </c>
      <c r="K112" s="65" t="s">
        <v>497</v>
      </c>
      <c r="L112" s="65">
        <f t="shared" si="30"/>
        <v>3104</v>
      </c>
      <c r="M112" s="67">
        <v>12</v>
      </c>
      <c r="N112" s="65" t="s">
        <v>498</v>
      </c>
      <c r="O112" s="65">
        <f t="shared" si="31"/>
        <v>3404</v>
      </c>
      <c r="P112" s="67">
        <v>12</v>
      </c>
      <c r="Q112" s="65" t="s">
        <v>479</v>
      </c>
      <c r="R112" s="67">
        <f>VLOOKUP(Q112,W:X,2,FALSE)</f>
        <v>5086</v>
      </c>
      <c r="S112" s="67">
        <v>4</v>
      </c>
      <c r="T112" s="58" t="str">
        <f t="shared" si="23"/>
        <v>3004;3104;3404;5086</v>
      </c>
      <c r="U112" s="58" t="str">
        <f t="shared" si="24"/>
        <v>20;12;12;4</v>
      </c>
    </row>
    <row r="113" ht="16.5" spans="7:21">
      <c r="G113" s="64" t="s">
        <v>619</v>
      </c>
      <c r="H113" s="65" t="s">
        <v>485</v>
      </c>
      <c r="I113" s="65">
        <f t="shared" si="29"/>
        <v>3004</v>
      </c>
      <c r="J113" s="67">
        <v>40</v>
      </c>
      <c r="K113" s="65" t="s">
        <v>497</v>
      </c>
      <c r="L113" s="65">
        <f t="shared" si="30"/>
        <v>3104</v>
      </c>
      <c r="M113" s="67">
        <v>24</v>
      </c>
      <c r="N113" s="65" t="s">
        <v>498</v>
      </c>
      <c r="O113" s="65">
        <f t="shared" si="31"/>
        <v>3404</v>
      </c>
      <c r="P113" s="67">
        <v>24</v>
      </c>
      <c r="Q113" s="42" t="s">
        <v>479</v>
      </c>
      <c r="R113" s="67">
        <f>VLOOKUP(Q113,W:X,2,FALSE)</f>
        <v>5086</v>
      </c>
      <c r="S113" s="67">
        <v>8</v>
      </c>
      <c r="T113" s="58" t="str">
        <f t="shared" si="23"/>
        <v>3004;3104;3404;5086</v>
      </c>
      <c r="U113" s="58" t="str">
        <f t="shared" si="24"/>
        <v>40;24;24;8</v>
      </c>
    </row>
    <row r="114" ht="16.5" spans="7:21">
      <c r="G114" s="64" t="s">
        <v>620</v>
      </c>
      <c r="H114" s="65" t="s">
        <v>488</v>
      </c>
      <c r="I114" s="65">
        <f t="shared" si="29"/>
        <v>3005</v>
      </c>
      <c r="J114" s="67">
        <v>25</v>
      </c>
      <c r="K114" s="65" t="s">
        <v>503</v>
      </c>
      <c r="L114" s="65">
        <f t="shared" si="30"/>
        <v>3105</v>
      </c>
      <c r="M114" s="67">
        <v>15</v>
      </c>
      <c r="N114" s="65" t="s">
        <v>504</v>
      </c>
      <c r="O114" s="65">
        <f t="shared" si="31"/>
        <v>3405</v>
      </c>
      <c r="P114" s="67">
        <v>15</v>
      </c>
      <c r="Q114" s="65" t="s">
        <v>479</v>
      </c>
      <c r="R114" s="67">
        <f>VLOOKUP(Q114,W:X,2,FALSE)</f>
        <v>5086</v>
      </c>
      <c r="S114" s="67">
        <v>8</v>
      </c>
      <c r="T114" s="58" t="str">
        <f t="shared" si="23"/>
        <v>3005;3105;3405;5086</v>
      </c>
      <c r="U114" s="58" t="str">
        <f t="shared" si="24"/>
        <v>25;15;15;8</v>
      </c>
    </row>
    <row r="115" ht="16.5" spans="7:21">
      <c r="G115" s="64" t="s">
        <v>621</v>
      </c>
      <c r="H115" s="65" t="s">
        <v>488</v>
      </c>
      <c r="I115" s="65">
        <f t="shared" si="29"/>
        <v>3005</v>
      </c>
      <c r="J115" s="67">
        <v>50</v>
      </c>
      <c r="K115" s="65" t="s">
        <v>503</v>
      </c>
      <c r="L115" s="65">
        <f t="shared" si="30"/>
        <v>3105</v>
      </c>
      <c r="M115" s="67">
        <v>30</v>
      </c>
      <c r="N115" s="65" t="s">
        <v>504</v>
      </c>
      <c r="O115" s="65">
        <f t="shared" si="31"/>
        <v>3405</v>
      </c>
      <c r="P115" s="67">
        <v>30</v>
      </c>
      <c r="Q115" s="42" t="s">
        <v>479</v>
      </c>
      <c r="R115" s="67">
        <f>VLOOKUP(Q115,W:X,2,FALSE)</f>
        <v>5086</v>
      </c>
      <c r="S115" s="67">
        <v>10</v>
      </c>
      <c r="T115" s="58" t="str">
        <f t="shared" si="23"/>
        <v>3005;3105;3405;5086</v>
      </c>
      <c r="U115" s="58" t="str">
        <f t="shared" si="24"/>
        <v>50;30;30;10</v>
      </c>
    </row>
    <row r="116" ht="16.5" spans="7:21">
      <c r="G116" s="64" t="s">
        <v>622</v>
      </c>
      <c r="H116" s="65" t="s">
        <v>488</v>
      </c>
      <c r="I116" s="65">
        <f t="shared" si="29"/>
        <v>3005</v>
      </c>
      <c r="J116" s="67">
        <v>60</v>
      </c>
      <c r="K116" s="65" t="s">
        <v>503</v>
      </c>
      <c r="L116" s="65">
        <f t="shared" si="30"/>
        <v>3105</v>
      </c>
      <c r="M116" s="67">
        <v>40</v>
      </c>
      <c r="N116" s="65" t="s">
        <v>504</v>
      </c>
      <c r="O116" s="65">
        <f t="shared" si="31"/>
        <v>3405</v>
      </c>
      <c r="P116" s="67">
        <v>40</v>
      </c>
      <c r="Q116" s="42" t="s">
        <v>479</v>
      </c>
      <c r="R116" s="67">
        <f>VLOOKUP(Q116,W:X,2,FALSE)</f>
        <v>5086</v>
      </c>
      <c r="S116" s="67">
        <v>10</v>
      </c>
      <c r="T116" s="58" t="str">
        <f t="shared" ref="T116" si="34">IF(Q116="",(I116&amp;";"&amp;L116&amp;";"&amp;O116),(I116&amp;";"&amp;L116&amp;";"&amp;O116&amp;";"&amp;R116))</f>
        <v>3005;3105;3405;5086</v>
      </c>
      <c r="U116" s="58" t="str">
        <f t="shared" ref="U116" si="35">IF(Q116="",(J116&amp;";"&amp;M116&amp;";"&amp;P116),(J116&amp;";"&amp;M116&amp;";"&amp;P116&amp;";"&amp;S116))</f>
        <v>60;40;40;10</v>
      </c>
    </row>
    <row r="117" ht="16.5" spans="7:21">
      <c r="G117" s="64" t="s">
        <v>623</v>
      </c>
      <c r="H117" s="65" t="s">
        <v>511</v>
      </c>
      <c r="I117" s="65">
        <f t="shared" si="29"/>
        <v>3006</v>
      </c>
      <c r="J117" s="67">
        <v>30</v>
      </c>
      <c r="K117" s="65" t="s">
        <v>512</v>
      </c>
      <c r="L117" s="65">
        <f t="shared" si="30"/>
        <v>3106</v>
      </c>
      <c r="M117" s="67">
        <v>18</v>
      </c>
      <c r="N117" s="65" t="s">
        <v>513</v>
      </c>
      <c r="O117" s="65">
        <f t="shared" si="31"/>
        <v>3406</v>
      </c>
      <c r="P117" s="67">
        <v>28</v>
      </c>
      <c r="Q117" s="65" t="s">
        <v>479</v>
      </c>
      <c r="R117" s="67">
        <f>VLOOKUP(Q117,W:X,2,FALSE)</f>
        <v>5086</v>
      </c>
      <c r="S117" s="67">
        <v>10</v>
      </c>
      <c r="T117" s="58" t="str">
        <f t="shared" si="23"/>
        <v>3006;3106;3406;5086</v>
      </c>
      <c r="U117" s="58" t="str">
        <f t="shared" si="24"/>
        <v>30;18;28;10</v>
      </c>
    </row>
    <row r="118" ht="16.5" spans="7:21">
      <c r="G118" s="64" t="s">
        <v>624</v>
      </c>
      <c r="H118" s="65" t="s">
        <v>511</v>
      </c>
      <c r="I118" s="65">
        <f t="shared" si="29"/>
        <v>3006</v>
      </c>
      <c r="J118" s="67">
        <v>60</v>
      </c>
      <c r="K118" s="65" t="s">
        <v>512</v>
      </c>
      <c r="L118" s="65">
        <f t="shared" si="30"/>
        <v>3106</v>
      </c>
      <c r="M118" s="67">
        <v>36</v>
      </c>
      <c r="N118" s="65" t="s">
        <v>513</v>
      </c>
      <c r="O118" s="65">
        <f t="shared" si="31"/>
        <v>3406</v>
      </c>
      <c r="P118" s="67">
        <v>36</v>
      </c>
      <c r="Q118" s="42" t="s">
        <v>479</v>
      </c>
      <c r="R118" s="67">
        <f>VLOOKUP(Q118,W:X,2,FALSE)</f>
        <v>5086</v>
      </c>
      <c r="S118" s="67">
        <v>12</v>
      </c>
      <c r="T118" s="58" t="str">
        <f t="shared" si="23"/>
        <v>3006;3106;3406;5086</v>
      </c>
      <c r="U118" s="58" t="str">
        <f t="shared" si="24"/>
        <v>60;36;36;12</v>
      </c>
    </row>
    <row r="119" ht="16.5" spans="7:21">
      <c r="G119" s="5" t="s">
        <v>625</v>
      </c>
      <c r="H119" s="28" t="s">
        <v>471</v>
      </c>
      <c r="I119" s="28">
        <f t="shared" si="29"/>
        <v>3001</v>
      </c>
      <c r="J119" s="68">
        <v>3</v>
      </c>
      <c r="K119" s="28" t="s">
        <v>474</v>
      </c>
      <c r="L119" s="28">
        <f t="shared" si="30"/>
        <v>3101</v>
      </c>
      <c r="M119" s="68">
        <v>3</v>
      </c>
      <c r="N119" s="28" t="s">
        <v>475</v>
      </c>
      <c r="O119" s="28">
        <f t="shared" si="31"/>
        <v>3401</v>
      </c>
      <c r="P119" s="68">
        <v>5</v>
      </c>
      <c r="Q119" s="28"/>
      <c r="R119" s="68"/>
      <c r="S119" s="68"/>
      <c r="T119" s="58" t="str">
        <f t="shared" si="23"/>
        <v>3001;3101;3401</v>
      </c>
      <c r="U119" s="58" t="str">
        <f t="shared" si="24"/>
        <v>3;3;5</v>
      </c>
    </row>
    <row r="120" ht="16.5" spans="7:21">
      <c r="G120" s="5" t="s">
        <v>626</v>
      </c>
      <c r="H120" s="28" t="s">
        <v>471</v>
      </c>
      <c r="I120" s="28">
        <f t="shared" si="29"/>
        <v>3001</v>
      </c>
      <c r="J120" s="68">
        <v>6</v>
      </c>
      <c r="K120" s="28" t="s">
        <v>474</v>
      </c>
      <c r="L120" s="28">
        <f t="shared" si="30"/>
        <v>3101</v>
      </c>
      <c r="M120" s="68">
        <v>6</v>
      </c>
      <c r="N120" s="28" t="s">
        <v>475</v>
      </c>
      <c r="O120" s="28">
        <f t="shared" si="31"/>
        <v>3401</v>
      </c>
      <c r="P120" s="68">
        <v>10</v>
      </c>
      <c r="Q120" s="42" t="s">
        <v>479</v>
      </c>
      <c r="R120" s="68">
        <f>VLOOKUP(Q120,W:X,2,FALSE)</f>
        <v>5086</v>
      </c>
      <c r="S120" s="68">
        <v>1</v>
      </c>
      <c r="T120" s="58" t="str">
        <f t="shared" si="23"/>
        <v>3001;3101;3401;5086</v>
      </c>
      <c r="U120" s="58" t="str">
        <f t="shared" si="24"/>
        <v>6;6;10;1</v>
      </c>
    </row>
    <row r="121" ht="16.5" spans="7:21">
      <c r="G121" s="5" t="s">
        <v>627</v>
      </c>
      <c r="H121" s="28" t="s">
        <v>476</v>
      </c>
      <c r="I121" s="28">
        <f t="shared" si="29"/>
        <v>3002</v>
      </c>
      <c r="J121" s="68">
        <v>6</v>
      </c>
      <c r="K121" s="28" t="s">
        <v>483</v>
      </c>
      <c r="L121" s="28">
        <f t="shared" si="30"/>
        <v>3102</v>
      </c>
      <c r="M121" s="68">
        <v>6</v>
      </c>
      <c r="N121" s="28" t="s">
        <v>484</v>
      </c>
      <c r="O121" s="28">
        <f t="shared" si="31"/>
        <v>3402</v>
      </c>
      <c r="P121" s="68">
        <v>10</v>
      </c>
      <c r="Q121" s="42" t="s">
        <v>479</v>
      </c>
      <c r="R121" s="68">
        <f>VLOOKUP(Q121,W:X,2,FALSE)</f>
        <v>5086</v>
      </c>
      <c r="S121" s="68">
        <v>1</v>
      </c>
      <c r="T121" s="58" t="str">
        <f t="shared" si="23"/>
        <v>3002;3102;3402;5086</v>
      </c>
      <c r="U121" s="58" t="str">
        <f t="shared" si="24"/>
        <v>6;6;10;1</v>
      </c>
    </row>
    <row r="122" ht="16.5" spans="7:21">
      <c r="G122" s="5" t="s">
        <v>628</v>
      </c>
      <c r="H122" s="28" t="s">
        <v>476</v>
      </c>
      <c r="I122" s="28">
        <f t="shared" si="29"/>
        <v>3002</v>
      </c>
      <c r="J122" s="68">
        <v>12</v>
      </c>
      <c r="K122" s="28" t="s">
        <v>483</v>
      </c>
      <c r="L122" s="28">
        <f t="shared" si="30"/>
        <v>3102</v>
      </c>
      <c r="M122" s="68">
        <v>12</v>
      </c>
      <c r="N122" s="28" t="s">
        <v>484</v>
      </c>
      <c r="O122" s="28">
        <f t="shared" si="31"/>
        <v>3402</v>
      </c>
      <c r="P122" s="68">
        <v>20</v>
      </c>
      <c r="Q122" s="42" t="s">
        <v>479</v>
      </c>
      <c r="R122" s="68">
        <f>VLOOKUP(Q122,W:X,2,FALSE)</f>
        <v>5086</v>
      </c>
      <c r="S122" s="68">
        <v>2</v>
      </c>
      <c r="T122" s="58" t="str">
        <f t="shared" si="23"/>
        <v>3002;3102;3402;5086</v>
      </c>
      <c r="U122" s="58" t="str">
        <f t="shared" si="24"/>
        <v>12;12;20;2</v>
      </c>
    </row>
    <row r="123" ht="16.5" spans="7:21">
      <c r="G123" s="5" t="s">
        <v>629</v>
      </c>
      <c r="H123" s="28" t="s">
        <v>480</v>
      </c>
      <c r="I123" s="28">
        <f t="shared" si="29"/>
        <v>3003</v>
      </c>
      <c r="J123" s="68">
        <v>9</v>
      </c>
      <c r="K123" s="28" t="s">
        <v>491</v>
      </c>
      <c r="L123" s="28">
        <f t="shared" si="30"/>
        <v>3103</v>
      </c>
      <c r="M123" s="68">
        <v>9</v>
      </c>
      <c r="N123" s="28" t="s">
        <v>492</v>
      </c>
      <c r="O123" s="28">
        <f t="shared" si="31"/>
        <v>3403</v>
      </c>
      <c r="P123" s="68">
        <v>15</v>
      </c>
      <c r="Q123" s="28" t="s">
        <v>479</v>
      </c>
      <c r="R123" s="68">
        <f>VLOOKUP(Q123,W:X,2,FALSE)</f>
        <v>5086</v>
      </c>
      <c r="S123" s="68">
        <v>2</v>
      </c>
      <c r="T123" s="58" t="str">
        <f t="shared" si="23"/>
        <v>3003;3103;3403;5086</v>
      </c>
      <c r="U123" s="58" t="str">
        <f t="shared" si="24"/>
        <v>9;9;15;2</v>
      </c>
    </row>
    <row r="124" ht="16.5" spans="7:21">
      <c r="G124" s="5" t="s">
        <v>630</v>
      </c>
      <c r="H124" s="28" t="s">
        <v>480</v>
      </c>
      <c r="I124" s="28">
        <f t="shared" si="29"/>
        <v>3003</v>
      </c>
      <c r="J124" s="68">
        <v>18</v>
      </c>
      <c r="K124" s="28" t="s">
        <v>491</v>
      </c>
      <c r="L124" s="28">
        <f t="shared" si="30"/>
        <v>3103</v>
      </c>
      <c r="M124" s="68">
        <v>18</v>
      </c>
      <c r="N124" s="28" t="s">
        <v>492</v>
      </c>
      <c r="O124" s="28">
        <f t="shared" si="31"/>
        <v>3403</v>
      </c>
      <c r="P124" s="68">
        <v>30</v>
      </c>
      <c r="Q124" s="42" t="s">
        <v>479</v>
      </c>
      <c r="R124" s="68">
        <f>VLOOKUP(Q124,W:X,2,FALSE)</f>
        <v>5086</v>
      </c>
      <c r="S124" s="68">
        <v>4</v>
      </c>
      <c r="T124" s="58" t="str">
        <f t="shared" si="23"/>
        <v>3003;3103;3403;5086</v>
      </c>
      <c r="U124" s="58" t="str">
        <f t="shared" si="24"/>
        <v>18;18;30;4</v>
      </c>
    </row>
    <row r="125" ht="16.5" spans="7:21">
      <c r="G125" s="5" t="s">
        <v>631</v>
      </c>
      <c r="H125" s="28" t="s">
        <v>485</v>
      </c>
      <c r="I125" s="28">
        <f t="shared" si="29"/>
        <v>3004</v>
      </c>
      <c r="J125" s="68">
        <v>12</v>
      </c>
      <c r="K125" s="28" t="s">
        <v>497</v>
      </c>
      <c r="L125" s="28">
        <f t="shared" si="30"/>
        <v>3104</v>
      </c>
      <c r="M125" s="68">
        <v>12</v>
      </c>
      <c r="N125" s="28" t="s">
        <v>498</v>
      </c>
      <c r="O125" s="28">
        <f t="shared" si="31"/>
        <v>3404</v>
      </c>
      <c r="P125" s="68">
        <v>20</v>
      </c>
      <c r="Q125" s="28" t="s">
        <v>479</v>
      </c>
      <c r="R125" s="68">
        <f>VLOOKUP(Q125,W:X,2,FALSE)</f>
        <v>5086</v>
      </c>
      <c r="S125" s="68">
        <v>4</v>
      </c>
      <c r="T125" s="58" t="str">
        <f t="shared" si="23"/>
        <v>3004;3104;3404;5086</v>
      </c>
      <c r="U125" s="58" t="str">
        <f t="shared" si="24"/>
        <v>12;12;20;4</v>
      </c>
    </row>
    <row r="126" ht="16.5" spans="7:21">
      <c r="G126" s="5" t="s">
        <v>632</v>
      </c>
      <c r="H126" s="28" t="s">
        <v>485</v>
      </c>
      <c r="I126" s="28">
        <f t="shared" si="29"/>
        <v>3004</v>
      </c>
      <c r="J126" s="68">
        <v>24</v>
      </c>
      <c r="K126" s="28" t="s">
        <v>497</v>
      </c>
      <c r="L126" s="28">
        <f t="shared" si="30"/>
        <v>3104</v>
      </c>
      <c r="M126" s="68">
        <v>24</v>
      </c>
      <c r="N126" s="28" t="s">
        <v>498</v>
      </c>
      <c r="O126" s="28">
        <f t="shared" si="31"/>
        <v>3404</v>
      </c>
      <c r="P126" s="68">
        <v>40</v>
      </c>
      <c r="Q126" s="42" t="s">
        <v>479</v>
      </c>
      <c r="R126" s="68">
        <f>VLOOKUP(Q126,W:X,2,FALSE)</f>
        <v>5086</v>
      </c>
      <c r="S126" s="68">
        <v>8</v>
      </c>
      <c r="T126" s="58" t="str">
        <f t="shared" si="23"/>
        <v>3004;3104;3404;5086</v>
      </c>
      <c r="U126" s="58" t="str">
        <f t="shared" si="24"/>
        <v>24;24;40;8</v>
      </c>
    </row>
    <row r="127" ht="16.5" spans="7:21">
      <c r="G127" s="5" t="s">
        <v>633</v>
      </c>
      <c r="H127" s="28" t="s">
        <v>488</v>
      </c>
      <c r="I127" s="28">
        <f t="shared" si="29"/>
        <v>3005</v>
      </c>
      <c r="J127" s="68">
        <v>15</v>
      </c>
      <c r="K127" s="28" t="s">
        <v>503</v>
      </c>
      <c r="L127" s="28">
        <f t="shared" si="30"/>
        <v>3105</v>
      </c>
      <c r="M127" s="68">
        <v>15</v>
      </c>
      <c r="N127" s="28" t="s">
        <v>504</v>
      </c>
      <c r="O127" s="28">
        <f t="shared" si="31"/>
        <v>3405</v>
      </c>
      <c r="P127" s="68">
        <v>25</v>
      </c>
      <c r="Q127" s="28" t="s">
        <v>479</v>
      </c>
      <c r="R127" s="68">
        <f>VLOOKUP(Q127,W:X,2,FALSE)</f>
        <v>5086</v>
      </c>
      <c r="S127" s="68">
        <v>8</v>
      </c>
      <c r="T127" s="58" t="str">
        <f t="shared" si="23"/>
        <v>3005;3105;3405;5086</v>
      </c>
      <c r="U127" s="58" t="str">
        <f t="shared" si="24"/>
        <v>15;15;25;8</v>
      </c>
    </row>
    <row r="128" ht="16.5" spans="7:21">
      <c r="G128" s="5" t="s">
        <v>634</v>
      </c>
      <c r="H128" s="28" t="s">
        <v>488</v>
      </c>
      <c r="I128" s="28">
        <f t="shared" si="29"/>
        <v>3005</v>
      </c>
      <c r="J128" s="68">
        <v>30</v>
      </c>
      <c r="K128" s="28" t="s">
        <v>503</v>
      </c>
      <c r="L128" s="28">
        <f t="shared" si="30"/>
        <v>3105</v>
      </c>
      <c r="M128" s="68">
        <v>30</v>
      </c>
      <c r="N128" s="28" t="s">
        <v>504</v>
      </c>
      <c r="O128" s="28">
        <f t="shared" si="31"/>
        <v>3405</v>
      </c>
      <c r="P128" s="68">
        <v>50</v>
      </c>
      <c r="Q128" s="42" t="s">
        <v>479</v>
      </c>
      <c r="R128" s="68">
        <f>VLOOKUP(Q128,W:X,2,FALSE)</f>
        <v>5086</v>
      </c>
      <c r="S128" s="68">
        <v>10</v>
      </c>
      <c r="T128" s="58" t="str">
        <f t="shared" si="23"/>
        <v>3005;3105;3405;5086</v>
      </c>
      <c r="U128" s="58" t="str">
        <f t="shared" si="24"/>
        <v>30;30;50;10</v>
      </c>
    </row>
    <row r="129" ht="16.5" spans="7:21">
      <c r="G129" s="5" t="s">
        <v>635</v>
      </c>
      <c r="H129" s="28" t="s">
        <v>488</v>
      </c>
      <c r="I129" s="28">
        <f t="shared" si="29"/>
        <v>3005</v>
      </c>
      <c r="J129" s="68">
        <v>40</v>
      </c>
      <c r="K129" s="28" t="s">
        <v>503</v>
      </c>
      <c r="L129" s="28">
        <f t="shared" si="30"/>
        <v>3105</v>
      </c>
      <c r="M129" s="68">
        <v>40</v>
      </c>
      <c r="N129" s="28" t="s">
        <v>504</v>
      </c>
      <c r="O129" s="28">
        <f t="shared" si="31"/>
        <v>3405</v>
      </c>
      <c r="P129" s="68">
        <v>60</v>
      </c>
      <c r="Q129" s="42" t="s">
        <v>479</v>
      </c>
      <c r="R129" s="68">
        <f>VLOOKUP(Q129,W:X,2,FALSE)</f>
        <v>5086</v>
      </c>
      <c r="S129" s="68">
        <v>10</v>
      </c>
      <c r="T129" s="58" t="str">
        <f t="shared" ref="T129" si="36">IF(Q129="",(I129&amp;";"&amp;L129&amp;";"&amp;O129),(I129&amp;";"&amp;L129&amp;";"&amp;O129&amp;";"&amp;R129))</f>
        <v>3005;3105;3405;5086</v>
      </c>
      <c r="U129" s="58" t="str">
        <f t="shared" ref="U129" si="37">IF(Q129="",(J129&amp;";"&amp;M129&amp;";"&amp;P129),(J129&amp;";"&amp;M129&amp;";"&amp;P129&amp;";"&amp;S129))</f>
        <v>40;40;60;10</v>
      </c>
    </row>
    <row r="130" ht="16.5" spans="7:21">
      <c r="G130" s="5" t="s">
        <v>636</v>
      </c>
      <c r="H130" s="28" t="s">
        <v>511</v>
      </c>
      <c r="I130" s="28">
        <f t="shared" ref="I130:I161" si="38">VLOOKUP(H130,W:X,2,FALSE)</f>
        <v>3006</v>
      </c>
      <c r="J130" s="68">
        <v>18</v>
      </c>
      <c r="K130" s="28" t="s">
        <v>512</v>
      </c>
      <c r="L130" s="28">
        <f t="shared" ref="L130:L161" si="39">VLOOKUP(K130,W:X,2,FALSE)</f>
        <v>3106</v>
      </c>
      <c r="M130" s="68">
        <v>18</v>
      </c>
      <c r="N130" s="28" t="s">
        <v>513</v>
      </c>
      <c r="O130" s="28">
        <f t="shared" ref="O130:O161" si="40">VLOOKUP(N130,W:X,2,FALSE)</f>
        <v>3406</v>
      </c>
      <c r="P130" s="68">
        <v>30</v>
      </c>
      <c r="Q130" s="28" t="s">
        <v>479</v>
      </c>
      <c r="R130" s="68">
        <f>VLOOKUP(Q130,W:X,2,FALSE)</f>
        <v>5086</v>
      </c>
      <c r="S130" s="68">
        <v>10</v>
      </c>
      <c r="T130" s="58" t="str">
        <f t="shared" si="23"/>
        <v>3006;3106;3406;5086</v>
      </c>
      <c r="U130" s="58" t="str">
        <f t="shared" si="24"/>
        <v>18;18;30;10</v>
      </c>
    </row>
    <row r="131" ht="16.5" spans="7:21">
      <c r="G131" s="5" t="s">
        <v>637</v>
      </c>
      <c r="H131" s="28" t="s">
        <v>511</v>
      </c>
      <c r="I131" s="28">
        <f t="shared" si="38"/>
        <v>3006</v>
      </c>
      <c r="J131" s="68">
        <v>36</v>
      </c>
      <c r="K131" s="28" t="s">
        <v>512</v>
      </c>
      <c r="L131" s="28">
        <f t="shared" si="39"/>
        <v>3106</v>
      </c>
      <c r="M131" s="68">
        <v>36</v>
      </c>
      <c r="N131" s="28" t="s">
        <v>513</v>
      </c>
      <c r="O131" s="28">
        <f t="shared" si="40"/>
        <v>3406</v>
      </c>
      <c r="P131" s="68">
        <v>60</v>
      </c>
      <c r="Q131" s="42" t="s">
        <v>479</v>
      </c>
      <c r="R131" s="68">
        <f>VLOOKUP(Q131,W:X,2,FALSE)</f>
        <v>5086</v>
      </c>
      <c r="S131" s="68">
        <v>12</v>
      </c>
      <c r="T131" s="58" t="str">
        <f t="shared" si="23"/>
        <v>3006;3106;3406;5086</v>
      </c>
      <c r="U131" s="58" t="str">
        <f t="shared" si="24"/>
        <v>36;36;60;12</v>
      </c>
    </row>
    <row r="132" ht="16.5" spans="7:21">
      <c r="G132" s="69" t="s">
        <v>638</v>
      </c>
      <c r="H132" s="70" t="s">
        <v>471</v>
      </c>
      <c r="I132" s="70">
        <f t="shared" si="38"/>
        <v>3001</v>
      </c>
      <c r="J132" s="77">
        <v>3</v>
      </c>
      <c r="K132" s="70" t="s">
        <v>474</v>
      </c>
      <c r="L132" s="70">
        <f t="shared" si="39"/>
        <v>3101</v>
      </c>
      <c r="M132" s="77">
        <v>5</v>
      </c>
      <c r="N132" s="70" t="s">
        <v>475</v>
      </c>
      <c r="O132" s="70">
        <f t="shared" si="40"/>
        <v>3401</v>
      </c>
      <c r="P132" s="77">
        <v>3</v>
      </c>
      <c r="Q132" s="70"/>
      <c r="R132" s="77"/>
      <c r="S132" s="77"/>
      <c r="T132" s="58" t="str">
        <f t="shared" si="23"/>
        <v>3001;3101;3401</v>
      </c>
      <c r="U132" s="58" t="str">
        <f t="shared" si="24"/>
        <v>3;5;3</v>
      </c>
    </row>
    <row r="133" ht="16.5" spans="7:21">
      <c r="G133" s="69" t="s">
        <v>639</v>
      </c>
      <c r="H133" s="70" t="s">
        <v>471</v>
      </c>
      <c r="I133" s="70">
        <f t="shared" si="38"/>
        <v>3001</v>
      </c>
      <c r="J133" s="77">
        <v>6</v>
      </c>
      <c r="K133" s="70" t="s">
        <v>474</v>
      </c>
      <c r="L133" s="70">
        <f t="shared" si="39"/>
        <v>3101</v>
      </c>
      <c r="M133" s="77">
        <v>10</v>
      </c>
      <c r="N133" s="70" t="s">
        <v>475</v>
      </c>
      <c r="O133" s="70">
        <f t="shared" si="40"/>
        <v>3401</v>
      </c>
      <c r="P133" s="77">
        <v>6</v>
      </c>
      <c r="Q133" s="42" t="s">
        <v>479</v>
      </c>
      <c r="R133" s="77">
        <f>VLOOKUP(Q133,W:X,2,FALSE)</f>
        <v>5086</v>
      </c>
      <c r="S133" s="77">
        <v>1</v>
      </c>
      <c r="T133" s="58" t="str">
        <f t="shared" si="23"/>
        <v>3001;3101;3401;5086</v>
      </c>
      <c r="U133" s="58" t="str">
        <f t="shared" si="24"/>
        <v>6;10;6;1</v>
      </c>
    </row>
    <row r="134" ht="16.5" spans="7:21">
      <c r="G134" s="69" t="s">
        <v>640</v>
      </c>
      <c r="H134" s="70" t="s">
        <v>476</v>
      </c>
      <c r="I134" s="70">
        <f t="shared" si="38"/>
        <v>3002</v>
      </c>
      <c r="J134" s="77">
        <v>6</v>
      </c>
      <c r="K134" s="70" t="s">
        <v>483</v>
      </c>
      <c r="L134" s="70">
        <f t="shared" si="39"/>
        <v>3102</v>
      </c>
      <c r="M134" s="77">
        <v>10</v>
      </c>
      <c r="N134" s="70" t="s">
        <v>484</v>
      </c>
      <c r="O134" s="70">
        <f t="shared" si="40"/>
        <v>3402</v>
      </c>
      <c r="P134" s="77">
        <v>6</v>
      </c>
      <c r="Q134" s="70" t="s">
        <v>479</v>
      </c>
      <c r="R134" s="77">
        <f>VLOOKUP(Q134,W:X,2,FALSE)</f>
        <v>5086</v>
      </c>
      <c r="S134" s="77">
        <v>1</v>
      </c>
      <c r="T134" s="58" t="str">
        <f t="shared" si="23"/>
        <v>3002;3102;3402;5086</v>
      </c>
      <c r="U134" s="58" t="str">
        <f t="shared" si="24"/>
        <v>6;10;6;1</v>
      </c>
    </row>
    <row r="135" ht="16.5" spans="7:21">
      <c r="G135" s="69" t="s">
        <v>641</v>
      </c>
      <c r="H135" s="70" t="s">
        <v>476</v>
      </c>
      <c r="I135" s="70">
        <f t="shared" si="38"/>
        <v>3002</v>
      </c>
      <c r="J135" s="77">
        <v>12</v>
      </c>
      <c r="K135" s="70" t="s">
        <v>483</v>
      </c>
      <c r="L135" s="70">
        <f t="shared" si="39"/>
        <v>3102</v>
      </c>
      <c r="M135" s="77">
        <v>20</v>
      </c>
      <c r="N135" s="70" t="s">
        <v>484</v>
      </c>
      <c r="O135" s="70">
        <f t="shared" si="40"/>
        <v>3402</v>
      </c>
      <c r="P135" s="77">
        <v>12</v>
      </c>
      <c r="Q135" s="42" t="s">
        <v>479</v>
      </c>
      <c r="R135" s="77">
        <f>VLOOKUP(Q135,W:X,2,FALSE)</f>
        <v>5086</v>
      </c>
      <c r="S135" s="77">
        <v>2</v>
      </c>
      <c r="T135" s="58" t="str">
        <f t="shared" si="23"/>
        <v>3002;3102;3402;5086</v>
      </c>
      <c r="U135" s="58" t="str">
        <f t="shared" si="24"/>
        <v>12;20;12;2</v>
      </c>
    </row>
    <row r="136" ht="16.5" spans="7:21">
      <c r="G136" s="69" t="s">
        <v>642</v>
      </c>
      <c r="H136" s="70" t="s">
        <v>480</v>
      </c>
      <c r="I136" s="70">
        <f t="shared" si="38"/>
        <v>3003</v>
      </c>
      <c r="J136" s="77">
        <v>9</v>
      </c>
      <c r="K136" s="70" t="s">
        <v>491</v>
      </c>
      <c r="L136" s="70">
        <f t="shared" si="39"/>
        <v>3103</v>
      </c>
      <c r="M136" s="77">
        <v>15</v>
      </c>
      <c r="N136" s="70" t="s">
        <v>492</v>
      </c>
      <c r="O136" s="70">
        <f t="shared" si="40"/>
        <v>3403</v>
      </c>
      <c r="P136" s="77">
        <v>9</v>
      </c>
      <c r="Q136" s="70" t="s">
        <v>479</v>
      </c>
      <c r="R136" s="77">
        <f>VLOOKUP(Q136,W:X,2,FALSE)</f>
        <v>5086</v>
      </c>
      <c r="S136" s="77">
        <v>2</v>
      </c>
      <c r="T136" s="58" t="str">
        <f t="shared" si="23"/>
        <v>3003;3103;3403;5086</v>
      </c>
      <c r="U136" s="58" t="str">
        <f t="shared" si="24"/>
        <v>9;15;9;2</v>
      </c>
    </row>
    <row r="137" ht="16.5" spans="7:21">
      <c r="G137" s="69" t="s">
        <v>643</v>
      </c>
      <c r="H137" s="70" t="s">
        <v>480</v>
      </c>
      <c r="I137" s="70">
        <f t="shared" si="38"/>
        <v>3003</v>
      </c>
      <c r="J137" s="77">
        <v>18</v>
      </c>
      <c r="K137" s="70" t="s">
        <v>491</v>
      </c>
      <c r="L137" s="70">
        <f t="shared" si="39"/>
        <v>3103</v>
      </c>
      <c r="M137" s="77">
        <v>30</v>
      </c>
      <c r="N137" s="70" t="s">
        <v>492</v>
      </c>
      <c r="O137" s="70">
        <f t="shared" si="40"/>
        <v>3403</v>
      </c>
      <c r="P137" s="77">
        <v>18</v>
      </c>
      <c r="Q137" s="42" t="s">
        <v>479</v>
      </c>
      <c r="R137" s="77">
        <f>VLOOKUP(Q137,W:X,2,FALSE)</f>
        <v>5086</v>
      </c>
      <c r="S137" s="77">
        <v>4</v>
      </c>
      <c r="T137" s="58" t="str">
        <f t="shared" si="23"/>
        <v>3003;3103;3403;5086</v>
      </c>
      <c r="U137" s="58" t="str">
        <f t="shared" si="24"/>
        <v>18;30;18;4</v>
      </c>
    </row>
    <row r="138" ht="16.5" spans="7:21">
      <c r="G138" s="69" t="s">
        <v>644</v>
      </c>
      <c r="H138" s="70" t="s">
        <v>485</v>
      </c>
      <c r="I138" s="70">
        <f t="shared" si="38"/>
        <v>3004</v>
      </c>
      <c r="J138" s="77">
        <v>12</v>
      </c>
      <c r="K138" s="70" t="s">
        <v>497</v>
      </c>
      <c r="L138" s="70">
        <f t="shared" si="39"/>
        <v>3104</v>
      </c>
      <c r="M138" s="77">
        <v>20</v>
      </c>
      <c r="N138" s="70" t="s">
        <v>498</v>
      </c>
      <c r="O138" s="70">
        <f t="shared" si="40"/>
        <v>3404</v>
      </c>
      <c r="P138" s="77">
        <v>12</v>
      </c>
      <c r="Q138" s="70" t="s">
        <v>479</v>
      </c>
      <c r="R138" s="77">
        <f>VLOOKUP(Q138,W:X,2,FALSE)</f>
        <v>5086</v>
      </c>
      <c r="S138" s="77">
        <v>4</v>
      </c>
      <c r="T138" s="58" t="str">
        <f t="shared" si="23"/>
        <v>3004;3104;3404;5086</v>
      </c>
      <c r="U138" s="58" t="str">
        <f t="shared" si="24"/>
        <v>12;20;12;4</v>
      </c>
    </row>
    <row r="139" ht="16.5" spans="7:21">
      <c r="G139" s="69" t="s">
        <v>645</v>
      </c>
      <c r="H139" s="70" t="s">
        <v>485</v>
      </c>
      <c r="I139" s="70">
        <f t="shared" si="38"/>
        <v>3004</v>
      </c>
      <c r="J139" s="77">
        <v>24</v>
      </c>
      <c r="K139" s="70" t="s">
        <v>497</v>
      </c>
      <c r="L139" s="70">
        <f t="shared" si="39"/>
        <v>3104</v>
      </c>
      <c r="M139" s="77">
        <v>40</v>
      </c>
      <c r="N139" s="70" t="s">
        <v>498</v>
      </c>
      <c r="O139" s="70">
        <f t="shared" si="40"/>
        <v>3404</v>
      </c>
      <c r="P139" s="77">
        <v>24</v>
      </c>
      <c r="Q139" s="42" t="s">
        <v>479</v>
      </c>
      <c r="R139" s="77">
        <f>VLOOKUP(Q139,W:X,2,FALSE)</f>
        <v>5086</v>
      </c>
      <c r="S139" s="77">
        <v>8</v>
      </c>
      <c r="T139" s="58" t="str">
        <f t="shared" si="23"/>
        <v>3004;3104;3404;5086</v>
      </c>
      <c r="U139" s="58" t="str">
        <f t="shared" si="24"/>
        <v>24;40;24;8</v>
      </c>
    </row>
    <row r="140" ht="16.5" spans="7:21">
      <c r="G140" s="69" t="s">
        <v>646</v>
      </c>
      <c r="H140" s="70" t="s">
        <v>488</v>
      </c>
      <c r="I140" s="70">
        <f t="shared" si="38"/>
        <v>3005</v>
      </c>
      <c r="J140" s="77">
        <v>15</v>
      </c>
      <c r="K140" s="70" t="s">
        <v>503</v>
      </c>
      <c r="L140" s="70">
        <f t="shared" si="39"/>
        <v>3105</v>
      </c>
      <c r="M140" s="77">
        <v>25</v>
      </c>
      <c r="N140" s="70" t="s">
        <v>504</v>
      </c>
      <c r="O140" s="70">
        <f t="shared" si="40"/>
        <v>3405</v>
      </c>
      <c r="P140" s="77">
        <v>15</v>
      </c>
      <c r="Q140" s="70" t="s">
        <v>479</v>
      </c>
      <c r="R140" s="77">
        <f>VLOOKUP(Q140,W:X,2,FALSE)</f>
        <v>5086</v>
      </c>
      <c r="S140" s="77">
        <v>8</v>
      </c>
      <c r="T140" s="58" t="str">
        <f t="shared" si="23"/>
        <v>3005;3105;3405;5086</v>
      </c>
      <c r="U140" s="58" t="str">
        <f t="shared" si="24"/>
        <v>15;25;15;8</v>
      </c>
    </row>
    <row r="141" ht="16.5" spans="7:21">
      <c r="G141" s="69" t="s">
        <v>647</v>
      </c>
      <c r="H141" s="70" t="s">
        <v>488</v>
      </c>
      <c r="I141" s="70">
        <f t="shared" si="38"/>
        <v>3005</v>
      </c>
      <c r="J141" s="77">
        <v>30</v>
      </c>
      <c r="K141" s="70" t="s">
        <v>503</v>
      </c>
      <c r="L141" s="70">
        <f t="shared" si="39"/>
        <v>3105</v>
      </c>
      <c r="M141" s="77">
        <v>50</v>
      </c>
      <c r="N141" s="70" t="s">
        <v>504</v>
      </c>
      <c r="O141" s="70">
        <f t="shared" si="40"/>
        <v>3405</v>
      </c>
      <c r="P141" s="77">
        <v>30</v>
      </c>
      <c r="Q141" s="42" t="s">
        <v>479</v>
      </c>
      <c r="R141" s="77">
        <f>VLOOKUP(Q141,W:X,2,FALSE)</f>
        <v>5086</v>
      </c>
      <c r="S141" s="77">
        <v>10</v>
      </c>
      <c r="T141" s="58" t="str">
        <f t="shared" ref="T141:T176" si="41">IF(Q141="",(I141&amp;";"&amp;L141&amp;";"&amp;O141),(I141&amp;";"&amp;L141&amp;";"&amp;O141&amp;";"&amp;R141))</f>
        <v>3005;3105;3405;5086</v>
      </c>
      <c r="U141" s="58" t="str">
        <f t="shared" ref="U141:U176" si="42">IF(Q141="",(J141&amp;";"&amp;M141&amp;";"&amp;P141),(J141&amp;";"&amp;M141&amp;";"&amp;P141&amp;";"&amp;S141))</f>
        <v>30;50;30;10</v>
      </c>
    </row>
    <row r="142" ht="16.5" spans="7:21">
      <c r="G142" s="69" t="s">
        <v>648</v>
      </c>
      <c r="H142" s="70" t="s">
        <v>488</v>
      </c>
      <c r="I142" s="70">
        <f t="shared" si="38"/>
        <v>3005</v>
      </c>
      <c r="J142" s="77">
        <v>40</v>
      </c>
      <c r="K142" s="70" t="s">
        <v>503</v>
      </c>
      <c r="L142" s="70">
        <f t="shared" si="39"/>
        <v>3105</v>
      </c>
      <c r="M142" s="77">
        <v>60</v>
      </c>
      <c r="N142" s="70" t="s">
        <v>504</v>
      </c>
      <c r="O142" s="70">
        <f t="shared" si="40"/>
        <v>3405</v>
      </c>
      <c r="P142" s="77">
        <v>40</v>
      </c>
      <c r="Q142" s="42" t="s">
        <v>479</v>
      </c>
      <c r="R142" s="77">
        <f>VLOOKUP(Q142,W:X,2,FALSE)</f>
        <v>5086</v>
      </c>
      <c r="S142" s="77">
        <v>10</v>
      </c>
      <c r="T142" s="58" t="str">
        <f t="shared" ref="T142" si="43">IF(Q142="",(I142&amp;";"&amp;L142&amp;";"&amp;O142),(I142&amp;";"&amp;L142&amp;";"&amp;O142&amp;";"&amp;R142))</f>
        <v>3005;3105;3405;5086</v>
      </c>
      <c r="U142" s="58" t="str">
        <f t="shared" ref="U142" si="44">IF(Q142="",(J142&amp;";"&amp;M142&amp;";"&amp;P142),(J142&amp;";"&amp;M142&amp;";"&amp;P142&amp;";"&amp;S142))</f>
        <v>40;60;40;10</v>
      </c>
    </row>
    <row r="143" ht="16.5" spans="7:21">
      <c r="G143" s="69" t="s">
        <v>649</v>
      </c>
      <c r="H143" s="70" t="s">
        <v>511</v>
      </c>
      <c r="I143" s="70">
        <f t="shared" si="38"/>
        <v>3006</v>
      </c>
      <c r="J143" s="77">
        <v>18</v>
      </c>
      <c r="K143" s="70" t="s">
        <v>512</v>
      </c>
      <c r="L143" s="70">
        <f t="shared" si="39"/>
        <v>3106</v>
      </c>
      <c r="M143" s="77">
        <v>30</v>
      </c>
      <c r="N143" s="70" t="s">
        <v>513</v>
      </c>
      <c r="O143" s="70">
        <f t="shared" si="40"/>
        <v>3406</v>
      </c>
      <c r="P143" s="77">
        <v>18</v>
      </c>
      <c r="Q143" s="42" t="s">
        <v>479</v>
      </c>
      <c r="R143" s="77">
        <f>VLOOKUP(Q143,W:X,2,FALSE)</f>
        <v>5086</v>
      </c>
      <c r="S143" s="77">
        <v>10</v>
      </c>
      <c r="T143" s="58" t="str">
        <f t="shared" si="41"/>
        <v>3006;3106;3406;5086</v>
      </c>
      <c r="U143" s="58" t="str">
        <f t="shared" si="42"/>
        <v>18;30;18;10</v>
      </c>
    </row>
    <row r="144" ht="16.5" spans="7:21">
      <c r="G144" s="69" t="s">
        <v>650</v>
      </c>
      <c r="H144" s="70" t="s">
        <v>511</v>
      </c>
      <c r="I144" s="70">
        <f t="shared" si="38"/>
        <v>3006</v>
      </c>
      <c r="J144" s="77">
        <v>36</v>
      </c>
      <c r="K144" s="70" t="s">
        <v>512</v>
      </c>
      <c r="L144" s="70">
        <f t="shared" si="39"/>
        <v>3106</v>
      </c>
      <c r="M144" s="77">
        <v>60</v>
      </c>
      <c r="N144" s="70" t="s">
        <v>513</v>
      </c>
      <c r="O144" s="70">
        <f t="shared" si="40"/>
        <v>3406</v>
      </c>
      <c r="P144" s="77">
        <v>36</v>
      </c>
      <c r="Q144" s="42" t="s">
        <v>479</v>
      </c>
      <c r="R144" s="77">
        <f>VLOOKUP(Q144,W:X,2,FALSE)</f>
        <v>5086</v>
      </c>
      <c r="S144" s="77">
        <v>12</v>
      </c>
      <c r="T144" s="58" t="str">
        <f t="shared" si="41"/>
        <v>3006;3106;3406;5086</v>
      </c>
      <c r="U144" s="58" t="str">
        <f t="shared" si="42"/>
        <v>36;60;36;12</v>
      </c>
    </row>
    <row r="145" ht="16.5" spans="4:21">
      <c r="D145" s="71"/>
      <c r="G145" s="48" t="s">
        <v>651</v>
      </c>
      <c r="H145" s="72" t="s">
        <v>471</v>
      </c>
      <c r="I145" s="72">
        <f t="shared" si="38"/>
        <v>3001</v>
      </c>
      <c r="J145" s="78">
        <v>3</v>
      </c>
      <c r="K145" s="72" t="s">
        <v>474</v>
      </c>
      <c r="L145" s="72">
        <f t="shared" si="39"/>
        <v>3101</v>
      </c>
      <c r="M145" s="78">
        <v>3</v>
      </c>
      <c r="N145" s="72" t="s">
        <v>475</v>
      </c>
      <c r="O145" s="72">
        <f t="shared" si="40"/>
        <v>3401</v>
      </c>
      <c r="P145" s="78">
        <v>4</v>
      </c>
      <c r="Q145" s="72"/>
      <c r="R145" s="78"/>
      <c r="S145" s="78"/>
      <c r="T145" s="58" t="str">
        <f t="shared" si="41"/>
        <v>3001;3101;3401</v>
      </c>
      <c r="U145" s="58" t="str">
        <f t="shared" si="42"/>
        <v>3;3;4</v>
      </c>
    </row>
    <row r="146" ht="16.5" spans="4:21">
      <c r="D146" s="71"/>
      <c r="G146" s="48" t="s">
        <v>652</v>
      </c>
      <c r="H146" s="72" t="s">
        <v>471</v>
      </c>
      <c r="I146" s="72">
        <f t="shared" si="38"/>
        <v>3001</v>
      </c>
      <c r="J146" s="78">
        <v>6</v>
      </c>
      <c r="K146" s="72" t="s">
        <v>474</v>
      </c>
      <c r="L146" s="72">
        <f t="shared" si="39"/>
        <v>3101</v>
      </c>
      <c r="M146" s="78">
        <v>6</v>
      </c>
      <c r="N146" s="72" t="s">
        <v>475</v>
      </c>
      <c r="O146" s="72">
        <f t="shared" si="40"/>
        <v>3401</v>
      </c>
      <c r="P146" s="78">
        <v>8</v>
      </c>
      <c r="Q146" s="42" t="s">
        <v>479</v>
      </c>
      <c r="R146" s="78">
        <f>VLOOKUP(Q146,W:X,2,FALSE)</f>
        <v>5086</v>
      </c>
      <c r="S146" s="78">
        <v>1</v>
      </c>
      <c r="T146" s="58" t="str">
        <f t="shared" si="41"/>
        <v>3001;3101;3401;5086</v>
      </c>
      <c r="U146" s="58" t="str">
        <f t="shared" si="42"/>
        <v>6;6;8;1</v>
      </c>
    </row>
    <row r="147" ht="16.5" spans="7:21">
      <c r="G147" s="48" t="s">
        <v>653</v>
      </c>
      <c r="H147" s="72" t="s">
        <v>476</v>
      </c>
      <c r="I147" s="72">
        <f t="shared" si="38"/>
        <v>3002</v>
      </c>
      <c r="J147" s="78">
        <v>6</v>
      </c>
      <c r="K147" s="72" t="s">
        <v>483</v>
      </c>
      <c r="L147" s="72">
        <f t="shared" si="39"/>
        <v>3102</v>
      </c>
      <c r="M147" s="78">
        <v>6</v>
      </c>
      <c r="N147" s="72" t="s">
        <v>484</v>
      </c>
      <c r="O147" s="72">
        <f t="shared" si="40"/>
        <v>3402</v>
      </c>
      <c r="P147" s="78">
        <v>8</v>
      </c>
      <c r="Q147" s="72" t="s">
        <v>479</v>
      </c>
      <c r="R147" s="78">
        <f>VLOOKUP(Q147,W:X,2,FALSE)</f>
        <v>5086</v>
      </c>
      <c r="S147" s="78">
        <v>1</v>
      </c>
      <c r="T147" s="58" t="str">
        <f t="shared" si="41"/>
        <v>3002;3102;3402;5086</v>
      </c>
      <c r="U147" s="58" t="str">
        <f t="shared" si="42"/>
        <v>6;6;8;1</v>
      </c>
    </row>
    <row r="148" ht="16.5" spans="7:21">
      <c r="G148" s="48" t="s">
        <v>654</v>
      </c>
      <c r="H148" s="72" t="s">
        <v>476</v>
      </c>
      <c r="I148" s="72">
        <f t="shared" si="38"/>
        <v>3002</v>
      </c>
      <c r="J148" s="78">
        <v>12</v>
      </c>
      <c r="K148" s="72" t="s">
        <v>483</v>
      </c>
      <c r="L148" s="72">
        <f t="shared" si="39"/>
        <v>3102</v>
      </c>
      <c r="M148" s="78">
        <v>12</v>
      </c>
      <c r="N148" s="72" t="s">
        <v>484</v>
      </c>
      <c r="O148" s="72">
        <f t="shared" si="40"/>
        <v>3402</v>
      </c>
      <c r="P148" s="78">
        <v>16</v>
      </c>
      <c r="Q148" s="42" t="s">
        <v>479</v>
      </c>
      <c r="R148" s="78">
        <f>VLOOKUP(Q148,W:X,2,FALSE)</f>
        <v>5086</v>
      </c>
      <c r="S148" s="78">
        <v>2</v>
      </c>
      <c r="T148" s="58" t="str">
        <f t="shared" si="41"/>
        <v>3002;3102;3402;5086</v>
      </c>
      <c r="U148" s="58" t="str">
        <f t="shared" si="42"/>
        <v>12;12;16;2</v>
      </c>
    </row>
    <row r="149" ht="16.5" spans="7:21">
      <c r="G149" s="48" t="s">
        <v>655</v>
      </c>
      <c r="H149" s="72" t="s">
        <v>480</v>
      </c>
      <c r="I149" s="72">
        <f t="shared" si="38"/>
        <v>3003</v>
      </c>
      <c r="J149" s="78">
        <v>9</v>
      </c>
      <c r="K149" s="72" t="s">
        <v>491</v>
      </c>
      <c r="L149" s="72">
        <f t="shared" si="39"/>
        <v>3103</v>
      </c>
      <c r="M149" s="78">
        <v>9</v>
      </c>
      <c r="N149" s="72" t="s">
        <v>492</v>
      </c>
      <c r="O149" s="72">
        <f t="shared" si="40"/>
        <v>3403</v>
      </c>
      <c r="P149" s="78">
        <v>12</v>
      </c>
      <c r="Q149" s="72" t="s">
        <v>479</v>
      </c>
      <c r="R149" s="78">
        <f>VLOOKUP(Q149,W:X,2,FALSE)</f>
        <v>5086</v>
      </c>
      <c r="S149" s="78">
        <v>2</v>
      </c>
      <c r="T149" s="58" t="str">
        <f t="shared" si="41"/>
        <v>3003;3103;3403;5086</v>
      </c>
      <c r="U149" s="58" t="str">
        <f t="shared" si="42"/>
        <v>9;9;12;2</v>
      </c>
    </row>
    <row r="150" ht="16.5" spans="7:21">
      <c r="G150" s="48" t="s">
        <v>656</v>
      </c>
      <c r="H150" s="72" t="s">
        <v>480</v>
      </c>
      <c r="I150" s="72">
        <f t="shared" si="38"/>
        <v>3003</v>
      </c>
      <c r="J150" s="78">
        <v>18</v>
      </c>
      <c r="K150" s="72" t="s">
        <v>491</v>
      </c>
      <c r="L150" s="72">
        <f t="shared" si="39"/>
        <v>3103</v>
      </c>
      <c r="M150" s="78">
        <v>18</v>
      </c>
      <c r="N150" s="72" t="s">
        <v>492</v>
      </c>
      <c r="O150" s="72">
        <f t="shared" si="40"/>
        <v>3403</v>
      </c>
      <c r="P150" s="78">
        <v>24</v>
      </c>
      <c r="Q150" s="42" t="s">
        <v>479</v>
      </c>
      <c r="R150" s="78">
        <f>VLOOKUP(Q150,W:X,2,FALSE)</f>
        <v>5086</v>
      </c>
      <c r="S150" s="78">
        <v>4</v>
      </c>
      <c r="T150" s="58" t="str">
        <f t="shared" si="41"/>
        <v>3003;3103;3403;5086</v>
      </c>
      <c r="U150" s="58" t="str">
        <f t="shared" si="42"/>
        <v>18;18;24;4</v>
      </c>
    </row>
    <row r="151" ht="16.5" spans="7:21">
      <c r="G151" s="48" t="s">
        <v>657</v>
      </c>
      <c r="H151" s="72" t="s">
        <v>485</v>
      </c>
      <c r="I151" s="72">
        <f t="shared" si="38"/>
        <v>3004</v>
      </c>
      <c r="J151" s="78">
        <v>12</v>
      </c>
      <c r="K151" s="72" t="s">
        <v>497</v>
      </c>
      <c r="L151" s="72">
        <f t="shared" si="39"/>
        <v>3104</v>
      </c>
      <c r="M151" s="78">
        <v>12</v>
      </c>
      <c r="N151" s="72" t="s">
        <v>498</v>
      </c>
      <c r="O151" s="72">
        <f t="shared" si="40"/>
        <v>3404</v>
      </c>
      <c r="P151" s="78">
        <v>16</v>
      </c>
      <c r="Q151" s="72" t="s">
        <v>479</v>
      </c>
      <c r="R151" s="78">
        <f>VLOOKUP(Q151,W:X,2,FALSE)</f>
        <v>5086</v>
      </c>
      <c r="S151" s="78">
        <v>4</v>
      </c>
      <c r="T151" s="58" t="str">
        <f t="shared" si="41"/>
        <v>3004;3104;3404;5086</v>
      </c>
      <c r="U151" s="58" t="str">
        <f t="shared" si="42"/>
        <v>12;12;16;4</v>
      </c>
    </row>
    <row r="152" ht="16.5" spans="7:21">
      <c r="G152" s="48" t="s">
        <v>658</v>
      </c>
      <c r="H152" s="72" t="s">
        <v>485</v>
      </c>
      <c r="I152" s="72">
        <f t="shared" si="38"/>
        <v>3004</v>
      </c>
      <c r="J152" s="78">
        <v>24</v>
      </c>
      <c r="K152" s="72" t="s">
        <v>497</v>
      </c>
      <c r="L152" s="72">
        <f t="shared" si="39"/>
        <v>3104</v>
      </c>
      <c r="M152" s="78">
        <v>24</v>
      </c>
      <c r="N152" s="72" t="s">
        <v>498</v>
      </c>
      <c r="O152" s="72">
        <f t="shared" si="40"/>
        <v>3404</v>
      </c>
      <c r="P152" s="78">
        <v>32</v>
      </c>
      <c r="Q152" s="42" t="s">
        <v>479</v>
      </c>
      <c r="R152" s="78">
        <f>VLOOKUP(Q152,W:X,2,FALSE)</f>
        <v>5086</v>
      </c>
      <c r="S152" s="78">
        <v>8</v>
      </c>
      <c r="T152" s="58" t="str">
        <f t="shared" si="41"/>
        <v>3004;3104;3404;5086</v>
      </c>
      <c r="U152" s="58" t="str">
        <f t="shared" si="42"/>
        <v>24;24;32;8</v>
      </c>
    </row>
    <row r="153" ht="16.5" spans="7:21">
      <c r="G153" s="48" t="s">
        <v>659</v>
      </c>
      <c r="H153" s="72" t="s">
        <v>488</v>
      </c>
      <c r="I153" s="72">
        <f t="shared" si="38"/>
        <v>3005</v>
      </c>
      <c r="J153" s="78">
        <v>15</v>
      </c>
      <c r="K153" s="72" t="s">
        <v>503</v>
      </c>
      <c r="L153" s="72">
        <f t="shared" si="39"/>
        <v>3105</v>
      </c>
      <c r="M153" s="78">
        <v>15</v>
      </c>
      <c r="N153" s="72" t="s">
        <v>504</v>
      </c>
      <c r="O153" s="72">
        <f t="shared" si="40"/>
        <v>3405</v>
      </c>
      <c r="P153" s="78">
        <v>20</v>
      </c>
      <c r="Q153" s="72" t="s">
        <v>479</v>
      </c>
      <c r="R153" s="78">
        <f>VLOOKUP(Q153,W:X,2,FALSE)</f>
        <v>5086</v>
      </c>
      <c r="S153" s="78">
        <v>8</v>
      </c>
      <c r="T153" s="58" t="str">
        <f t="shared" si="41"/>
        <v>3005;3105;3405;5086</v>
      </c>
      <c r="U153" s="58" t="str">
        <f t="shared" si="42"/>
        <v>15;15;20;8</v>
      </c>
    </row>
    <row r="154" ht="16.5" spans="7:21">
      <c r="G154" s="48" t="s">
        <v>660</v>
      </c>
      <c r="H154" s="72" t="s">
        <v>488</v>
      </c>
      <c r="I154" s="72">
        <f t="shared" si="38"/>
        <v>3005</v>
      </c>
      <c r="J154" s="78">
        <v>30</v>
      </c>
      <c r="K154" s="72" t="s">
        <v>503</v>
      </c>
      <c r="L154" s="72">
        <f t="shared" si="39"/>
        <v>3105</v>
      </c>
      <c r="M154" s="78">
        <v>30</v>
      </c>
      <c r="N154" s="72" t="s">
        <v>504</v>
      </c>
      <c r="O154" s="72">
        <f t="shared" si="40"/>
        <v>3405</v>
      </c>
      <c r="P154" s="78">
        <v>40</v>
      </c>
      <c r="Q154" s="42" t="s">
        <v>479</v>
      </c>
      <c r="R154" s="78">
        <f>VLOOKUP(Q154,W:X,2,FALSE)</f>
        <v>5086</v>
      </c>
      <c r="S154" s="78">
        <v>10</v>
      </c>
      <c r="T154" s="58" t="str">
        <f t="shared" si="41"/>
        <v>3005;3105;3405;5086</v>
      </c>
      <c r="U154" s="58" t="str">
        <f t="shared" si="42"/>
        <v>30;30;40;10</v>
      </c>
    </row>
    <row r="155" ht="16.5" spans="7:21">
      <c r="G155" s="48" t="s">
        <v>661</v>
      </c>
      <c r="H155" s="72" t="s">
        <v>488</v>
      </c>
      <c r="I155" s="72">
        <f t="shared" si="38"/>
        <v>3005</v>
      </c>
      <c r="J155" s="78">
        <v>40</v>
      </c>
      <c r="K155" s="72" t="s">
        <v>503</v>
      </c>
      <c r="L155" s="72">
        <f t="shared" si="39"/>
        <v>3105</v>
      </c>
      <c r="M155" s="78">
        <v>40</v>
      </c>
      <c r="N155" s="72" t="s">
        <v>504</v>
      </c>
      <c r="O155" s="72">
        <f t="shared" si="40"/>
        <v>3405</v>
      </c>
      <c r="P155" s="78">
        <v>50</v>
      </c>
      <c r="Q155" s="42" t="s">
        <v>479</v>
      </c>
      <c r="R155" s="78">
        <f>VLOOKUP(Q155,W:X,2,FALSE)</f>
        <v>5086</v>
      </c>
      <c r="S155" s="78">
        <v>10</v>
      </c>
      <c r="T155" s="58" t="str">
        <f t="shared" ref="T155" si="45">IF(Q155="",(I155&amp;";"&amp;L155&amp;";"&amp;O155),(I155&amp;";"&amp;L155&amp;";"&amp;O155&amp;";"&amp;R155))</f>
        <v>3005;3105;3405;5086</v>
      </c>
      <c r="U155" s="58" t="str">
        <f t="shared" ref="U155" si="46">IF(Q155="",(J155&amp;";"&amp;M155&amp;";"&amp;P155),(J155&amp;";"&amp;M155&amp;";"&amp;P155&amp;";"&amp;S155))</f>
        <v>40;40;50;10</v>
      </c>
    </row>
    <row r="156" ht="16.5" spans="7:21">
      <c r="G156" s="48" t="s">
        <v>662</v>
      </c>
      <c r="H156" s="72" t="s">
        <v>511</v>
      </c>
      <c r="I156" s="72">
        <f t="shared" si="38"/>
        <v>3006</v>
      </c>
      <c r="J156" s="78">
        <v>18</v>
      </c>
      <c r="K156" s="72" t="s">
        <v>512</v>
      </c>
      <c r="L156" s="72">
        <f t="shared" si="39"/>
        <v>3106</v>
      </c>
      <c r="M156" s="78">
        <v>18</v>
      </c>
      <c r="N156" s="30" t="s">
        <v>513</v>
      </c>
      <c r="O156" s="72">
        <f t="shared" si="40"/>
        <v>3406</v>
      </c>
      <c r="P156" s="78">
        <v>24</v>
      </c>
      <c r="Q156" s="72" t="s">
        <v>479</v>
      </c>
      <c r="R156" s="78">
        <f>VLOOKUP(Q156,W:X,2,FALSE)</f>
        <v>5086</v>
      </c>
      <c r="S156" s="78">
        <v>10</v>
      </c>
      <c r="T156" s="58" t="str">
        <f t="shared" si="41"/>
        <v>3006;3106;3406;5086</v>
      </c>
      <c r="U156" s="58" t="str">
        <f t="shared" si="42"/>
        <v>18;18;24;10</v>
      </c>
    </row>
    <row r="157" ht="16.5" spans="7:21">
      <c r="G157" s="48" t="s">
        <v>663</v>
      </c>
      <c r="H157" s="72" t="s">
        <v>511</v>
      </c>
      <c r="I157" s="72">
        <f t="shared" si="38"/>
        <v>3006</v>
      </c>
      <c r="J157" s="78">
        <v>36</v>
      </c>
      <c r="K157" s="72" t="s">
        <v>512</v>
      </c>
      <c r="L157" s="72">
        <f t="shared" si="39"/>
        <v>3106</v>
      </c>
      <c r="M157" s="78">
        <v>36</v>
      </c>
      <c r="N157" s="72" t="s">
        <v>513</v>
      </c>
      <c r="O157" s="72">
        <f t="shared" si="40"/>
        <v>3406</v>
      </c>
      <c r="P157" s="78">
        <v>48</v>
      </c>
      <c r="Q157" s="42" t="s">
        <v>479</v>
      </c>
      <c r="R157" s="78">
        <f>VLOOKUP(Q157,W:X,2,FALSE)</f>
        <v>5086</v>
      </c>
      <c r="S157" s="78">
        <v>12</v>
      </c>
      <c r="T157" s="58" t="str">
        <f t="shared" si="41"/>
        <v>3006;3106;3406;5086</v>
      </c>
      <c r="U157" s="58" t="str">
        <f t="shared" si="42"/>
        <v>36;36;48;12</v>
      </c>
    </row>
    <row r="158" ht="16.5" spans="7:21">
      <c r="G158" s="73" t="s">
        <v>664</v>
      </c>
      <c r="H158" s="74" t="s">
        <v>471</v>
      </c>
      <c r="I158" s="74">
        <f t="shared" si="38"/>
        <v>3001</v>
      </c>
      <c r="J158" s="79">
        <v>4</v>
      </c>
      <c r="K158" s="74" t="s">
        <v>474</v>
      </c>
      <c r="L158" s="74">
        <f t="shared" si="39"/>
        <v>3101</v>
      </c>
      <c r="M158" s="79">
        <v>3</v>
      </c>
      <c r="N158" s="74" t="s">
        <v>475</v>
      </c>
      <c r="O158" s="74">
        <f t="shared" si="40"/>
        <v>3401</v>
      </c>
      <c r="P158" s="79">
        <v>3</v>
      </c>
      <c r="Q158" s="74"/>
      <c r="R158" s="79"/>
      <c r="S158" s="79"/>
      <c r="T158" s="58" t="str">
        <f t="shared" si="41"/>
        <v>3001;3101;3401</v>
      </c>
      <c r="U158" s="58" t="str">
        <f t="shared" si="42"/>
        <v>4;3;3</v>
      </c>
    </row>
    <row r="159" ht="16.5" spans="7:21">
      <c r="G159" s="73" t="s">
        <v>665</v>
      </c>
      <c r="H159" s="74" t="s">
        <v>471</v>
      </c>
      <c r="I159" s="74">
        <f t="shared" si="38"/>
        <v>3001</v>
      </c>
      <c r="J159" s="79">
        <v>8</v>
      </c>
      <c r="K159" s="74" t="s">
        <v>474</v>
      </c>
      <c r="L159" s="74">
        <f t="shared" si="39"/>
        <v>3101</v>
      </c>
      <c r="M159" s="79">
        <v>6</v>
      </c>
      <c r="N159" s="74" t="s">
        <v>475</v>
      </c>
      <c r="O159" s="74">
        <f t="shared" si="40"/>
        <v>3401</v>
      </c>
      <c r="P159" s="79">
        <v>6</v>
      </c>
      <c r="Q159" s="42" t="s">
        <v>479</v>
      </c>
      <c r="R159" s="79">
        <f>VLOOKUP(Q159,W:X,2,FALSE)</f>
        <v>5086</v>
      </c>
      <c r="S159" s="79">
        <v>1</v>
      </c>
      <c r="T159" s="58" t="str">
        <f t="shared" si="41"/>
        <v>3001;3101;3401;5086</v>
      </c>
      <c r="U159" s="58" t="str">
        <f t="shared" si="42"/>
        <v>8;6;6;1</v>
      </c>
    </row>
    <row r="160" ht="16.5" spans="7:21">
      <c r="G160" s="73" t="s">
        <v>666</v>
      </c>
      <c r="H160" s="74" t="s">
        <v>476</v>
      </c>
      <c r="I160" s="74">
        <f t="shared" si="38"/>
        <v>3002</v>
      </c>
      <c r="J160" s="79">
        <v>8</v>
      </c>
      <c r="K160" s="74" t="s">
        <v>483</v>
      </c>
      <c r="L160" s="74">
        <f t="shared" si="39"/>
        <v>3102</v>
      </c>
      <c r="M160" s="79">
        <v>6</v>
      </c>
      <c r="N160" s="74" t="s">
        <v>484</v>
      </c>
      <c r="O160" s="74">
        <f t="shared" si="40"/>
        <v>3402</v>
      </c>
      <c r="P160" s="79">
        <v>6</v>
      </c>
      <c r="Q160" s="74" t="s">
        <v>479</v>
      </c>
      <c r="R160" s="79">
        <f>VLOOKUP(Q160,W:X,2,FALSE)</f>
        <v>5086</v>
      </c>
      <c r="S160" s="79">
        <v>1</v>
      </c>
      <c r="T160" s="58" t="str">
        <f t="shared" si="41"/>
        <v>3002;3102;3402;5086</v>
      </c>
      <c r="U160" s="58" t="str">
        <f t="shared" si="42"/>
        <v>8;6;6;1</v>
      </c>
    </row>
    <row r="161" ht="16.5" spans="7:21">
      <c r="G161" s="73" t="s">
        <v>667</v>
      </c>
      <c r="H161" s="74" t="s">
        <v>476</v>
      </c>
      <c r="I161" s="74">
        <f t="shared" si="38"/>
        <v>3002</v>
      </c>
      <c r="J161" s="79">
        <v>16</v>
      </c>
      <c r="K161" s="74" t="s">
        <v>483</v>
      </c>
      <c r="L161" s="74">
        <f t="shared" si="39"/>
        <v>3102</v>
      </c>
      <c r="M161" s="79">
        <v>12</v>
      </c>
      <c r="N161" s="74" t="s">
        <v>484</v>
      </c>
      <c r="O161" s="74">
        <f t="shared" si="40"/>
        <v>3402</v>
      </c>
      <c r="P161" s="79">
        <v>12</v>
      </c>
      <c r="Q161" s="42" t="s">
        <v>479</v>
      </c>
      <c r="R161" s="79">
        <f>VLOOKUP(Q161,W:X,2,FALSE)</f>
        <v>5086</v>
      </c>
      <c r="S161" s="79">
        <v>2</v>
      </c>
      <c r="T161" s="58" t="str">
        <f t="shared" si="41"/>
        <v>3002;3102;3402;5086</v>
      </c>
      <c r="U161" s="58" t="str">
        <f t="shared" si="42"/>
        <v>16;12;12;2</v>
      </c>
    </row>
    <row r="162" ht="16.5" spans="7:21">
      <c r="G162" s="73" t="s">
        <v>668</v>
      </c>
      <c r="H162" s="74" t="s">
        <v>480</v>
      </c>
      <c r="I162" s="74">
        <f t="shared" ref="I162:I176" si="47">VLOOKUP(H162,W:X,2,FALSE)</f>
        <v>3003</v>
      </c>
      <c r="J162" s="79">
        <v>12</v>
      </c>
      <c r="K162" s="74" t="s">
        <v>491</v>
      </c>
      <c r="L162" s="74">
        <f t="shared" ref="L162:L176" si="48">VLOOKUP(K162,W:X,2,FALSE)</f>
        <v>3103</v>
      </c>
      <c r="M162" s="79">
        <v>9</v>
      </c>
      <c r="N162" s="74" t="s">
        <v>492</v>
      </c>
      <c r="O162" s="74">
        <f t="shared" ref="O162:O176" si="49">VLOOKUP(N162,W:X,2,FALSE)</f>
        <v>3403</v>
      </c>
      <c r="P162" s="79">
        <v>9</v>
      </c>
      <c r="Q162" s="74" t="s">
        <v>479</v>
      </c>
      <c r="R162" s="79">
        <f>VLOOKUP(Q162,W:X,2,FALSE)</f>
        <v>5086</v>
      </c>
      <c r="S162" s="79">
        <v>2</v>
      </c>
      <c r="T162" s="58" t="str">
        <f t="shared" si="41"/>
        <v>3003;3103;3403;5086</v>
      </c>
      <c r="U162" s="58" t="str">
        <f t="shared" si="42"/>
        <v>12;9;9;2</v>
      </c>
    </row>
    <row r="163" ht="16.5" spans="7:21">
      <c r="G163" s="73" t="s">
        <v>669</v>
      </c>
      <c r="H163" s="74" t="s">
        <v>480</v>
      </c>
      <c r="I163" s="74">
        <f t="shared" si="47"/>
        <v>3003</v>
      </c>
      <c r="J163" s="79">
        <v>24</v>
      </c>
      <c r="K163" s="74" t="s">
        <v>491</v>
      </c>
      <c r="L163" s="74">
        <f t="shared" si="48"/>
        <v>3103</v>
      </c>
      <c r="M163" s="79">
        <v>18</v>
      </c>
      <c r="N163" s="74" t="s">
        <v>492</v>
      </c>
      <c r="O163" s="74">
        <f t="shared" si="49"/>
        <v>3403</v>
      </c>
      <c r="P163" s="79">
        <v>18</v>
      </c>
      <c r="Q163" s="42" t="s">
        <v>479</v>
      </c>
      <c r="R163" s="79">
        <f>VLOOKUP(Q163,W:X,2,FALSE)</f>
        <v>5086</v>
      </c>
      <c r="S163" s="79">
        <v>4</v>
      </c>
      <c r="T163" s="58" t="str">
        <f t="shared" si="41"/>
        <v>3003;3103;3403;5086</v>
      </c>
      <c r="U163" s="58" t="str">
        <f t="shared" si="42"/>
        <v>24;18;18;4</v>
      </c>
    </row>
    <row r="164" ht="16.5" spans="7:21">
      <c r="G164" s="73" t="s">
        <v>670</v>
      </c>
      <c r="H164" s="74" t="s">
        <v>485</v>
      </c>
      <c r="I164" s="74">
        <f t="shared" si="47"/>
        <v>3004</v>
      </c>
      <c r="J164" s="79">
        <v>16</v>
      </c>
      <c r="K164" s="74" t="s">
        <v>497</v>
      </c>
      <c r="L164" s="74">
        <f t="shared" si="48"/>
        <v>3104</v>
      </c>
      <c r="M164" s="79">
        <v>12</v>
      </c>
      <c r="N164" s="74" t="s">
        <v>498</v>
      </c>
      <c r="O164" s="74">
        <f t="shared" si="49"/>
        <v>3404</v>
      </c>
      <c r="P164" s="79">
        <v>12</v>
      </c>
      <c r="Q164" s="74" t="s">
        <v>479</v>
      </c>
      <c r="R164" s="79">
        <f>VLOOKUP(Q164,W:X,2,FALSE)</f>
        <v>5086</v>
      </c>
      <c r="S164" s="79">
        <v>4</v>
      </c>
      <c r="T164" s="58" t="str">
        <f t="shared" si="41"/>
        <v>3004;3104;3404;5086</v>
      </c>
      <c r="U164" s="58" t="str">
        <f t="shared" si="42"/>
        <v>16;12;12;4</v>
      </c>
    </row>
    <row r="165" ht="16.5" spans="7:21">
      <c r="G165" s="73" t="s">
        <v>671</v>
      </c>
      <c r="H165" s="74" t="s">
        <v>485</v>
      </c>
      <c r="I165" s="74">
        <f t="shared" si="47"/>
        <v>3004</v>
      </c>
      <c r="J165" s="79">
        <v>32</v>
      </c>
      <c r="K165" s="74" t="s">
        <v>497</v>
      </c>
      <c r="L165" s="74">
        <f t="shared" si="48"/>
        <v>3104</v>
      </c>
      <c r="M165" s="79">
        <v>24</v>
      </c>
      <c r="N165" s="74" t="s">
        <v>498</v>
      </c>
      <c r="O165" s="74">
        <f t="shared" si="49"/>
        <v>3404</v>
      </c>
      <c r="P165" s="79">
        <v>24</v>
      </c>
      <c r="Q165" s="42" t="s">
        <v>479</v>
      </c>
      <c r="R165" s="79">
        <f>VLOOKUP(Q165,W:X,2,FALSE)</f>
        <v>5086</v>
      </c>
      <c r="S165" s="79">
        <v>8</v>
      </c>
      <c r="T165" s="58" t="str">
        <f t="shared" si="41"/>
        <v>3004;3104;3404;5086</v>
      </c>
      <c r="U165" s="58" t="str">
        <f t="shared" si="42"/>
        <v>32;24;24;8</v>
      </c>
    </row>
    <row r="166" ht="16.5" spans="7:21">
      <c r="G166" s="73" t="s">
        <v>672</v>
      </c>
      <c r="H166" s="74" t="s">
        <v>488</v>
      </c>
      <c r="I166" s="74">
        <f t="shared" si="47"/>
        <v>3005</v>
      </c>
      <c r="J166" s="79">
        <v>20</v>
      </c>
      <c r="K166" s="74" t="s">
        <v>503</v>
      </c>
      <c r="L166" s="74">
        <f t="shared" si="48"/>
        <v>3105</v>
      </c>
      <c r="M166" s="79">
        <v>15</v>
      </c>
      <c r="N166" s="74" t="s">
        <v>504</v>
      </c>
      <c r="O166" s="74">
        <f t="shared" si="49"/>
        <v>3405</v>
      </c>
      <c r="P166" s="79">
        <v>15</v>
      </c>
      <c r="Q166" s="74" t="s">
        <v>479</v>
      </c>
      <c r="R166" s="79">
        <f>VLOOKUP(Q166,W:X,2,FALSE)</f>
        <v>5086</v>
      </c>
      <c r="S166" s="79">
        <v>8</v>
      </c>
      <c r="T166" s="58" t="str">
        <f t="shared" si="41"/>
        <v>3005;3105;3405;5086</v>
      </c>
      <c r="U166" s="58" t="str">
        <f t="shared" si="42"/>
        <v>20;15;15;8</v>
      </c>
    </row>
    <row r="167" ht="16.5" spans="7:21">
      <c r="G167" s="73" t="s">
        <v>673</v>
      </c>
      <c r="H167" s="74" t="s">
        <v>488</v>
      </c>
      <c r="I167" s="74">
        <f t="shared" si="47"/>
        <v>3005</v>
      </c>
      <c r="J167" s="79">
        <v>40</v>
      </c>
      <c r="K167" s="74" t="s">
        <v>503</v>
      </c>
      <c r="L167" s="74">
        <f t="shared" si="48"/>
        <v>3105</v>
      </c>
      <c r="M167" s="79">
        <v>30</v>
      </c>
      <c r="N167" s="74" t="s">
        <v>504</v>
      </c>
      <c r="O167" s="74">
        <f t="shared" si="49"/>
        <v>3405</v>
      </c>
      <c r="P167" s="79">
        <v>30</v>
      </c>
      <c r="Q167" s="42" t="s">
        <v>479</v>
      </c>
      <c r="R167" s="79">
        <f>VLOOKUP(Q167,W:X,2,FALSE)</f>
        <v>5086</v>
      </c>
      <c r="S167" s="79">
        <v>10</v>
      </c>
      <c r="T167" s="58" t="str">
        <f t="shared" si="41"/>
        <v>3005;3105;3405;5086</v>
      </c>
      <c r="U167" s="58" t="str">
        <f t="shared" si="42"/>
        <v>40;30;30;10</v>
      </c>
    </row>
    <row r="168" ht="16.5" spans="7:21">
      <c r="G168" s="73" t="s">
        <v>674</v>
      </c>
      <c r="H168" s="74" t="s">
        <v>488</v>
      </c>
      <c r="I168" s="74">
        <f t="shared" si="47"/>
        <v>3005</v>
      </c>
      <c r="J168" s="79">
        <v>50</v>
      </c>
      <c r="K168" s="74" t="s">
        <v>503</v>
      </c>
      <c r="L168" s="74">
        <f t="shared" si="48"/>
        <v>3105</v>
      </c>
      <c r="M168" s="79">
        <v>40</v>
      </c>
      <c r="N168" s="74" t="s">
        <v>504</v>
      </c>
      <c r="O168" s="74">
        <f t="shared" si="49"/>
        <v>3405</v>
      </c>
      <c r="P168" s="79">
        <v>40</v>
      </c>
      <c r="Q168" s="42" t="s">
        <v>479</v>
      </c>
      <c r="R168" s="79">
        <f>VLOOKUP(Q168,W:X,2,FALSE)</f>
        <v>5086</v>
      </c>
      <c r="S168" s="79">
        <v>10</v>
      </c>
      <c r="T168" s="58" t="str">
        <f t="shared" ref="T168" si="50">IF(Q168="",(I168&amp;";"&amp;L168&amp;";"&amp;O168),(I168&amp;";"&amp;L168&amp;";"&amp;O168&amp;";"&amp;R168))</f>
        <v>3005;3105;3405;5086</v>
      </c>
      <c r="U168" s="58" t="str">
        <f t="shared" ref="U168" si="51">IF(Q168="",(J168&amp;";"&amp;M168&amp;";"&amp;P168),(J168&amp;";"&amp;M168&amp;";"&amp;P168&amp;";"&amp;S168))</f>
        <v>50;40;40;10</v>
      </c>
    </row>
    <row r="169" ht="16.5" spans="7:21">
      <c r="G169" s="73" t="s">
        <v>675</v>
      </c>
      <c r="H169" s="74" t="s">
        <v>511</v>
      </c>
      <c r="I169" s="74">
        <f t="shared" si="47"/>
        <v>3006</v>
      </c>
      <c r="J169" s="79">
        <v>24</v>
      </c>
      <c r="K169" s="74" t="s">
        <v>512</v>
      </c>
      <c r="L169" s="74">
        <f t="shared" si="48"/>
        <v>3106</v>
      </c>
      <c r="M169" s="79">
        <v>18</v>
      </c>
      <c r="N169" s="30" t="s">
        <v>513</v>
      </c>
      <c r="O169" s="74">
        <f t="shared" si="49"/>
        <v>3406</v>
      </c>
      <c r="P169" s="79">
        <v>18</v>
      </c>
      <c r="Q169" s="74" t="s">
        <v>479</v>
      </c>
      <c r="R169" s="79">
        <f>VLOOKUP(Q169,W:X,2,FALSE)</f>
        <v>5086</v>
      </c>
      <c r="S169" s="79">
        <v>10</v>
      </c>
      <c r="T169" s="58" t="str">
        <f t="shared" si="41"/>
        <v>3006;3106;3406;5086</v>
      </c>
      <c r="U169" s="58" t="str">
        <f t="shared" si="42"/>
        <v>24;18;18;10</v>
      </c>
    </row>
    <row r="170" ht="16.5" spans="7:21">
      <c r="G170" s="73" t="s">
        <v>676</v>
      </c>
      <c r="H170" s="74" t="s">
        <v>511</v>
      </c>
      <c r="I170" s="74">
        <f t="shared" si="47"/>
        <v>3006</v>
      </c>
      <c r="J170" s="79">
        <v>48</v>
      </c>
      <c r="K170" s="74" t="s">
        <v>512</v>
      </c>
      <c r="L170" s="74">
        <f t="shared" si="48"/>
        <v>3106</v>
      </c>
      <c r="M170" s="79">
        <v>36</v>
      </c>
      <c r="N170" s="74" t="s">
        <v>513</v>
      </c>
      <c r="O170" s="74">
        <f t="shared" si="49"/>
        <v>3406</v>
      </c>
      <c r="P170" s="79">
        <v>36</v>
      </c>
      <c r="Q170" s="42" t="s">
        <v>479</v>
      </c>
      <c r="R170" s="79">
        <f t="shared" ref="R170:R176" si="52">VLOOKUP(Q170,W:X,2,FALSE)</f>
        <v>5086</v>
      </c>
      <c r="S170" s="79">
        <v>12</v>
      </c>
      <c r="T170" s="58" t="str">
        <f t="shared" si="41"/>
        <v>3006;3106;3406;5086</v>
      </c>
      <c r="U170" s="58" t="str">
        <f t="shared" si="42"/>
        <v>48;36;36;12</v>
      </c>
    </row>
    <row r="171" ht="16.5" spans="5:21">
      <c r="E171" t="s">
        <v>677</v>
      </c>
      <c r="G171" s="75" t="s">
        <v>678</v>
      </c>
      <c r="H171" s="76" t="s">
        <v>471</v>
      </c>
      <c r="I171" s="76">
        <f t="shared" si="47"/>
        <v>3001</v>
      </c>
      <c r="J171" s="80">
        <v>3</v>
      </c>
      <c r="K171" s="76" t="s">
        <v>474</v>
      </c>
      <c r="L171" s="76">
        <f t="shared" si="48"/>
        <v>3101</v>
      </c>
      <c r="M171" s="80">
        <v>5</v>
      </c>
      <c r="N171" s="76" t="s">
        <v>475</v>
      </c>
      <c r="O171" s="76">
        <f t="shared" si="49"/>
        <v>3401</v>
      </c>
      <c r="P171" s="80">
        <v>3</v>
      </c>
      <c r="Q171" s="42" t="s">
        <v>479</v>
      </c>
      <c r="R171" s="79">
        <f t="shared" si="52"/>
        <v>5086</v>
      </c>
      <c r="S171" s="79">
        <v>1</v>
      </c>
      <c r="T171" s="58" t="str">
        <f t="shared" si="41"/>
        <v>3001;3101;3401;5086</v>
      </c>
      <c r="U171" s="58" t="str">
        <f t="shared" si="42"/>
        <v>3;5;3;1</v>
      </c>
    </row>
    <row r="172" ht="16.5" spans="7:21">
      <c r="G172" s="75" t="s">
        <v>679</v>
      </c>
      <c r="H172" s="76" t="s">
        <v>476</v>
      </c>
      <c r="I172" s="76">
        <f t="shared" si="47"/>
        <v>3002</v>
      </c>
      <c r="J172" s="80">
        <v>6</v>
      </c>
      <c r="K172" s="76" t="s">
        <v>483</v>
      </c>
      <c r="L172" s="76">
        <f t="shared" si="48"/>
        <v>3102</v>
      </c>
      <c r="M172" s="80">
        <v>10</v>
      </c>
      <c r="N172" s="76" t="s">
        <v>484</v>
      </c>
      <c r="O172" s="76">
        <f t="shared" si="49"/>
        <v>3402</v>
      </c>
      <c r="P172" s="80">
        <v>6</v>
      </c>
      <c r="Q172" s="42" t="s">
        <v>479</v>
      </c>
      <c r="R172" s="79">
        <f t="shared" si="52"/>
        <v>5086</v>
      </c>
      <c r="S172" s="79">
        <v>2</v>
      </c>
      <c r="T172" s="58" t="str">
        <f t="shared" si="41"/>
        <v>3002;3102;3402;5086</v>
      </c>
      <c r="U172" s="58" t="str">
        <f t="shared" si="42"/>
        <v>6;10;6;2</v>
      </c>
    </row>
    <row r="173" ht="16.5" spans="7:21">
      <c r="G173" s="75" t="s">
        <v>680</v>
      </c>
      <c r="H173" s="76" t="s">
        <v>480</v>
      </c>
      <c r="I173" s="76">
        <f t="shared" si="47"/>
        <v>3003</v>
      </c>
      <c r="J173" s="80">
        <v>9</v>
      </c>
      <c r="K173" s="76" t="s">
        <v>491</v>
      </c>
      <c r="L173" s="76">
        <f t="shared" si="48"/>
        <v>3103</v>
      </c>
      <c r="M173" s="80">
        <v>15</v>
      </c>
      <c r="N173" s="76" t="s">
        <v>492</v>
      </c>
      <c r="O173" s="76">
        <f t="shared" si="49"/>
        <v>3403</v>
      </c>
      <c r="P173" s="80">
        <v>9</v>
      </c>
      <c r="Q173" s="42" t="s">
        <v>479</v>
      </c>
      <c r="R173" s="79">
        <f t="shared" si="52"/>
        <v>5086</v>
      </c>
      <c r="S173" s="79">
        <v>4</v>
      </c>
      <c r="T173" s="58" t="str">
        <f t="shared" si="41"/>
        <v>3003;3103;3403;5086</v>
      </c>
      <c r="U173" s="58" t="str">
        <f t="shared" si="42"/>
        <v>9;15;9;4</v>
      </c>
    </row>
    <row r="174" ht="16.5" spans="7:21">
      <c r="G174" s="75" t="s">
        <v>681</v>
      </c>
      <c r="H174" s="76" t="s">
        <v>485</v>
      </c>
      <c r="I174" s="76">
        <f t="shared" si="47"/>
        <v>3004</v>
      </c>
      <c r="J174" s="80">
        <v>12</v>
      </c>
      <c r="K174" s="76" t="s">
        <v>497</v>
      </c>
      <c r="L174" s="76">
        <f t="shared" si="48"/>
        <v>3104</v>
      </c>
      <c r="M174" s="80">
        <v>20</v>
      </c>
      <c r="N174" s="76" t="s">
        <v>498</v>
      </c>
      <c r="O174" s="76">
        <f t="shared" si="49"/>
        <v>3404</v>
      </c>
      <c r="P174" s="80">
        <v>12</v>
      </c>
      <c r="Q174" s="42" t="s">
        <v>479</v>
      </c>
      <c r="R174" s="79">
        <f t="shared" si="52"/>
        <v>5086</v>
      </c>
      <c r="S174" s="79">
        <v>8</v>
      </c>
      <c r="T174" s="58" t="str">
        <f t="shared" si="41"/>
        <v>3004;3104;3404;5086</v>
      </c>
      <c r="U174" s="58" t="str">
        <f t="shared" si="42"/>
        <v>12;20;12;8</v>
      </c>
    </row>
    <row r="175" ht="16.5" spans="7:21">
      <c r="G175" s="75" t="s">
        <v>682</v>
      </c>
      <c r="H175" s="76" t="s">
        <v>488</v>
      </c>
      <c r="I175" s="76">
        <f t="shared" si="47"/>
        <v>3005</v>
      </c>
      <c r="J175" s="80">
        <v>15</v>
      </c>
      <c r="K175" s="76" t="s">
        <v>503</v>
      </c>
      <c r="L175" s="76">
        <f t="shared" si="48"/>
        <v>3105</v>
      </c>
      <c r="M175" s="80">
        <v>25</v>
      </c>
      <c r="N175" s="76" t="s">
        <v>504</v>
      </c>
      <c r="O175" s="76">
        <f t="shared" si="49"/>
        <v>3405</v>
      </c>
      <c r="P175" s="80">
        <v>15</v>
      </c>
      <c r="Q175" s="42" t="s">
        <v>479</v>
      </c>
      <c r="R175" s="79">
        <f t="shared" si="52"/>
        <v>5086</v>
      </c>
      <c r="S175" s="79">
        <v>10</v>
      </c>
      <c r="T175" s="58" t="str">
        <f t="shared" si="41"/>
        <v>3005;3105;3405;5086</v>
      </c>
      <c r="U175" s="58" t="str">
        <f t="shared" si="42"/>
        <v>15;25;15;10</v>
      </c>
    </row>
    <row r="176" ht="16.5" spans="7:21">
      <c r="G176" s="75" t="s">
        <v>683</v>
      </c>
      <c r="H176" s="76" t="s">
        <v>511</v>
      </c>
      <c r="I176" s="76">
        <f t="shared" si="47"/>
        <v>3006</v>
      </c>
      <c r="J176" s="80">
        <v>28</v>
      </c>
      <c r="K176" s="76" t="s">
        <v>512</v>
      </c>
      <c r="L176" s="76">
        <f t="shared" si="48"/>
        <v>3106</v>
      </c>
      <c r="M176" s="80">
        <v>30</v>
      </c>
      <c r="N176" s="76" t="s">
        <v>513</v>
      </c>
      <c r="O176" s="76">
        <f t="shared" si="49"/>
        <v>3406</v>
      </c>
      <c r="P176" s="80">
        <v>28</v>
      </c>
      <c r="Q176" s="42" t="s">
        <v>479</v>
      </c>
      <c r="R176" s="79">
        <f t="shared" si="52"/>
        <v>5086</v>
      </c>
      <c r="S176" s="79">
        <v>12</v>
      </c>
      <c r="T176" s="58" t="str">
        <f t="shared" si="41"/>
        <v>3006;3106;3406;5086</v>
      </c>
      <c r="U176" s="58" t="str">
        <f t="shared" si="42"/>
        <v>28;30;28;12</v>
      </c>
    </row>
    <row r="177" ht="16.5" spans="7:21">
      <c r="G177" s="58" t="s">
        <v>74</v>
      </c>
      <c r="H177" s="58" t="s">
        <v>467</v>
      </c>
      <c r="I177" s="58" t="s">
        <v>71</v>
      </c>
      <c r="J177" s="58" t="s">
        <v>79</v>
      </c>
      <c r="K177" s="58" t="s">
        <v>468</v>
      </c>
      <c r="L177" s="58" t="s">
        <v>71</v>
      </c>
      <c r="M177" s="58" t="s">
        <v>79</v>
      </c>
      <c r="N177" s="58" t="s">
        <v>469</v>
      </c>
      <c r="O177" s="58" t="s">
        <v>71</v>
      </c>
      <c r="P177" s="58" t="s">
        <v>79</v>
      </c>
      <c r="Q177" s="58" t="s">
        <v>470</v>
      </c>
      <c r="R177" s="58" t="s">
        <v>71</v>
      </c>
      <c r="S177" s="58" t="s">
        <v>79</v>
      </c>
      <c r="T177" s="58" t="s">
        <v>71</v>
      </c>
      <c r="U177" s="58" t="s">
        <v>79</v>
      </c>
    </row>
    <row r="178" ht="16.5" spans="7:21">
      <c r="G178" s="9" t="s">
        <v>684</v>
      </c>
      <c r="H178" s="42" t="s">
        <v>471</v>
      </c>
      <c r="I178" s="42">
        <f>VLOOKUP(H178,编辑!W:X,2,FALSE)</f>
        <v>3001</v>
      </c>
      <c r="J178" s="58">
        <v>8</v>
      </c>
      <c r="K178" s="42" t="s">
        <v>474</v>
      </c>
      <c r="L178" s="42">
        <f>VLOOKUP(K178,编辑!W:X,2,FALSE)</f>
        <v>3101</v>
      </c>
      <c r="M178" s="58">
        <v>5</v>
      </c>
      <c r="N178" s="42" t="s">
        <v>475</v>
      </c>
      <c r="O178" s="42">
        <f>VLOOKUP(N178,编辑!W:X,2,FALSE)</f>
        <v>3401</v>
      </c>
      <c r="P178" s="58">
        <v>5</v>
      </c>
      <c r="Q178" s="42"/>
      <c r="R178" s="58"/>
      <c r="S178" s="58"/>
      <c r="T178" s="58" t="str">
        <f t="shared" ref="T178:T209" si="53">IF(Q178="",(I178&amp;";"&amp;L178&amp;";"&amp;O178),(I178&amp;";"&amp;L178&amp;";"&amp;O178&amp;";"&amp;R178))</f>
        <v>3001;3101;3401</v>
      </c>
      <c r="U178" s="58" t="str">
        <f t="shared" ref="U178:U209" si="54">IF(Q178="",(J178&amp;";"&amp;M178&amp;";"&amp;P178),(J178&amp;";"&amp;M178&amp;";"&amp;P178&amp;";"&amp;S178))</f>
        <v>8;5;5</v>
      </c>
    </row>
    <row r="179" ht="16.5" spans="7:21">
      <c r="G179" s="9" t="s">
        <v>685</v>
      </c>
      <c r="H179" s="42" t="s">
        <v>471</v>
      </c>
      <c r="I179" s="42">
        <f>VLOOKUP(H179,编辑!W:X,2,FALSE)</f>
        <v>3001</v>
      </c>
      <c r="J179" s="58">
        <v>15</v>
      </c>
      <c r="K179" s="42" t="s">
        <v>474</v>
      </c>
      <c r="L179" s="42">
        <f>VLOOKUP(K179,编辑!W:X,2,FALSE)</f>
        <v>3101</v>
      </c>
      <c r="M179" s="58">
        <v>10</v>
      </c>
      <c r="N179" s="42" t="s">
        <v>475</v>
      </c>
      <c r="O179" s="42">
        <f>VLOOKUP(N179,编辑!W:X,2,FALSE)</f>
        <v>3401</v>
      </c>
      <c r="P179" s="58">
        <v>10</v>
      </c>
      <c r="Q179" s="42" t="s">
        <v>479</v>
      </c>
      <c r="R179" s="58">
        <f>VLOOKUP(Q179,编辑!W:X,2,FALSE)</f>
        <v>5086</v>
      </c>
      <c r="S179" s="58">
        <v>1</v>
      </c>
      <c r="T179" s="58" t="str">
        <f t="shared" si="53"/>
        <v>3001;3101;3401;5086</v>
      </c>
      <c r="U179" s="58" t="str">
        <f t="shared" si="54"/>
        <v>15;10;10;1</v>
      </c>
    </row>
    <row r="180" ht="16.5" spans="7:21">
      <c r="G180" s="9" t="s">
        <v>686</v>
      </c>
      <c r="H180" s="42" t="s">
        <v>476</v>
      </c>
      <c r="I180" s="42">
        <f>VLOOKUP(H180,编辑!W:X,2,FALSE)</f>
        <v>3002</v>
      </c>
      <c r="J180" s="58">
        <v>15</v>
      </c>
      <c r="K180" s="42" t="s">
        <v>483</v>
      </c>
      <c r="L180" s="42">
        <f>VLOOKUP(K180,编辑!W:X,2,FALSE)</f>
        <v>3102</v>
      </c>
      <c r="M180" s="58">
        <v>10</v>
      </c>
      <c r="N180" s="42" t="s">
        <v>484</v>
      </c>
      <c r="O180" s="42">
        <f>VLOOKUP(N180,编辑!W:X,2,FALSE)</f>
        <v>3402</v>
      </c>
      <c r="P180" s="58">
        <v>10</v>
      </c>
      <c r="Q180" s="42" t="s">
        <v>479</v>
      </c>
      <c r="R180" s="58">
        <f>VLOOKUP(Q180,编辑!W:X,2,FALSE)</f>
        <v>5086</v>
      </c>
      <c r="S180" s="58">
        <v>1</v>
      </c>
      <c r="T180" s="58" t="str">
        <f t="shared" si="53"/>
        <v>3002;3102;3402;5086</v>
      </c>
      <c r="U180" s="58" t="str">
        <f t="shared" si="54"/>
        <v>15;10;10;1</v>
      </c>
    </row>
    <row r="181" ht="16.5" spans="7:21">
      <c r="G181" s="9" t="s">
        <v>687</v>
      </c>
      <c r="H181" s="42" t="s">
        <v>476</v>
      </c>
      <c r="I181" s="42">
        <f>VLOOKUP(H181,编辑!W:X,2,FALSE)</f>
        <v>3002</v>
      </c>
      <c r="J181" s="58">
        <v>30</v>
      </c>
      <c r="K181" s="42" t="s">
        <v>483</v>
      </c>
      <c r="L181" s="42">
        <f>VLOOKUP(K181,编辑!W:X,2,FALSE)</f>
        <v>3102</v>
      </c>
      <c r="M181" s="58">
        <v>20</v>
      </c>
      <c r="N181" s="42" t="s">
        <v>484</v>
      </c>
      <c r="O181" s="42">
        <f>VLOOKUP(N181,编辑!W:X,2,FALSE)</f>
        <v>3402</v>
      </c>
      <c r="P181" s="58">
        <v>20</v>
      </c>
      <c r="Q181" s="42" t="s">
        <v>479</v>
      </c>
      <c r="R181" s="58">
        <f>VLOOKUP(Q181,编辑!W:X,2,FALSE)</f>
        <v>5086</v>
      </c>
      <c r="S181" s="58">
        <v>2</v>
      </c>
      <c r="T181" s="58" t="str">
        <f t="shared" si="53"/>
        <v>3002;3102;3402;5086</v>
      </c>
      <c r="U181" s="58" t="str">
        <f t="shared" si="54"/>
        <v>30;20;20;2</v>
      </c>
    </row>
    <row r="182" ht="16.5" spans="7:21">
      <c r="G182" s="9" t="s">
        <v>688</v>
      </c>
      <c r="H182" s="42" t="s">
        <v>480</v>
      </c>
      <c r="I182" s="42">
        <f>VLOOKUP(H182,编辑!W:X,2,FALSE)</f>
        <v>3003</v>
      </c>
      <c r="J182" s="58">
        <v>20</v>
      </c>
      <c r="K182" s="42" t="s">
        <v>491</v>
      </c>
      <c r="L182" s="42">
        <f>VLOOKUP(K182,编辑!W:X,2,FALSE)</f>
        <v>3103</v>
      </c>
      <c r="M182" s="58">
        <v>15</v>
      </c>
      <c r="N182" s="42" t="s">
        <v>492</v>
      </c>
      <c r="O182" s="42">
        <f>VLOOKUP(N182,编辑!W:X,2,FALSE)</f>
        <v>3403</v>
      </c>
      <c r="P182" s="58">
        <v>15</v>
      </c>
      <c r="Q182" s="42" t="s">
        <v>479</v>
      </c>
      <c r="R182" s="58">
        <f>VLOOKUP(Q182,编辑!W:X,2,FALSE)</f>
        <v>5086</v>
      </c>
      <c r="S182" s="58">
        <v>2</v>
      </c>
      <c r="T182" s="58" t="str">
        <f t="shared" si="53"/>
        <v>3003;3103;3403;5086</v>
      </c>
      <c r="U182" s="58" t="str">
        <f t="shared" si="54"/>
        <v>20;15;15;2</v>
      </c>
    </row>
    <row r="183" ht="16.5" spans="7:21">
      <c r="G183" s="9" t="s">
        <v>689</v>
      </c>
      <c r="H183" s="42" t="s">
        <v>480</v>
      </c>
      <c r="I183" s="42">
        <f>VLOOKUP(H183,编辑!W:X,2,FALSE)</f>
        <v>3003</v>
      </c>
      <c r="J183" s="58">
        <v>40</v>
      </c>
      <c r="K183" s="42" t="s">
        <v>491</v>
      </c>
      <c r="L183" s="42">
        <f>VLOOKUP(K183,编辑!W:X,2,FALSE)</f>
        <v>3103</v>
      </c>
      <c r="M183" s="58">
        <v>30</v>
      </c>
      <c r="N183" s="42" t="s">
        <v>492</v>
      </c>
      <c r="O183" s="42">
        <f>VLOOKUP(N183,编辑!W:X,2,FALSE)</f>
        <v>3403</v>
      </c>
      <c r="P183" s="58">
        <v>30</v>
      </c>
      <c r="Q183" s="42" t="s">
        <v>479</v>
      </c>
      <c r="R183" s="58">
        <f>VLOOKUP(Q183,编辑!W:X,2,FALSE)</f>
        <v>5086</v>
      </c>
      <c r="S183" s="58">
        <v>4</v>
      </c>
      <c r="T183" s="58" t="str">
        <f t="shared" si="53"/>
        <v>3003;3103;3403;5086</v>
      </c>
      <c r="U183" s="58" t="str">
        <f t="shared" si="54"/>
        <v>40;30;30;4</v>
      </c>
    </row>
    <row r="184" ht="16.5" spans="7:21">
      <c r="G184" s="9" t="s">
        <v>690</v>
      </c>
      <c r="H184" s="42" t="s">
        <v>485</v>
      </c>
      <c r="I184" s="42">
        <f>VLOOKUP(H184,编辑!W:X,2,FALSE)</f>
        <v>3004</v>
      </c>
      <c r="J184" s="58">
        <v>30</v>
      </c>
      <c r="K184" s="42" t="s">
        <v>497</v>
      </c>
      <c r="L184" s="42">
        <f>VLOOKUP(K184,编辑!W:X,2,FALSE)</f>
        <v>3104</v>
      </c>
      <c r="M184" s="58">
        <v>20</v>
      </c>
      <c r="N184" s="42" t="s">
        <v>498</v>
      </c>
      <c r="O184" s="42">
        <f>VLOOKUP(N184,编辑!W:X,2,FALSE)</f>
        <v>3404</v>
      </c>
      <c r="P184" s="58">
        <v>20</v>
      </c>
      <c r="Q184" s="42" t="s">
        <v>479</v>
      </c>
      <c r="R184" s="58">
        <f>VLOOKUP(Q184,编辑!W:X,2,FALSE)</f>
        <v>5086</v>
      </c>
      <c r="S184" s="58">
        <v>4</v>
      </c>
      <c r="T184" s="58" t="str">
        <f t="shared" si="53"/>
        <v>3004;3104;3404;5086</v>
      </c>
      <c r="U184" s="58" t="str">
        <f t="shared" si="54"/>
        <v>30;20;20;4</v>
      </c>
    </row>
    <row r="185" ht="16.5" spans="7:21">
      <c r="G185" s="9" t="s">
        <v>691</v>
      </c>
      <c r="H185" s="42" t="s">
        <v>485</v>
      </c>
      <c r="I185" s="42">
        <f>VLOOKUP(H185,编辑!W:X,2,FALSE)</f>
        <v>3004</v>
      </c>
      <c r="J185" s="58">
        <v>60</v>
      </c>
      <c r="K185" s="42" t="s">
        <v>497</v>
      </c>
      <c r="L185" s="42">
        <f>VLOOKUP(K185,编辑!W:X,2,FALSE)</f>
        <v>3104</v>
      </c>
      <c r="M185" s="58">
        <v>40</v>
      </c>
      <c r="N185" s="42" t="s">
        <v>498</v>
      </c>
      <c r="O185" s="42">
        <f>VLOOKUP(N185,编辑!W:X,2,FALSE)</f>
        <v>3404</v>
      </c>
      <c r="P185" s="58">
        <v>40</v>
      </c>
      <c r="Q185" s="42" t="s">
        <v>479</v>
      </c>
      <c r="R185" s="58">
        <f>VLOOKUP(Q185,编辑!W:X,2,FALSE)</f>
        <v>5086</v>
      </c>
      <c r="S185" s="58">
        <v>8</v>
      </c>
      <c r="T185" s="58" t="str">
        <f t="shared" si="53"/>
        <v>3004;3104;3404;5086</v>
      </c>
      <c r="U185" s="58" t="str">
        <f t="shared" si="54"/>
        <v>60;40;40;8</v>
      </c>
    </row>
    <row r="186" ht="16.5" spans="7:21">
      <c r="G186" s="9" t="s">
        <v>692</v>
      </c>
      <c r="H186" s="42" t="s">
        <v>488</v>
      </c>
      <c r="I186" s="42">
        <f>VLOOKUP(H186,编辑!W:X,2,FALSE)</f>
        <v>3005</v>
      </c>
      <c r="J186" s="58">
        <v>35</v>
      </c>
      <c r="K186" s="42" t="s">
        <v>503</v>
      </c>
      <c r="L186" s="42">
        <f>VLOOKUP(K186,编辑!W:X,2,FALSE)</f>
        <v>3105</v>
      </c>
      <c r="M186" s="58">
        <v>25</v>
      </c>
      <c r="N186" s="42" t="s">
        <v>504</v>
      </c>
      <c r="O186" s="42">
        <f>VLOOKUP(N186,编辑!W:X,2,FALSE)</f>
        <v>3405</v>
      </c>
      <c r="P186" s="58">
        <v>25</v>
      </c>
      <c r="Q186" s="42" t="s">
        <v>479</v>
      </c>
      <c r="R186" s="58">
        <f>VLOOKUP(Q186,编辑!W:X,2,FALSE)</f>
        <v>5086</v>
      </c>
      <c r="S186" s="58">
        <v>8</v>
      </c>
      <c r="T186" s="58" t="str">
        <f t="shared" si="53"/>
        <v>3005;3105;3405;5086</v>
      </c>
      <c r="U186" s="58" t="str">
        <f t="shared" si="54"/>
        <v>35;25;25;8</v>
      </c>
    </row>
    <row r="187" ht="16.5" spans="7:21">
      <c r="G187" s="9" t="s">
        <v>693</v>
      </c>
      <c r="H187" s="42" t="s">
        <v>488</v>
      </c>
      <c r="I187" s="42">
        <f>VLOOKUP(H187,编辑!W:X,2,FALSE)</f>
        <v>3005</v>
      </c>
      <c r="J187" s="58">
        <v>70</v>
      </c>
      <c r="K187" s="42" t="s">
        <v>503</v>
      </c>
      <c r="L187" s="42">
        <f>VLOOKUP(K187,编辑!W:X,2,FALSE)</f>
        <v>3105</v>
      </c>
      <c r="M187" s="58">
        <v>50</v>
      </c>
      <c r="N187" s="42" t="s">
        <v>504</v>
      </c>
      <c r="O187" s="42">
        <f>VLOOKUP(N187,编辑!W:X,2,FALSE)</f>
        <v>3405</v>
      </c>
      <c r="P187" s="58">
        <v>50</v>
      </c>
      <c r="Q187" s="42" t="s">
        <v>479</v>
      </c>
      <c r="R187" s="58">
        <f>VLOOKUP(Q187,编辑!W:X,2,FALSE)</f>
        <v>5086</v>
      </c>
      <c r="S187" s="58">
        <v>10</v>
      </c>
      <c r="T187" s="58" t="str">
        <f t="shared" si="53"/>
        <v>3005;3105;3405;5086</v>
      </c>
      <c r="U187" s="58" t="str">
        <f t="shared" si="54"/>
        <v>70;50;50;10</v>
      </c>
    </row>
    <row r="188" ht="16.5" spans="7:21">
      <c r="G188" s="9" t="s">
        <v>694</v>
      </c>
      <c r="H188" s="42" t="s">
        <v>488</v>
      </c>
      <c r="I188" s="42">
        <f>VLOOKUP(H188,编辑!W:X,2,FALSE)</f>
        <v>3005</v>
      </c>
      <c r="J188" s="58">
        <v>80</v>
      </c>
      <c r="K188" s="42" t="s">
        <v>503</v>
      </c>
      <c r="L188" s="42">
        <f>VLOOKUP(K188,编辑!W:X,2,FALSE)</f>
        <v>3105</v>
      </c>
      <c r="M188" s="58">
        <v>60</v>
      </c>
      <c r="N188" s="42" t="s">
        <v>504</v>
      </c>
      <c r="O188" s="42">
        <f>VLOOKUP(N188,编辑!W:X,2,FALSE)</f>
        <v>3405</v>
      </c>
      <c r="P188" s="58">
        <v>60</v>
      </c>
      <c r="Q188" s="42" t="s">
        <v>479</v>
      </c>
      <c r="R188" s="58">
        <f>VLOOKUP(Q188,编辑!W:X,2,FALSE)</f>
        <v>5086</v>
      </c>
      <c r="S188" s="58">
        <v>10</v>
      </c>
      <c r="T188" s="58" t="str">
        <f t="shared" si="53"/>
        <v>3005;3105;3405;5086</v>
      </c>
      <c r="U188" s="58" t="str">
        <f t="shared" si="54"/>
        <v>80;60;60;10</v>
      </c>
    </row>
    <row r="189" ht="16.5" spans="7:21">
      <c r="G189" s="9" t="s">
        <v>695</v>
      </c>
      <c r="H189" s="42" t="s">
        <v>511</v>
      </c>
      <c r="I189" s="42">
        <f>VLOOKUP(H189,编辑!W:X,2,FALSE)</f>
        <v>3006</v>
      </c>
      <c r="J189" s="58">
        <v>40</v>
      </c>
      <c r="K189" s="42" t="s">
        <v>512</v>
      </c>
      <c r="L189" s="42">
        <f>VLOOKUP(K189,编辑!W:X,2,FALSE)</f>
        <v>3106</v>
      </c>
      <c r="M189" s="58">
        <v>30</v>
      </c>
      <c r="N189" s="42" t="s">
        <v>513</v>
      </c>
      <c r="O189" s="42">
        <f>VLOOKUP(N189,编辑!W:X,2,FALSE)</f>
        <v>3406</v>
      </c>
      <c r="P189" s="58">
        <v>30</v>
      </c>
      <c r="Q189" s="42" t="s">
        <v>479</v>
      </c>
      <c r="R189" s="58">
        <f>VLOOKUP(Q189,编辑!W:X,2,FALSE)</f>
        <v>5086</v>
      </c>
      <c r="S189" s="58">
        <v>10</v>
      </c>
      <c r="T189" s="58" t="str">
        <f t="shared" si="53"/>
        <v>3006;3106;3406;5086</v>
      </c>
      <c r="U189" s="58" t="str">
        <f t="shared" si="54"/>
        <v>40;30;30;10</v>
      </c>
    </row>
    <row r="190" ht="16.5" spans="7:21">
      <c r="G190" s="9" t="s">
        <v>696</v>
      </c>
      <c r="H190" s="42" t="s">
        <v>511</v>
      </c>
      <c r="I190" s="42">
        <f>VLOOKUP(H190,编辑!W:X,2,FALSE)</f>
        <v>3006</v>
      </c>
      <c r="J190" s="58">
        <v>80</v>
      </c>
      <c r="K190" s="42" t="s">
        <v>512</v>
      </c>
      <c r="L190" s="42">
        <f>VLOOKUP(K190,编辑!W:X,2,FALSE)</f>
        <v>3106</v>
      </c>
      <c r="M190" s="58">
        <v>60</v>
      </c>
      <c r="N190" s="42" t="s">
        <v>513</v>
      </c>
      <c r="O190" s="42">
        <f>VLOOKUP(N190,编辑!W:X,2,FALSE)</f>
        <v>3406</v>
      </c>
      <c r="P190" s="58">
        <v>60</v>
      </c>
      <c r="Q190" s="42" t="s">
        <v>479</v>
      </c>
      <c r="R190" s="58">
        <f>VLOOKUP(Q190,编辑!W:X,2,FALSE)</f>
        <v>5086</v>
      </c>
      <c r="S190" s="58">
        <v>12</v>
      </c>
      <c r="T190" s="58" t="str">
        <f t="shared" si="53"/>
        <v>3006;3106;3406;5086</v>
      </c>
      <c r="U190" s="58" t="str">
        <f t="shared" si="54"/>
        <v>80;60;60;12</v>
      </c>
    </row>
    <row r="191" ht="16.5" spans="7:21">
      <c r="G191" s="9" t="s">
        <v>697</v>
      </c>
      <c r="H191" s="42" t="s">
        <v>471</v>
      </c>
      <c r="I191" s="42">
        <f>VLOOKUP(H191,编辑!W:X,2,FALSE)</f>
        <v>3001</v>
      </c>
      <c r="J191" s="58">
        <v>8</v>
      </c>
      <c r="K191" s="42" t="s">
        <v>474</v>
      </c>
      <c r="L191" s="42">
        <f>VLOOKUP(K191,编辑!W:X,2,FALSE)</f>
        <v>3101</v>
      </c>
      <c r="M191" s="58">
        <v>5</v>
      </c>
      <c r="N191" s="42" t="s">
        <v>475</v>
      </c>
      <c r="O191" s="42">
        <f>VLOOKUP(N191,编辑!W:X,2,FALSE)</f>
        <v>3401</v>
      </c>
      <c r="P191" s="58">
        <v>5</v>
      </c>
      <c r="Q191" s="42"/>
      <c r="R191" s="58"/>
      <c r="S191" s="58"/>
      <c r="T191" s="58" t="str">
        <f t="shared" si="53"/>
        <v>3001;3101;3401</v>
      </c>
      <c r="U191" s="58" t="str">
        <f t="shared" si="54"/>
        <v>8;5;5</v>
      </c>
    </row>
    <row r="192" ht="16.5" spans="7:21">
      <c r="G192" s="9" t="s">
        <v>698</v>
      </c>
      <c r="H192" s="42" t="s">
        <v>471</v>
      </c>
      <c r="I192" s="42">
        <f>VLOOKUP(H192,编辑!W:X,2,FALSE)</f>
        <v>3001</v>
      </c>
      <c r="J192" s="58">
        <v>15</v>
      </c>
      <c r="K192" s="42" t="s">
        <v>474</v>
      </c>
      <c r="L192" s="42">
        <f>VLOOKUP(K192,编辑!W:X,2,FALSE)</f>
        <v>3101</v>
      </c>
      <c r="M192" s="58">
        <v>10</v>
      </c>
      <c r="N192" s="42" t="s">
        <v>475</v>
      </c>
      <c r="O192" s="42">
        <f>VLOOKUP(N192,编辑!W:X,2,FALSE)</f>
        <v>3401</v>
      </c>
      <c r="P192" s="58">
        <v>10</v>
      </c>
      <c r="Q192" s="42" t="s">
        <v>479</v>
      </c>
      <c r="R192" s="58">
        <f>VLOOKUP(Q192,编辑!W:X,2,FALSE)</f>
        <v>5086</v>
      </c>
      <c r="S192" s="58">
        <v>1</v>
      </c>
      <c r="T192" s="58" t="str">
        <f t="shared" si="53"/>
        <v>3001;3101;3401;5086</v>
      </c>
      <c r="U192" s="58" t="str">
        <f t="shared" si="54"/>
        <v>15;10;10;1</v>
      </c>
    </row>
    <row r="193" ht="16.5" spans="7:21">
      <c r="G193" s="9" t="s">
        <v>699</v>
      </c>
      <c r="H193" s="42" t="s">
        <v>476</v>
      </c>
      <c r="I193" s="42">
        <f>VLOOKUP(H193,编辑!W:X,2,FALSE)</f>
        <v>3002</v>
      </c>
      <c r="J193" s="58">
        <v>15</v>
      </c>
      <c r="K193" s="42" t="s">
        <v>483</v>
      </c>
      <c r="L193" s="42">
        <f>VLOOKUP(K193,编辑!W:X,2,FALSE)</f>
        <v>3102</v>
      </c>
      <c r="M193" s="58">
        <v>10</v>
      </c>
      <c r="N193" s="42" t="s">
        <v>484</v>
      </c>
      <c r="O193" s="42">
        <f>VLOOKUP(N193,编辑!W:X,2,FALSE)</f>
        <v>3402</v>
      </c>
      <c r="P193" s="58">
        <v>10</v>
      </c>
      <c r="Q193" s="42" t="s">
        <v>479</v>
      </c>
      <c r="R193" s="58">
        <f>VLOOKUP(Q193,编辑!W:X,2,FALSE)</f>
        <v>5086</v>
      </c>
      <c r="S193" s="58">
        <v>1</v>
      </c>
      <c r="T193" s="58" t="str">
        <f t="shared" si="53"/>
        <v>3002;3102;3402;5086</v>
      </c>
      <c r="U193" s="58" t="str">
        <f t="shared" si="54"/>
        <v>15;10;10;1</v>
      </c>
    </row>
    <row r="194" ht="16.5" spans="7:21">
      <c r="G194" s="9" t="s">
        <v>700</v>
      </c>
      <c r="H194" s="42" t="s">
        <v>476</v>
      </c>
      <c r="I194" s="42">
        <f>VLOOKUP(H194,编辑!W:X,2,FALSE)</f>
        <v>3002</v>
      </c>
      <c r="J194" s="58">
        <v>30</v>
      </c>
      <c r="K194" s="42" t="s">
        <v>483</v>
      </c>
      <c r="L194" s="42">
        <f>VLOOKUP(K194,编辑!W:X,2,FALSE)</f>
        <v>3102</v>
      </c>
      <c r="M194" s="58">
        <v>20</v>
      </c>
      <c r="N194" s="42" t="s">
        <v>484</v>
      </c>
      <c r="O194" s="42">
        <f>VLOOKUP(N194,编辑!W:X,2,FALSE)</f>
        <v>3402</v>
      </c>
      <c r="P194" s="58">
        <v>20</v>
      </c>
      <c r="Q194" s="42" t="s">
        <v>479</v>
      </c>
      <c r="R194" s="58">
        <f>VLOOKUP(Q194,编辑!W:X,2,FALSE)</f>
        <v>5086</v>
      </c>
      <c r="S194" s="58">
        <v>2</v>
      </c>
      <c r="T194" s="58" t="str">
        <f t="shared" si="53"/>
        <v>3002;3102;3402;5086</v>
      </c>
      <c r="U194" s="58" t="str">
        <f t="shared" si="54"/>
        <v>30;20;20;2</v>
      </c>
    </row>
    <row r="195" ht="16.5" spans="7:21">
      <c r="G195" s="9" t="s">
        <v>701</v>
      </c>
      <c r="H195" s="42" t="s">
        <v>480</v>
      </c>
      <c r="I195" s="42">
        <f>VLOOKUP(H195,编辑!W:X,2,FALSE)</f>
        <v>3003</v>
      </c>
      <c r="J195" s="58">
        <v>20</v>
      </c>
      <c r="K195" s="42" t="s">
        <v>491</v>
      </c>
      <c r="L195" s="42">
        <f>VLOOKUP(K195,编辑!W:X,2,FALSE)</f>
        <v>3103</v>
      </c>
      <c r="M195" s="58">
        <v>15</v>
      </c>
      <c r="N195" s="42" t="s">
        <v>492</v>
      </c>
      <c r="O195" s="42">
        <f>VLOOKUP(N195,编辑!W:X,2,FALSE)</f>
        <v>3403</v>
      </c>
      <c r="P195" s="58">
        <v>15</v>
      </c>
      <c r="Q195" s="42" t="s">
        <v>479</v>
      </c>
      <c r="R195" s="58">
        <f>VLOOKUP(Q195,编辑!W:X,2,FALSE)</f>
        <v>5086</v>
      </c>
      <c r="S195" s="58">
        <v>2</v>
      </c>
      <c r="T195" s="58" t="str">
        <f t="shared" si="53"/>
        <v>3003;3103;3403;5086</v>
      </c>
      <c r="U195" s="58" t="str">
        <f t="shared" si="54"/>
        <v>20;15;15;2</v>
      </c>
    </row>
    <row r="196" ht="16.5" spans="7:21">
      <c r="G196" s="9" t="s">
        <v>702</v>
      </c>
      <c r="H196" s="42" t="s">
        <v>480</v>
      </c>
      <c r="I196" s="42">
        <f>VLOOKUP(H196,编辑!W:X,2,FALSE)</f>
        <v>3003</v>
      </c>
      <c r="J196" s="58">
        <v>40</v>
      </c>
      <c r="K196" s="42" t="s">
        <v>491</v>
      </c>
      <c r="L196" s="42">
        <f>VLOOKUP(K196,编辑!W:X,2,FALSE)</f>
        <v>3103</v>
      </c>
      <c r="M196" s="58">
        <v>30</v>
      </c>
      <c r="N196" s="42" t="s">
        <v>492</v>
      </c>
      <c r="O196" s="42">
        <f>VLOOKUP(N196,编辑!W:X,2,FALSE)</f>
        <v>3403</v>
      </c>
      <c r="P196" s="58">
        <v>30</v>
      </c>
      <c r="Q196" s="42" t="s">
        <v>479</v>
      </c>
      <c r="R196" s="58">
        <f>VLOOKUP(Q196,编辑!W:X,2,FALSE)</f>
        <v>5086</v>
      </c>
      <c r="S196" s="58">
        <v>4</v>
      </c>
      <c r="T196" s="58" t="str">
        <f t="shared" si="53"/>
        <v>3003;3103;3403;5086</v>
      </c>
      <c r="U196" s="58" t="str">
        <f t="shared" si="54"/>
        <v>40;30;30;4</v>
      </c>
    </row>
    <row r="197" ht="16.5" spans="7:21">
      <c r="G197" s="9" t="s">
        <v>703</v>
      </c>
      <c r="H197" s="42" t="s">
        <v>485</v>
      </c>
      <c r="I197" s="42">
        <f>VLOOKUP(H197,编辑!W:X,2,FALSE)</f>
        <v>3004</v>
      </c>
      <c r="J197" s="58">
        <v>30</v>
      </c>
      <c r="K197" s="42" t="s">
        <v>497</v>
      </c>
      <c r="L197" s="42">
        <f>VLOOKUP(K197,编辑!W:X,2,FALSE)</f>
        <v>3104</v>
      </c>
      <c r="M197" s="58">
        <v>20</v>
      </c>
      <c r="N197" s="42" t="s">
        <v>498</v>
      </c>
      <c r="O197" s="42">
        <f>VLOOKUP(N197,编辑!W:X,2,FALSE)</f>
        <v>3404</v>
      </c>
      <c r="P197" s="58">
        <v>20</v>
      </c>
      <c r="Q197" s="42" t="s">
        <v>479</v>
      </c>
      <c r="R197" s="58">
        <f>VLOOKUP(Q197,编辑!W:X,2,FALSE)</f>
        <v>5086</v>
      </c>
      <c r="S197" s="58">
        <v>4</v>
      </c>
      <c r="T197" s="58" t="str">
        <f t="shared" si="53"/>
        <v>3004;3104;3404;5086</v>
      </c>
      <c r="U197" s="58" t="str">
        <f t="shared" si="54"/>
        <v>30;20;20;4</v>
      </c>
    </row>
    <row r="198" ht="16.5" spans="7:21">
      <c r="G198" s="9" t="s">
        <v>704</v>
      </c>
      <c r="H198" s="42" t="s">
        <v>485</v>
      </c>
      <c r="I198" s="42">
        <f>VLOOKUP(H198,编辑!W:X,2,FALSE)</f>
        <v>3004</v>
      </c>
      <c r="J198" s="58">
        <v>60</v>
      </c>
      <c r="K198" s="42" t="s">
        <v>497</v>
      </c>
      <c r="L198" s="42">
        <f>VLOOKUP(K198,编辑!W:X,2,FALSE)</f>
        <v>3104</v>
      </c>
      <c r="M198" s="58">
        <v>40</v>
      </c>
      <c r="N198" s="42" t="s">
        <v>498</v>
      </c>
      <c r="O198" s="42">
        <f>VLOOKUP(N198,编辑!W:X,2,FALSE)</f>
        <v>3404</v>
      </c>
      <c r="P198" s="58">
        <v>40</v>
      </c>
      <c r="Q198" s="42" t="s">
        <v>479</v>
      </c>
      <c r="R198" s="58">
        <f>VLOOKUP(Q198,编辑!W:X,2,FALSE)</f>
        <v>5086</v>
      </c>
      <c r="S198" s="58">
        <v>8</v>
      </c>
      <c r="T198" s="58" t="str">
        <f t="shared" si="53"/>
        <v>3004;3104;3404;5086</v>
      </c>
      <c r="U198" s="58" t="str">
        <f t="shared" si="54"/>
        <v>60;40;40;8</v>
      </c>
    </row>
    <row r="199" ht="16.5" spans="7:21">
      <c r="G199" s="9" t="s">
        <v>705</v>
      </c>
      <c r="H199" s="42" t="s">
        <v>488</v>
      </c>
      <c r="I199" s="42">
        <f>VLOOKUP(H199,编辑!W:X,2,FALSE)</f>
        <v>3005</v>
      </c>
      <c r="J199" s="58">
        <v>35</v>
      </c>
      <c r="K199" s="42" t="s">
        <v>503</v>
      </c>
      <c r="L199" s="42">
        <f>VLOOKUP(K199,编辑!W:X,2,FALSE)</f>
        <v>3105</v>
      </c>
      <c r="M199" s="58">
        <v>25</v>
      </c>
      <c r="N199" s="42" t="s">
        <v>504</v>
      </c>
      <c r="O199" s="42">
        <f>VLOOKUP(N199,编辑!W:X,2,FALSE)</f>
        <v>3405</v>
      </c>
      <c r="P199" s="58">
        <v>25</v>
      </c>
      <c r="Q199" s="42" t="s">
        <v>479</v>
      </c>
      <c r="R199" s="58">
        <f>VLOOKUP(Q199,编辑!W:X,2,FALSE)</f>
        <v>5086</v>
      </c>
      <c r="S199" s="58">
        <v>8</v>
      </c>
      <c r="T199" s="58" t="str">
        <f t="shared" si="53"/>
        <v>3005;3105;3405;5086</v>
      </c>
      <c r="U199" s="58" t="str">
        <f t="shared" si="54"/>
        <v>35;25;25;8</v>
      </c>
    </row>
    <row r="200" ht="16.5" spans="7:21">
      <c r="G200" s="9" t="s">
        <v>706</v>
      </c>
      <c r="H200" s="42" t="s">
        <v>488</v>
      </c>
      <c r="I200" s="42">
        <f>VLOOKUP(H200,编辑!W:X,2,FALSE)</f>
        <v>3005</v>
      </c>
      <c r="J200" s="58">
        <v>70</v>
      </c>
      <c r="K200" s="42" t="s">
        <v>503</v>
      </c>
      <c r="L200" s="42">
        <f>VLOOKUP(K200,编辑!W:X,2,FALSE)</f>
        <v>3105</v>
      </c>
      <c r="M200" s="58">
        <v>50</v>
      </c>
      <c r="N200" s="42" t="s">
        <v>504</v>
      </c>
      <c r="O200" s="42">
        <f>VLOOKUP(N200,编辑!W:X,2,FALSE)</f>
        <v>3405</v>
      </c>
      <c r="P200" s="58">
        <v>50</v>
      </c>
      <c r="Q200" s="42" t="s">
        <v>479</v>
      </c>
      <c r="R200" s="58">
        <f>VLOOKUP(Q200,编辑!W:X,2,FALSE)</f>
        <v>5086</v>
      </c>
      <c r="S200" s="58">
        <v>10</v>
      </c>
      <c r="T200" s="58" t="str">
        <f t="shared" si="53"/>
        <v>3005;3105;3405;5086</v>
      </c>
      <c r="U200" s="58" t="str">
        <f t="shared" si="54"/>
        <v>70;50;50;10</v>
      </c>
    </row>
    <row r="201" ht="16.5" spans="7:21">
      <c r="G201" s="9" t="s">
        <v>707</v>
      </c>
      <c r="H201" s="42" t="s">
        <v>488</v>
      </c>
      <c r="I201" s="42">
        <f>VLOOKUP(H201,编辑!W:X,2,FALSE)</f>
        <v>3005</v>
      </c>
      <c r="J201" s="58">
        <v>80</v>
      </c>
      <c r="K201" s="42" t="s">
        <v>503</v>
      </c>
      <c r="L201" s="42">
        <f>VLOOKUP(K201,编辑!W:X,2,FALSE)</f>
        <v>3105</v>
      </c>
      <c r="M201" s="58">
        <v>60</v>
      </c>
      <c r="N201" s="42" t="s">
        <v>504</v>
      </c>
      <c r="O201" s="42">
        <f>VLOOKUP(N201,编辑!W:X,2,FALSE)</f>
        <v>3405</v>
      </c>
      <c r="P201" s="58">
        <v>60</v>
      </c>
      <c r="Q201" s="42" t="s">
        <v>479</v>
      </c>
      <c r="R201" s="58">
        <f>VLOOKUP(Q201,编辑!W:X,2,FALSE)</f>
        <v>5086</v>
      </c>
      <c r="S201" s="58">
        <v>10</v>
      </c>
      <c r="T201" s="58" t="str">
        <f t="shared" si="53"/>
        <v>3005;3105;3405;5086</v>
      </c>
      <c r="U201" s="58" t="str">
        <f t="shared" si="54"/>
        <v>80;60;60;10</v>
      </c>
    </row>
    <row r="202" ht="16.5" spans="7:21">
      <c r="G202" s="9" t="s">
        <v>698</v>
      </c>
      <c r="H202" s="42" t="s">
        <v>511</v>
      </c>
      <c r="I202" s="42">
        <f>VLOOKUP(H202,编辑!W:X,2,FALSE)</f>
        <v>3006</v>
      </c>
      <c r="J202" s="58">
        <v>40</v>
      </c>
      <c r="K202" s="42" t="s">
        <v>512</v>
      </c>
      <c r="L202" s="42">
        <f>VLOOKUP(K202,编辑!W:X,2,FALSE)</f>
        <v>3106</v>
      </c>
      <c r="M202" s="58">
        <v>30</v>
      </c>
      <c r="N202" s="42" t="s">
        <v>513</v>
      </c>
      <c r="O202" s="42">
        <f>VLOOKUP(N202,编辑!W:X,2,FALSE)</f>
        <v>3406</v>
      </c>
      <c r="P202" s="58">
        <v>30</v>
      </c>
      <c r="Q202" s="42" t="s">
        <v>479</v>
      </c>
      <c r="R202" s="58">
        <f>VLOOKUP(Q202,编辑!W:X,2,FALSE)</f>
        <v>5086</v>
      </c>
      <c r="S202" s="58">
        <v>10</v>
      </c>
      <c r="T202" s="58" t="str">
        <f t="shared" si="53"/>
        <v>3006;3106;3406;5086</v>
      </c>
      <c r="U202" s="58" t="str">
        <f t="shared" si="54"/>
        <v>40;30;30;10</v>
      </c>
    </row>
    <row r="203" ht="16.5" spans="7:21">
      <c r="G203" s="9" t="s">
        <v>700</v>
      </c>
      <c r="H203" s="42" t="s">
        <v>511</v>
      </c>
      <c r="I203" s="42">
        <f>VLOOKUP(H203,编辑!W:X,2,FALSE)</f>
        <v>3006</v>
      </c>
      <c r="J203" s="58">
        <v>80</v>
      </c>
      <c r="K203" s="42" t="s">
        <v>512</v>
      </c>
      <c r="L203" s="42">
        <f>VLOOKUP(K203,编辑!W:X,2,FALSE)</f>
        <v>3106</v>
      </c>
      <c r="M203" s="58">
        <v>60</v>
      </c>
      <c r="N203" s="42" t="s">
        <v>513</v>
      </c>
      <c r="O203" s="42">
        <f>VLOOKUP(N203,编辑!W:X,2,FALSE)</f>
        <v>3406</v>
      </c>
      <c r="P203" s="58">
        <v>60</v>
      </c>
      <c r="Q203" s="42" t="s">
        <v>479</v>
      </c>
      <c r="R203" s="58">
        <f>VLOOKUP(Q203,编辑!W:X,2,FALSE)</f>
        <v>5086</v>
      </c>
      <c r="S203" s="58">
        <v>12</v>
      </c>
      <c r="T203" s="58" t="str">
        <f t="shared" si="53"/>
        <v>3006;3106;3406;5086</v>
      </c>
      <c r="U203" s="58" t="str">
        <f t="shared" si="54"/>
        <v>80;60;60;12</v>
      </c>
    </row>
    <row r="204" ht="16.5" spans="7:21">
      <c r="G204" s="9" t="s">
        <v>708</v>
      </c>
      <c r="H204" s="42" t="s">
        <v>471</v>
      </c>
      <c r="I204" s="42">
        <f>VLOOKUP(H204,编辑!W:X,2,FALSE)</f>
        <v>3001</v>
      </c>
      <c r="J204" s="58">
        <v>8</v>
      </c>
      <c r="K204" s="42" t="s">
        <v>474</v>
      </c>
      <c r="L204" s="42">
        <f>VLOOKUP(K204,编辑!W:X,2,FALSE)</f>
        <v>3101</v>
      </c>
      <c r="M204" s="58">
        <v>5</v>
      </c>
      <c r="N204" s="42" t="s">
        <v>475</v>
      </c>
      <c r="O204" s="42">
        <f>VLOOKUP(N204,编辑!W:X,2,FALSE)</f>
        <v>3401</v>
      </c>
      <c r="P204" s="58">
        <v>5</v>
      </c>
      <c r="Q204" s="42"/>
      <c r="R204" s="58"/>
      <c r="S204" s="58"/>
      <c r="T204" s="58" t="str">
        <f t="shared" si="53"/>
        <v>3001;3101;3401</v>
      </c>
      <c r="U204" s="58" t="str">
        <f t="shared" si="54"/>
        <v>8;5;5</v>
      </c>
    </row>
    <row r="205" ht="16.5" spans="7:21">
      <c r="G205" s="9" t="s">
        <v>709</v>
      </c>
      <c r="H205" s="42" t="s">
        <v>471</v>
      </c>
      <c r="I205" s="42">
        <f>VLOOKUP(H205,编辑!W:X,2,FALSE)</f>
        <v>3001</v>
      </c>
      <c r="J205" s="58">
        <v>15</v>
      </c>
      <c r="K205" s="42" t="s">
        <v>474</v>
      </c>
      <c r="L205" s="42">
        <f>VLOOKUP(K205,编辑!W:X,2,FALSE)</f>
        <v>3101</v>
      </c>
      <c r="M205" s="58">
        <v>10</v>
      </c>
      <c r="N205" s="42" t="s">
        <v>475</v>
      </c>
      <c r="O205" s="42">
        <f>VLOOKUP(N205,编辑!W:X,2,FALSE)</f>
        <v>3401</v>
      </c>
      <c r="P205" s="58">
        <v>10</v>
      </c>
      <c r="Q205" s="42" t="s">
        <v>479</v>
      </c>
      <c r="R205" s="58">
        <f>VLOOKUP(Q205,编辑!W:X,2,FALSE)</f>
        <v>5086</v>
      </c>
      <c r="S205" s="58">
        <v>1</v>
      </c>
      <c r="T205" s="58" t="str">
        <f t="shared" si="53"/>
        <v>3001;3101;3401;5086</v>
      </c>
      <c r="U205" s="58" t="str">
        <f t="shared" si="54"/>
        <v>15;10;10;1</v>
      </c>
    </row>
    <row r="206" ht="16.5" spans="7:21">
      <c r="G206" s="9" t="s">
        <v>710</v>
      </c>
      <c r="H206" s="42" t="s">
        <v>476</v>
      </c>
      <c r="I206" s="42">
        <f>VLOOKUP(H206,编辑!W:X,2,FALSE)</f>
        <v>3002</v>
      </c>
      <c r="J206" s="58">
        <v>15</v>
      </c>
      <c r="K206" s="42" t="s">
        <v>483</v>
      </c>
      <c r="L206" s="42">
        <f>VLOOKUP(K206,编辑!W:X,2,FALSE)</f>
        <v>3102</v>
      </c>
      <c r="M206" s="58">
        <v>10</v>
      </c>
      <c r="N206" s="42" t="s">
        <v>484</v>
      </c>
      <c r="O206" s="42">
        <f>VLOOKUP(N206,编辑!W:X,2,FALSE)</f>
        <v>3402</v>
      </c>
      <c r="P206" s="58">
        <v>10</v>
      </c>
      <c r="Q206" s="42" t="s">
        <v>479</v>
      </c>
      <c r="R206" s="58">
        <f>VLOOKUP(Q206,编辑!W:X,2,FALSE)</f>
        <v>5086</v>
      </c>
      <c r="S206" s="58">
        <v>1</v>
      </c>
      <c r="T206" s="58" t="str">
        <f t="shared" si="53"/>
        <v>3002;3102;3402;5086</v>
      </c>
      <c r="U206" s="58" t="str">
        <f t="shared" si="54"/>
        <v>15;10;10;1</v>
      </c>
    </row>
    <row r="207" ht="16.5" spans="7:21">
      <c r="G207" s="9" t="s">
        <v>711</v>
      </c>
      <c r="H207" s="42" t="s">
        <v>476</v>
      </c>
      <c r="I207" s="42">
        <f>VLOOKUP(H207,编辑!W:X,2,FALSE)</f>
        <v>3002</v>
      </c>
      <c r="J207" s="58">
        <v>30</v>
      </c>
      <c r="K207" s="42" t="s">
        <v>483</v>
      </c>
      <c r="L207" s="42">
        <f>VLOOKUP(K207,编辑!W:X,2,FALSE)</f>
        <v>3102</v>
      </c>
      <c r="M207" s="58">
        <v>20</v>
      </c>
      <c r="N207" s="42" t="s">
        <v>484</v>
      </c>
      <c r="O207" s="42">
        <f>VLOOKUP(N207,编辑!W:X,2,FALSE)</f>
        <v>3402</v>
      </c>
      <c r="P207" s="58">
        <v>20</v>
      </c>
      <c r="Q207" s="42" t="s">
        <v>479</v>
      </c>
      <c r="R207" s="58">
        <f>VLOOKUP(Q207,编辑!W:X,2,FALSE)</f>
        <v>5086</v>
      </c>
      <c r="S207" s="58">
        <v>2</v>
      </c>
      <c r="T207" s="58" t="str">
        <f t="shared" si="53"/>
        <v>3002;3102;3402;5086</v>
      </c>
      <c r="U207" s="58" t="str">
        <f t="shared" si="54"/>
        <v>30;20;20;2</v>
      </c>
    </row>
    <row r="208" ht="16.5" spans="7:21">
      <c r="G208" s="9" t="s">
        <v>712</v>
      </c>
      <c r="H208" s="42" t="s">
        <v>480</v>
      </c>
      <c r="I208" s="42">
        <f>VLOOKUP(H208,编辑!W:X,2,FALSE)</f>
        <v>3003</v>
      </c>
      <c r="J208" s="58">
        <v>20</v>
      </c>
      <c r="K208" s="42" t="s">
        <v>491</v>
      </c>
      <c r="L208" s="42">
        <f>VLOOKUP(K208,编辑!W:X,2,FALSE)</f>
        <v>3103</v>
      </c>
      <c r="M208" s="58">
        <v>15</v>
      </c>
      <c r="N208" s="42" t="s">
        <v>492</v>
      </c>
      <c r="O208" s="42">
        <f>VLOOKUP(N208,编辑!W:X,2,FALSE)</f>
        <v>3403</v>
      </c>
      <c r="P208" s="58">
        <v>15</v>
      </c>
      <c r="Q208" s="42" t="s">
        <v>479</v>
      </c>
      <c r="R208" s="58">
        <f>VLOOKUP(Q208,编辑!W:X,2,FALSE)</f>
        <v>5086</v>
      </c>
      <c r="S208" s="58">
        <v>2</v>
      </c>
      <c r="T208" s="58" t="str">
        <f t="shared" si="53"/>
        <v>3003;3103;3403;5086</v>
      </c>
      <c r="U208" s="58" t="str">
        <f t="shared" si="54"/>
        <v>20;15;15;2</v>
      </c>
    </row>
    <row r="209" ht="16.5" spans="7:21">
      <c r="G209" s="9" t="s">
        <v>713</v>
      </c>
      <c r="H209" s="42" t="s">
        <v>480</v>
      </c>
      <c r="I209" s="42">
        <f>VLOOKUP(H209,编辑!W:X,2,FALSE)</f>
        <v>3003</v>
      </c>
      <c r="J209" s="58">
        <v>40</v>
      </c>
      <c r="K209" s="42" t="s">
        <v>491</v>
      </c>
      <c r="L209" s="42">
        <f>VLOOKUP(K209,编辑!W:X,2,FALSE)</f>
        <v>3103</v>
      </c>
      <c r="M209" s="58">
        <v>30</v>
      </c>
      <c r="N209" s="42" t="s">
        <v>492</v>
      </c>
      <c r="O209" s="42">
        <f>VLOOKUP(N209,编辑!W:X,2,FALSE)</f>
        <v>3403</v>
      </c>
      <c r="P209" s="58">
        <v>30</v>
      </c>
      <c r="Q209" s="42" t="s">
        <v>479</v>
      </c>
      <c r="R209" s="58">
        <f>VLOOKUP(Q209,编辑!W:X,2,FALSE)</f>
        <v>5086</v>
      </c>
      <c r="S209" s="58">
        <v>4</v>
      </c>
      <c r="T209" s="58" t="str">
        <f t="shared" si="53"/>
        <v>3003;3103;3403;5086</v>
      </c>
      <c r="U209" s="58" t="str">
        <f t="shared" si="54"/>
        <v>40;30;30;4</v>
      </c>
    </row>
    <row r="210" ht="16.5" spans="7:21">
      <c r="G210" s="9" t="s">
        <v>714</v>
      </c>
      <c r="H210" s="42" t="s">
        <v>485</v>
      </c>
      <c r="I210" s="42">
        <f>VLOOKUP(H210,编辑!W:X,2,FALSE)</f>
        <v>3004</v>
      </c>
      <c r="J210" s="58">
        <v>30</v>
      </c>
      <c r="K210" s="42" t="s">
        <v>497</v>
      </c>
      <c r="L210" s="42">
        <f>VLOOKUP(K210,编辑!W:X,2,FALSE)</f>
        <v>3104</v>
      </c>
      <c r="M210" s="58">
        <v>20</v>
      </c>
      <c r="N210" s="42" t="s">
        <v>498</v>
      </c>
      <c r="O210" s="42">
        <f>VLOOKUP(N210,编辑!W:X,2,FALSE)</f>
        <v>3404</v>
      </c>
      <c r="P210" s="58">
        <v>20</v>
      </c>
      <c r="Q210" s="42" t="s">
        <v>479</v>
      </c>
      <c r="R210" s="58">
        <f>VLOOKUP(Q210,编辑!W:X,2,FALSE)</f>
        <v>5086</v>
      </c>
      <c r="S210" s="58">
        <v>4</v>
      </c>
      <c r="T210" s="58" t="str">
        <f t="shared" ref="T210:T241" si="55">IF(Q210="",(I210&amp;";"&amp;L210&amp;";"&amp;O210),(I210&amp;";"&amp;L210&amp;";"&amp;O210&amp;";"&amp;R210))</f>
        <v>3004;3104;3404;5086</v>
      </c>
      <c r="U210" s="58" t="str">
        <f t="shared" ref="U210:U241" si="56">IF(Q210="",(J210&amp;";"&amp;M210&amp;";"&amp;P210),(J210&amp;";"&amp;M210&amp;";"&amp;P210&amp;";"&amp;S210))</f>
        <v>30;20;20;4</v>
      </c>
    </row>
    <row r="211" ht="16.5" spans="7:21">
      <c r="G211" s="9" t="s">
        <v>715</v>
      </c>
      <c r="H211" s="42" t="s">
        <v>485</v>
      </c>
      <c r="I211" s="42">
        <f>VLOOKUP(H211,编辑!W:X,2,FALSE)</f>
        <v>3004</v>
      </c>
      <c r="J211" s="58">
        <v>60</v>
      </c>
      <c r="K211" s="42" t="s">
        <v>497</v>
      </c>
      <c r="L211" s="42">
        <f>VLOOKUP(K211,编辑!W:X,2,FALSE)</f>
        <v>3104</v>
      </c>
      <c r="M211" s="58">
        <v>40</v>
      </c>
      <c r="N211" s="42" t="s">
        <v>498</v>
      </c>
      <c r="O211" s="42">
        <f>VLOOKUP(N211,编辑!W:X,2,FALSE)</f>
        <v>3404</v>
      </c>
      <c r="P211" s="58">
        <v>40</v>
      </c>
      <c r="Q211" s="42" t="s">
        <v>479</v>
      </c>
      <c r="R211" s="58">
        <f>VLOOKUP(Q211,编辑!W:X,2,FALSE)</f>
        <v>5086</v>
      </c>
      <c r="S211" s="58">
        <v>8</v>
      </c>
      <c r="T211" s="58" t="str">
        <f t="shared" si="55"/>
        <v>3004;3104;3404;5086</v>
      </c>
      <c r="U211" s="58" t="str">
        <f t="shared" si="56"/>
        <v>60;40;40;8</v>
      </c>
    </row>
    <row r="212" ht="16.5" spans="7:21">
      <c r="G212" s="9" t="s">
        <v>716</v>
      </c>
      <c r="H212" s="42" t="s">
        <v>488</v>
      </c>
      <c r="I212" s="42">
        <f>VLOOKUP(H212,编辑!W:X,2,FALSE)</f>
        <v>3005</v>
      </c>
      <c r="J212" s="58">
        <v>35</v>
      </c>
      <c r="K212" s="42" t="s">
        <v>503</v>
      </c>
      <c r="L212" s="42">
        <f>VLOOKUP(K212,编辑!W:X,2,FALSE)</f>
        <v>3105</v>
      </c>
      <c r="M212" s="58">
        <v>25</v>
      </c>
      <c r="N212" s="42" t="s">
        <v>504</v>
      </c>
      <c r="O212" s="42">
        <f>VLOOKUP(N212,编辑!W:X,2,FALSE)</f>
        <v>3405</v>
      </c>
      <c r="P212" s="58">
        <v>25</v>
      </c>
      <c r="Q212" s="42" t="s">
        <v>479</v>
      </c>
      <c r="R212" s="58">
        <f>VLOOKUP(Q212,编辑!W:X,2,FALSE)</f>
        <v>5086</v>
      </c>
      <c r="S212" s="58">
        <v>8</v>
      </c>
      <c r="T212" s="58" t="str">
        <f t="shared" si="55"/>
        <v>3005;3105;3405;5086</v>
      </c>
      <c r="U212" s="58" t="str">
        <f t="shared" si="56"/>
        <v>35;25;25;8</v>
      </c>
    </row>
    <row r="213" ht="16.5" spans="7:21">
      <c r="G213" s="9" t="s">
        <v>717</v>
      </c>
      <c r="H213" s="42" t="s">
        <v>488</v>
      </c>
      <c r="I213" s="42">
        <f>VLOOKUP(H213,编辑!W:X,2,FALSE)</f>
        <v>3005</v>
      </c>
      <c r="J213" s="58">
        <v>70</v>
      </c>
      <c r="K213" s="42" t="s">
        <v>503</v>
      </c>
      <c r="L213" s="42">
        <f>VLOOKUP(K213,编辑!W:X,2,FALSE)</f>
        <v>3105</v>
      </c>
      <c r="M213" s="58">
        <v>50</v>
      </c>
      <c r="N213" s="42" t="s">
        <v>504</v>
      </c>
      <c r="O213" s="42">
        <f>VLOOKUP(N213,编辑!W:X,2,FALSE)</f>
        <v>3405</v>
      </c>
      <c r="P213" s="58">
        <v>50</v>
      </c>
      <c r="Q213" s="42" t="s">
        <v>479</v>
      </c>
      <c r="R213" s="58">
        <f>VLOOKUP(Q213,编辑!W:X,2,FALSE)</f>
        <v>5086</v>
      </c>
      <c r="S213" s="58">
        <v>10</v>
      </c>
      <c r="T213" s="58" t="str">
        <f t="shared" si="55"/>
        <v>3005;3105;3405;5086</v>
      </c>
      <c r="U213" s="58" t="str">
        <f t="shared" si="56"/>
        <v>70;50;50;10</v>
      </c>
    </row>
    <row r="214" ht="16.5" spans="7:21">
      <c r="G214" s="9" t="s">
        <v>718</v>
      </c>
      <c r="H214" s="42" t="s">
        <v>488</v>
      </c>
      <c r="I214" s="42">
        <v>3005</v>
      </c>
      <c r="J214" s="58">
        <v>80</v>
      </c>
      <c r="K214" s="42" t="s">
        <v>503</v>
      </c>
      <c r="L214" s="42">
        <f>VLOOKUP(K214,编辑!W:X,2,FALSE)</f>
        <v>3105</v>
      </c>
      <c r="M214" s="58">
        <v>60</v>
      </c>
      <c r="N214" s="42" t="s">
        <v>504</v>
      </c>
      <c r="O214" s="42">
        <f>VLOOKUP(N214,编辑!W:X,2,FALSE)</f>
        <v>3405</v>
      </c>
      <c r="P214" s="58">
        <v>60</v>
      </c>
      <c r="Q214" s="42" t="s">
        <v>479</v>
      </c>
      <c r="R214" s="58">
        <f>VLOOKUP(Q214,编辑!W:X,2,FALSE)</f>
        <v>5086</v>
      </c>
      <c r="S214" s="58">
        <v>10</v>
      </c>
      <c r="T214" s="58" t="str">
        <f t="shared" si="55"/>
        <v>3005;3105;3405;5086</v>
      </c>
      <c r="U214" s="58" t="str">
        <f t="shared" si="56"/>
        <v>80;60;60;10</v>
      </c>
    </row>
    <row r="215" ht="16.5" spans="7:21">
      <c r="G215" s="9" t="s">
        <v>719</v>
      </c>
      <c r="H215" s="42" t="s">
        <v>511</v>
      </c>
      <c r="I215" s="42">
        <f>VLOOKUP(H215,编辑!W:X,2,FALSE)</f>
        <v>3006</v>
      </c>
      <c r="J215" s="58">
        <v>40</v>
      </c>
      <c r="K215" s="42" t="s">
        <v>512</v>
      </c>
      <c r="L215" s="42">
        <f>VLOOKUP(K215,编辑!W:X,2,FALSE)</f>
        <v>3106</v>
      </c>
      <c r="M215" s="58">
        <v>30</v>
      </c>
      <c r="N215" s="42" t="s">
        <v>513</v>
      </c>
      <c r="O215" s="42">
        <f>VLOOKUP(N215,编辑!W:X,2,FALSE)</f>
        <v>3406</v>
      </c>
      <c r="P215" s="58">
        <v>30</v>
      </c>
      <c r="Q215" s="42" t="s">
        <v>479</v>
      </c>
      <c r="R215" s="58">
        <f>VLOOKUP(Q215,编辑!W:X,2,FALSE)</f>
        <v>5086</v>
      </c>
      <c r="S215" s="58">
        <v>10</v>
      </c>
      <c r="T215" s="58" t="str">
        <f t="shared" si="55"/>
        <v>3006;3106;3406;5086</v>
      </c>
      <c r="U215" s="58" t="str">
        <f t="shared" si="56"/>
        <v>40;30;30;10</v>
      </c>
    </row>
    <row r="216" ht="16.5" spans="7:21">
      <c r="G216" s="9" t="s">
        <v>720</v>
      </c>
      <c r="H216" s="42" t="s">
        <v>511</v>
      </c>
      <c r="I216" s="42">
        <f>VLOOKUP(H216,编辑!W:X,2,FALSE)</f>
        <v>3006</v>
      </c>
      <c r="J216" s="58">
        <v>80</v>
      </c>
      <c r="K216" s="42" t="s">
        <v>512</v>
      </c>
      <c r="L216" s="42">
        <f>VLOOKUP(K216,编辑!W:X,2,FALSE)</f>
        <v>3106</v>
      </c>
      <c r="M216" s="58">
        <v>60</v>
      </c>
      <c r="N216" s="42" t="s">
        <v>513</v>
      </c>
      <c r="O216" s="42">
        <f>VLOOKUP(N216,编辑!W:X,2,FALSE)</f>
        <v>3406</v>
      </c>
      <c r="P216" s="58">
        <v>60</v>
      </c>
      <c r="Q216" s="42" t="s">
        <v>479</v>
      </c>
      <c r="R216" s="58">
        <f>VLOOKUP(Q216,编辑!W:X,2,FALSE)</f>
        <v>5086</v>
      </c>
      <c r="S216" s="58">
        <v>12</v>
      </c>
      <c r="T216" s="58" t="str">
        <f t="shared" si="55"/>
        <v>3006;3106;3406;5086</v>
      </c>
      <c r="U216" s="58" t="str">
        <f t="shared" si="56"/>
        <v>80;60;60;12</v>
      </c>
    </row>
    <row r="217" ht="16.5" spans="7:21">
      <c r="G217" s="9" t="s">
        <v>721</v>
      </c>
      <c r="H217" s="42" t="s">
        <v>471</v>
      </c>
      <c r="I217" s="42">
        <f>VLOOKUP(H217,编辑!W:X,2,FALSE)</f>
        <v>3001</v>
      </c>
      <c r="J217" s="58">
        <v>8</v>
      </c>
      <c r="K217" s="42" t="s">
        <v>474</v>
      </c>
      <c r="L217" s="42">
        <f>VLOOKUP(K217,编辑!W:X,2,FALSE)</f>
        <v>3101</v>
      </c>
      <c r="M217" s="58">
        <v>5</v>
      </c>
      <c r="N217" s="42" t="s">
        <v>475</v>
      </c>
      <c r="O217" s="42">
        <f>VLOOKUP(N217,编辑!W:X,2,FALSE)</f>
        <v>3401</v>
      </c>
      <c r="P217" s="58">
        <v>5</v>
      </c>
      <c r="Q217" s="42"/>
      <c r="R217" s="58"/>
      <c r="S217" s="58"/>
      <c r="T217" s="58" t="str">
        <f t="shared" si="55"/>
        <v>3001;3101;3401</v>
      </c>
      <c r="U217" s="58" t="str">
        <f t="shared" si="56"/>
        <v>8;5;5</v>
      </c>
    </row>
    <row r="218" ht="16.5" spans="7:21">
      <c r="G218" s="9" t="s">
        <v>722</v>
      </c>
      <c r="H218" s="42" t="s">
        <v>471</v>
      </c>
      <c r="I218" s="42">
        <f>VLOOKUP(H218,编辑!W:X,2,FALSE)</f>
        <v>3001</v>
      </c>
      <c r="J218" s="58">
        <v>15</v>
      </c>
      <c r="K218" s="42" t="s">
        <v>474</v>
      </c>
      <c r="L218" s="42">
        <f>VLOOKUP(K218,编辑!W:X,2,FALSE)</f>
        <v>3101</v>
      </c>
      <c r="M218" s="58">
        <v>10</v>
      </c>
      <c r="N218" s="42" t="s">
        <v>475</v>
      </c>
      <c r="O218" s="42">
        <f>VLOOKUP(N218,编辑!W:X,2,FALSE)</f>
        <v>3401</v>
      </c>
      <c r="P218" s="58">
        <v>10</v>
      </c>
      <c r="Q218" s="42" t="s">
        <v>479</v>
      </c>
      <c r="R218" s="58">
        <f>VLOOKUP(Q218,编辑!W:X,2,FALSE)</f>
        <v>5086</v>
      </c>
      <c r="S218" s="58">
        <v>1</v>
      </c>
      <c r="T218" s="58" t="str">
        <f t="shared" si="55"/>
        <v>3001;3101;3401;5086</v>
      </c>
      <c r="U218" s="58" t="str">
        <f t="shared" si="56"/>
        <v>15;10;10;1</v>
      </c>
    </row>
    <row r="219" ht="16.5" spans="7:21">
      <c r="G219" s="9" t="s">
        <v>723</v>
      </c>
      <c r="H219" s="42" t="s">
        <v>476</v>
      </c>
      <c r="I219" s="42">
        <f>VLOOKUP(H219,编辑!W:X,2,FALSE)</f>
        <v>3002</v>
      </c>
      <c r="J219" s="58">
        <v>15</v>
      </c>
      <c r="K219" s="42" t="s">
        <v>483</v>
      </c>
      <c r="L219" s="42">
        <f>VLOOKUP(K219,编辑!W:X,2,FALSE)</f>
        <v>3102</v>
      </c>
      <c r="M219" s="58">
        <v>10</v>
      </c>
      <c r="N219" s="42" t="s">
        <v>484</v>
      </c>
      <c r="O219" s="42">
        <f>VLOOKUP(N219,编辑!W:X,2,FALSE)</f>
        <v>3402</v>
      </c>
      <c r="P219" s="58">
        <v>10</v>
      </c>
      <c r="Q219" s="42" t="s">
        <v>479</v>
      </c>
      <c r="R219" s="58">
        <f>VLOOKUP(Q219,编辑!W:X,2,FALSE)</f>
        <v>5086</v>
      </c>
      <c r="S219" s="58">
        <v>1</v>
      </c>
      <c r="T219" s="58" t="str">
        <f t="shared" si="55"/>
        <v>3002;3102;3402;5086</v>
      </c>
      <c r="U219" s="58" t="str">
        <f t="shared" si="56"/>
        <v>15;10;10;1</v>
      </c>
    </row>
    <row r="220" ht="16.5" spans="7:21">
      <c r="G220" s="9" t="s">
        <v>724</v>
      </c>
      <c r="H220" s="42" t="s">
        <v>476</v>
      </c>
      <c r="I220" s="42">
        <f>VLOOKUP(H220,编辑!W:X,2,FALSE)</f>
        <v>3002</v>
      </c>
      <c r="J220" s="58">
        <v>30</v>
      </c>
      <c r="K220" s="42" t="s">
        <v>483</v>
      </c>
      <c r="L220" s="42">
        <f>VLOOKUP(K220,编辑!W:X,2,FALSE)</f>
        <v>3102</v>
      </c>
      <c r="M220" s="58">
        <v>20</v>
      </c>
      <c r="N220" s="42" t="s">
        <v>484</v>
      </c>
      <c r="O220" s="42">
        <f>VLOOKUP(N220,编辑!W:X,2,FALSE)</f>
        <v>3402</v>
      </c>
      <c r="P220" s="58">
        <v>20</v>
      </c>
      <c r="Q220" s="42" t="s">
        <v>479</v>
      </c>
      <c r="R220" s="58">
        <f>VLOOKUP(Q220,编辑!W:X,2,FALSE)</f>
        <v>5086</v>
      </c>
      <c r="S220" s="58">
        <v>2</v>
      </c>
      <c r="T220" s="58" t="str">
        <f t="shared" si="55"/>
        <v>3002;3102;3402;5086</v>
      </c>
      <c r="U220" s="58" t="str">
        <f t="shared" si="56"/>
        <v>30;20;20;2</v>
      </c>
    </row>
    <row r="221" ht="16.5" spans="7:21">
      <c r="G221" s="9" t="s">
        <v>725</v>
      </c>
      <c r="H221" s="42" t="s">
        <v>480</v>
      </c>
      <c r="I221" s="42">
        <f>VLOOKUP(H221,编辑!W:X,2,FALSE)</f>
        <v>3003</v>
      </c>
      <c r="J221" s="58">
        <v>20</v>
      </c>
      <c r="K221" s="42" t="s">
        <v>491</v>
      </c>
      <c r="L221" s="42">
        <f>VLOOKUP(K221,编辑!W:X,2,FALSE)</f>
        <v>3103</v>
      </c>
      <c r="M221" s="58">
        <v>15</v>
      </c>
      <c r="N221" s="42" t="s">
        <v>492</v>
      </c>
      <c r="O221" s="42">
        <f>VLOOKUP(N221,编辑!W:X,2,FALSE)</f>
        <v>3403</v>
      </c>
      <c r="P221" s="58">
        <v>15</v>
      </c>
      <c r="Q221" s="42" t="s">
        <v>479</v>
      </c>
      <c r="R221" s="58">
        <f>VLOOKUP(Q221,编辑!W:X,2,FALSE)</f>
        <v>5086</v>
      </c>
      <c r="S221" s="58">
        <v>2</v>
      </c>
      <c r="T221" s="58" t="str">
        <f t="shared" si="55"/>
        <v>3003;3103;3403;5086</v>
      </c>
      <c r="U221" s="58" t="str">
        <f t="shared" si="56"/>
        <v>20;15;15;2</v>
      </c>
    </row>
    <row r="222" ht="16.5" spans="7:21">
      <c r="G222" s="9" t="s">
        <v>726</v>
      </c>
      <c r="H222" s="42" t="s">
        <v>480</v>
      </c>
      <c r="I222" s="42">
        <f>VLOOKUP(H222,编辑!W:X,2,FALSE)</f>
        <v>3003</v>
      </c>
      <c r="J222" s="58">
        <v>40</v>
      </c>
      <c r="K222" s="42" t="s">
        <v>491</v>
      </c>
      <c r="L222" s="42">
        <f>VLOOKUP(K222,编辑!W:X,2,FALSE)</f>
        <v>3103</v>
      </c>
      <c r="M222" s="58">
        <v>30</v>
      </c>
      <c r="N222" s="42" t="s">
        <v>492</v>
      </c>
      <c r="O222" s="42">
        <f>VLOOKUP(N222,编辑!W:X,2,FALSE)</f>
        <v>3403</v>
      </c>
      <c r="P222" s="58">
        <v>30</v>
      </c>
      <c r="Q222" s="42" t="s">
        <v>479</v>
      </c>
      <c r="R222" s="58">
        <f>VLOOKUP(Q222,编辑!W:X,2,FALSE)</f>
        <v>5086</v>
      </c>
      <c r="S222" s="58">
        <v>4</v>
      </c>
      <c r="T222" s="58" t="str">
        <f t="shared" si="55"/>
        <v>3003;3103;3403;5086</v>
      </c>
      <c r="U222" s="58" t="str">
        <f t="shared" si="56"/>
        <v>40;30;30;4</v>
      </c>
    </row>
    <row r="223" ht="16.5" spans="7:21">
      <c r="G223" s="9" t="s">
        <v>727</v>
      </c>
      <c r="H223" s="42" t="s">
        <v>485</v>
      </c>
      <c r="I223" s="42">
        <f>VLOOKUP(H223,编辑!W:X,2,FALSE)</f>
        <v>3004</v>
      </c>
      <c r="J223" s="58">
        <v>30</v>
      </c>
      <c r="K223" s="42" t="s">
        <v>497</v>
      </c>
      <c r="L223" s="42">
        <f>VLOOKUP(K223,编辑!W:X,2,FALSE)</f>
        <v>3104</v>
      </c>
      <c r="M223" s="58">
        <v>20</v>
      </c>
      <c r="N223" s="42" t="s">
        <v>498</v>
      </c>
      <c r="O223" s="42">
        <f>VLOOKUP(N223,编辑!W:X,2,FALSE)</f>
        <v>3404</v>
      </c>
      <c r="P223" s="58">
        <v>20</v>
      </c>
      <c r="Q223" s="42" t="s">
        <v>479</v>
      </c>
      <c r="R223" s="58">
        <f>VLOOKUP(Q223,编辑!W:X,2,FALSE)</f>
        <v>5086</v>
      </c>
      <c r="S223" s="58">
        <v>4</v>
      </c>
      <c r="T223" s="58" t="str">
        <f t="shared" si="55"/>
        <v>3004;3104;3404;5086</v>
      </c>
      <c r="U223" s="58" t="str">
        <f t="shared" si="56"/>
        <v>30;20;20;4</v>
      </c>
    </row>
    <row r="224" ht="16.5" spans="7:21">
      <c r="G224" s="9" t="s">
        <v>728</v>
      </c>
      <c r="H224" s="42" t="s">
        <v>485</v>
      </c>
      <c r="I224" s="42">
        <f>VLOOKUP(H224,编辑!W:X,2,FALSE)</f>
        <v>3004</v>
      </c>
      <c r="J224" s="58">
        <v>60</v>
      </c>
      <c r="K224" s="42" t="s">
        <v>497</v>
      </c>
      <c r="L224" s="42">
        <f>VLOOKUP(K224,编辑!W:X,2,FALSE)</f>
        <v>3104</v>
      </c>
      <c r="M224" s="58">
        <v>40</v>
      </c>
      <c r="N224" s="42" t="s">
        <v>498</v>
      </c>
      <c r="O224" s="42">
        <f>VLOOKUP(N224,编辑!W:X,2,FALSE)</f>
        <v>3404</v>
      </c>
      <c r="P224" s="58">
        <v>40</v>
      </c>
      <c r="Q224" s="42" t="s">
        <v>479</v>
      </c>
      <c r="R224" s="58">
        <f>VLOOKUP(Q224,编辑!W:X,2,FALSE)</f>
        <v>5086</v>
      </c>
      <c r="S224" s="58">
        <v>8</v>
      </c>
      <c r="T224" s="58" t="str">
        <f t="shared" si="55"/>
        <v>3004;3104;3404;5086</v>
      </c>
      <c r="U224" s="58" t="str">
        <f t="shared" si="56"/>
        <v>60;40;40;8</v>
      </c>
    </row>
    <row r="225" ht="16.5" spans="7:21">
      <c r="G225" s="9" t="s">
        <v>729</v>
      </c>
      <c r="H225" s="42" t="s">
        <v>488</v>
      </c>
      <c r="I225" s="42">
        <f>VLOOKUP(H225,编辑!W:X,2,FALSE)</f>
        <v>3005</v>
      </c>
      <c r="J225" s="58">
        <v>35</v>
      </c>
      <c r="K225" s="42" t="s">
        <v>503</v>
      </c>
      <c r="L225" s="42">
        <f>VLOOKUP(K225,编辑!W:X,2,FALSE)</f>
        <v>3105</v>
      </c>
      <c r="M225" s="58">
        <v>25</v>
      </c>
      <c r="N225" s="42" t="s">
        <v>504</v>
      </c>
      <c r="O225" s="42">
        <f>VLOOKUP(N225,编辑!W:X,2,FALSE)</f>
        <v>3405</v>
      </c>
      <c r="P225" s="58">
        <v>25</v>
      </c>
      <c r="Q225" s="42" t="s">
        <v>479</v>
      </c>
      <c r="R225" s="58">
        <f>VLOOKUP(Q225,编辑!W:X,2,FALSE)</f>
        <v>5086</v>
      </c>
      <c r="S225" s="58">
        <v>8</v>
      </c>
      <c r="T225" s="58" t="str">
        <f t="shared" si="55"/>
        <v>3005;3105;3405;5086</v>
      </c>
      <c r="U225" s="58" t="str">
        <f t="shared" si="56"/>
        <v>35;25;25;8</v>
      </c>
    </row>
    <row r="226" ht="16.5" spans="7:21">
      <c r="G226" s="9" t="s">
        <v>730</v>
      </c>
      <c r="H226" s="42" t="s">
        <v>488</v>
      </c>
      <c r="I226" s="42">
        <f>VLOOKUP(H226,编辑!W:X,2,FALSE)</f>
        <v>3005</v>
      </c>
      <c r="J226" s="58">
        <v>70</v>
      </c>
      <c r="K226" s="42" t="s">
        <v>503</v>
      </c>
      <c r="L226" s="42">
        <f>VLOOKUP(K226,编辑!W:X,2,FALSE)</f>
        <v>3105</v>
      </c>
      <c r="M226" s="58">
        <v>50</v>
      </c>
      <c r="N226" s="42" t="s">
        <v>504</v>
      </c>
      <c r="O226" s="42">
        <f>VLOOKUP(N226,编辑!W:X,2,FALSE)</f>
        <v>3405</v>
      </c>
      <c r="P226" s="58">
        <v>50</v>
      </c>
      <c r="Q226" s="42" t="s">
        <v>479</v>
      </c>
      <c r="R226" s="58">
        <f>VLOOKUP(Q226,编辑!W:X,2,FALSE)</f>
        <v>5086</v>
      </c>
      <c r="S226" s="58">
        <v>10</v>
      </c>
      <c r="T226" s="58" t="str">
        <f t="shared" si="55"/>
        <v>3005;3105;3405;5086</v>
      </c>
      <c r="U226" s="58" t="str">
        <f t="shared" si="56"/>
        <v>70;50;50;10</v>
      </c>
    </row>
    <row r="227" ht="16.5" spans="7:21">
      <c r="G227" s="9" t="s">
        <v>731</v>
      </c>
      <c r="H227" s="42" t="s">
        <v>488</v>
      </c>
      <c r="I227" s="42">
        <f>VLOOKUP(H227,编辑!W:X,2,FALSE)</f>
        <v>3005</v>
      </c>
      <c r="J227" s="58">
        <v>80</v>
      </c>
      <c r="K227" s="42" t="s">
        <v>503</v>
      </c>
      <c r="L227" s="42">
        <f>VLOOKUP(K227,编辑!W:X,2,FALSE)</f>
        <v>3105</v>
      </c>
      <c r="M227" s="58">
        <v>60</v>
      </c>
      <c r="N227" s="42" t="s">
        <v>504</v>
      </c>
      <c r="O227" s="42">
        <f>VLOOKUP(N227,编辑!W:X,2,FALSE)</f>
        <v>3405</v>
      </c>
      <c r="P227" s="58">
        <v>60</v>
      </c>
      <c r="Q227" s="42" t="s">
        <v>479</v>
      </c>
      <c r="R227" s="58">
        <f>VLOOKUP(Q227,编辑!W:X,2,FALSE)</f>
        <v>5086</v>
      </c>
      <c r="S227" s="58">
        <v>10</v>
      </c>
      <c r="T227" s="58" t="str">
        <f t="shared" si="55"/>
        <v>3005;3105;3405;5086</v>
      </c>
      <c r="U227" s="58" t="str">
        <f t="shared" si="56"/>
        <v>80;60;60;10</v>
      </c>
    </row>
    <row r="228" ht="16.5" spans="7:21">
      <c r="G228" s="9" t="s">
        <v>732</v>
      </c>
      <c r="H228" s="42" t="s">
        <v>511</v>
      </c>
      <c r="I228" s="42">
        <f>VLOOKUP(H228,编辑!W:X,2,FALSE)</f>
        <v>3006</v>
      </c>
      <c r="J228" s="58">
        <v>40</v>
      </c>
      <c r="K228" s="42" t="s">
        <v>512</v>
      </c>
      <c r="L228" s="42">
        <f>VLOOKUP(K228,编辑!W:X,2,FALSE)</f>
        <v>3106</v>
      </c>
      <c r="M228" s="58">
        <v>30</v>
      </c>
      <c r="N228" s="42" t="s">
        <v>513</v>
      </c>
      <c r="O228" s="42">
        <f>VLOOKUP(N228,编辑!W:X,2,FALSE)</f>
        <v>3406</v>
      </c>
      <c r="P228" s="58">
        <v>30</v>
      </c>
      <c r="Q228" s="42" t="s">
        <v>479</v>
      </c>
      <c r="R228" s="58">
        <f>VLOOKUP(Q228,编辑!W:X,2,FALSE)</f>
        <v>5086</v>
      </c>
      <c r="S228" s="58">
        <v>10</v>
      </c>
      <c r="T228" s="58" t="str">
        <f t="shared" si="55"/>
        <v>3006;3106;3406;5086</v>
      </c>
      <c r="U228" s="58" t="str">
        <f t="shared" si="56"/>
        <v>40;30;30;10</v>
      </c>
    </row>
    <row r="229" ht="16.5" spans="7:21">
      <c r="G229" s="9" t="s">
        <v>733</v>
      </c>
      <c r="H229" s="42" t="s">
        <v>511</v>
      </c>
      <c r="I229" s="42">
        <f>VLOOKUP(H229,编辑!W:X,2,FALSE)</f>
        <v>3006</v>
      </c>
      <c r="J229" s="58">
        <v>80</v>
      </c>
      <c r="K229" s="42" t="s">
        <v>512</v>
      </c>
      <c r="L229" s="42">
        <f>VLOOKUP(K229,编辑!W:X,2,FALSE)</f>
        <v>3106</v>
      </c>
      <c r="M229" s="58">
        <v>60</v>
      </c>
      <c r="N229" s="42" t="s">
        <v>513</v>
      </c>
      <c r="O229" s="42">
        <f>VLOOKUP(N229,编辑!W:X,2,FALSE)</f>
        <v>3406</v>
      </c>
      <c r="P229" s="58">
        <v>60</v>
      </c>
      <c r="Q229" s="42" t="s">
        <v>479</v>
      </c>
      <c r="R229" s="58">
        <f>VLOOKUP(Q229,编辑!W:X,2,FALSE)</f>
        <v>5086</v>
      </c>
      <c r="S229" s="58">
        <v>12</v>
      </c>
      <c r="T229" s="58" t="str">
        <f t="shared" si="55"/>
        <v>3006;3106;3406;5086</v>
      </c>
      <c r="U229" s="58" t="str">
        <f t="shared" si="56"/>
        <v>80;60;60;12</v>
      </c>
    </row>
    <row r="230" ht="16.5" spans="7:21">
      <c r="G230" s="9" t="s">
        <v>734</v>
      </c>
      <c r="H230" s="42" t="s">
        <v>471</v>
      </c>
      <c r="I230" s="42">
        <f>VLOOKUP(H230,编辑!W:X,2,FALSE)</f>
        <v>3001</v>
      </c>
      <c r="J230" s="58">
        <v>8</v>
      </c>
      <c r="K230" s="42" t="s">
        <v>474</v>
      </c>
      <c r="L230" s="42">
        <f>VLOOKUP(K230,编辑!W:X,2,FALSE)</f>
        <v>3101</v>
      </c>
      <c r="M230" s="58">
        <v>5</v>
      </c>
      <c r="N230" s="42" t="s">
        <v>475</v>
      </c>
      <c r="O230" s="42">
        <f>VLOOKUP(N230,编辑!W:X,2,FALSE)</f>
        <v>3401</v>
      </c>
      <c r="P230" s="58">
        <v>5</v>
      </c>
      <c r="Q230" s="42"/>
      <c r="R230" s="58"/>
      <c r="S230" s="58"/>
      <c r="T230" s="58" t="str">
        <f t="shared" si="55"/>
        <v>3001;3101;3401</v>
      </c>
      <c r="U230" s="58" t="str">
        <f t="shared" si="56"/>
        <v>8;5;5</v>
      </c>
    </row>
    <row r="231" ht="16.5" spans="7:21">
      <c r="G231" s="9" t="s">
        <v>735</v>
      </c>
      <c r="H231" s="42" t="s">
        <v>471</v>
      </c>
      <c r="I231" s="42">
        <f>VLOOKUP(H231,编辑!W:X,2,FALSE)</f>
        <v>3001</v>
      </c>
      <c r="J231" s="58">
        <v>15</v>
      </c>
      <c r="K231" s="42" t="s">
        <v>474</v>
      </c>
      <c r="L231" s="42">
        <f>VLOOKUP(K231,编辑!W:X,2,FALSE)</f>
        <v>3101</v>
      </c>
      <c r="M231" s="58">
        <v>10</v>
      </c>
      <c r="N231" s="42" t="s">
        <v>475</v>
      </c>
      <c r="O231" s="42">
        <f>VLOOKUP(N231,编辑!W:X,2,FALSE)</f>
        <v>3401</v>
      </c>
      <c r="P231" s="58">
        <v>10</v>
      </c>
      <c r="Q231" s="42" t="s">
        <v>479</v>
      </c>
      <c r="R231" s="58">
        <f>VLOOKUP(Q231,编辑!W:X,2,FALSE)</f>
        <v>5086</v>
      </c>
      <c r="S231" s="58">
        <v>1</v>
      </c>
      <c r="T231" s="58" t="str">
        <f t="shared" si="55"/>
        <v>3001;3101;3401;5086</v>
      </c>
      <c r="U231" s="58" t="str">
        <f t="shared" si="56"/>
        <v>15;10;10;1</v>
      </c>
    </row>
    <row r="232" ht="16.5" spans="7:21">
      <c r="G232" s="9" t="s">
        <v>736</v>
      </c>
      <c r="H232" s="42" t="s">
        <v>476</v>
      </c>
      <c r="I232" s="42">
        <f>VLOOKUP(H232,编辑!W:X,2,FALSE)</f>
        <v>3002</v>
      </c>
      <c r="J232" s="58">
        <v>15</v>
      </c>
      <c r="K232" s="42" t="s">
        <v>483</v>
      </c>
      <c r="L232" s="42">
        <f>VLOOKUP(K232,编辑!W:X,2,FALSE)</f>
        <v>3102</v>
      </c>
      <c r="M232" s="58">
        <v>10</v>
      </c>
      <c r="N232" s="42" t="s">
        <v>484</v>
      </c>
      <c r="O232" s="42">
        <f>VLOOKUP(N232,编辑!W:X,2,FALSE)</f>
        <v>3402</v>
      </c>
      <c r="P232" s="58">
        <v>10</v>
      </c>
      <c r="Q232" s="42" t="s">
        <v>479</v>
      </c>
      <c r="R232" s="58">
        <f>VLOOKUP(Q232,编辑!W:X,2,FALSE)</f>
        <v>5086</v>
      </c>
      <c r="S232" s="58">
        <v>1</v>
      </c>
      <c r="T232" s="58" t="str">
        <f t="shared" si="55"/>
        <v>3002;3102;3402;5086</v>
      </c>
      <c r="U232" s="58" t="str">
        <f t="shared" si="56"/>
        <v>15;10;10;1</v>
      </c>
    </row>
    <row r="233" ht="16.5" spans="7:21">
      <c r="G233" s="9" t="s">
        <v>737</v>
      </c>
      <c r="H233" s="42" t="s">
        <v>476</v>
      </c>
      <c r="I233" s="42">
        <f>VLOOKUP(H233,编辑!W:X,2,FALSE)</f>
        <v>3002</v>
      </c>
      <c r="J233" s="58">
        <v>30</v>
      </c>
      <c r="K233" s="42" t="s">
        <v>483</v>
      </c>
      <c r="L233" s="42">
        <f>VLOOKUP(K233,编辑!W:X,2,FALSE)</f>
        <v>3102</v>
      </c>
      <c r="M233" s="58">
        <v>20</v>
      </c>
      <c r="N233" s="42" t="s">
        <v>484</v>
      </c>
      <c r="O233" s="42">
        <f>VLOOKUP(N233,编辑!W:X,2,FALSE)</f>
        <v>3402</v>
      </c>
      <c r="P233" s="58">
        <v>20</v>
      </c>
      <c r="Q233" s="42" t="s">
        <v>479</v>
      </c>
      <c r="R233" s="58">
        <f>VLOOKUP(Q233,编辑!W:X,2,FALSE)</f>
        <v>5086</v>
      </c>
      <c r="S233" s="58">
        <v>2</v>
      </c>
      <c r="T233" s="58" t="str">
        <f t="shared" si="55"/>
        <v>3002;3102;3402;5086</v>
      </c>
      <c r="U233" s="58" t="str">
        <f t="shared" si="56"/>
        <v>30;20;20;2</v>
      </c>
    </row>
    <row r="234" ht="16.5" spans="7:21">
      <c r="G234" s="9" t="s">
        <v>738</v>
      </c>
      <c r="H234" s="42" t="s">
        <v>480</v>
      </c>
      <c r="I234" s="42">
        <f>VLOOKUP(H234,编辑!W:X,2,FALSE)</f>
        <v>3003</v>
      </c>
      <c r="J234" s="58">
        <v>20</v>
      </c>
      <c r="K234" s="42" t="s">
        <v>491</v>
      </c>
      <c r="L234" s="42">
        <f>VLOOKUP(K234,编辑!W:X,2,FALSE)</f>
        <v>3103</v>
      </c>
      <c r="M234" s="58">
        <v>15</v>
      </c>
      <c r="N234" s="42" t="s">
        <v>492</v>
      </c>
      <c r="O234" s="42">
        <f>VLOOKUP(N234,编辑!W:X,2,FALSE)</f>
        <v>3403</v>
      </c>
      <c r="P234" s="58">
        <v>15</v>
      </c>
      <c r="Q234" s="42" t="s">
        <v>479</v>
      </c>
      <c r="R234" s="58">
        <f>VLOOKUP(Q234,编辑!W:X,2,FALSE)</f>
        <v>5086</v>
      </c>
      <c r="S234" s="58">
        <v>2</v>
      </c>
      <c r="T234" s="58" t="str">
        <f t="shared" si="55"/>
        <v>3003;3103;3403;5086</v>
      </c>
      <c r="U234" s="58" t="str">
        <f t="shared" si="56"/>
        <v>20;15;15;2</v>
      </c>
    </row>
    <row r="235" ht="16.5" spans="7:21">
      <c r="G235" s="9" t="s">
        <v>739</v>
      </c>
      <c r="H235" s="42" t="s">
        <v>480</v>
      </c>
      <c r="I235" s="42">
        <f>VLOOKUP(H235,编辑!W:X,2,FALSE)</f>
        <v>3003</v>
      </c>
      <c r="J235" s="58">
        <v>40</v>
      </c>
      <c r="K235" s="42" t="s">
        <v>491</v>
      </c>
      <c r="L235" s="42">
        <f>VLOOKUP(K235,编辑!W:X,2,FALSE)</f>
        <v>3103</v>
      </c>
      <c r="M235" s="58">
        <v>30</v>
      </c>
      <c r="N235" s="42" t="s">
        <v>492</v>
      </c>
      <c r="O235" s="42">
        <f>VLOOKUP(N235,编辑!W:X,2,FALSE)</f>
        <v>3403</v>
      </c>
      <c r="P235" s="58">
        <v>30</v>
      </c>
      <c r="Q235" s="42" t="s">
        <v>479</v>
      </c>
      <c r="R235" s="58">
        <f>VLOOKUP(Q235,编辑!W:X,2,FALSE)</f>
        <v>5086</v>
      </c>
      <c r="S235" s="58">
        <v>4</v>
      </c>
      <c r="T235" s="58" t="str">
        <f t="shared" si="55"/>
        <v>3003;3103;3403;5086</v>
      </c>
      <c r="U235" s="58" t="str">
        <f t="shared" si="56"/>
        <v>40;30;30;4</v>
      </c>
    </row>
    <row r="236" ht="16.5" spans="7:21">
      <c r="G236" s="9" t="s">
        <v>740</v>
      </c>
      <c r="H236" s="42" t="s">
        <v>485</v>
      </c>
      <c r="I236" s="42">
        <f>VLOOKUP(H236,编辑!W:X,2,FALSE)</f>
        <v>3004</v>
      </c>
      <c r="J236" s="58">
        <v>30</v>
      </c>
      <c r="K236" s="42" t="s">
        <v>497</v>
      </c>
      <c r="L236" s="42">
        <f>VLOOKUP(K236,编辑!W:X,2,FALSE)</f>
        <v>3104</v>
      </c>
      <c r="M236" s="58">
        <v>20</v>
      </c>
      <c r="N236" s="42" t="s">
        <v>498</v>
      </c>
      <c r="O236" s="42">
        <f>VLOOKUP(N236,编辑!W:X,2,FALSE)</f>
        <v>3404</v>
      </c>
      <c r="P236" s="58">
        <v>20</v>
      </c>
      <c r="Q236" s="42" t="s">
        <v>479</v>
      </c>
      <c r="R236" s="58">
        <f>VLOOKUP(Q236,编辑!W:X,2,FALSE)</f>
        <v>5086</v>
      </c>
      <c r="S236" s="58">
        <v>4</v>
      </c>
      <c r="T236" s="58" t="str">
        <f t="shared" si="55"/>
        <v>3004;3104;3404;5086</v>
      </c>
      <c r="U236" s="58" t="str">
        <f t="shared" si="56"/>
        <v>30;20;20;4</v>
      </c>
    </row>
    <row r="237" ht="16.5" spans="7:21">
      <c r="G237" s="9" t="s">
        <v>741</v>
      </c>
      <c r="H237" s="42" t="s">
        <v>485</v>
      </c>
      <c r="I237" s="42">
        <f>VLOOKUP(H237,编辑!W:X,2,FALSE)</f>
        <v>3004</v>
      </c>
      <c r="J237" s="58">
        <v>60</v>
      </c>
      <c r="K237" s="42" t="s">
        <v>497</v>
      </c>
      <c r="L237" s="42">
        <f>VLOOKUP(K237,编辑!W:X,2,FALSE)</f>
        <v>3104</v>
      </c>
      <c r="M237" s="58">
        <v>40</v>
      </c>
      <c r="N237" s="42" t="s">
        <v>498</v>
      </c>
      <c r="O237" s="42">
        <f>VLOOKUP(N237,编辑!W:X,2,FALSE)</f>
        <v>3404</v>
      </c>
      <c r="P237" s="58">
        <v>40</v>
      </c>
      <c r="Q237" s="42" t="s">
        <v>479</v>
      </c>
      <c r="R237" s="58">
        <f>VLOOKUP(Q237,编辑!W:X,2,FALSE)</f>
        <v>5086</v>
      </c>
      <c r="S237" s="58">
        <v>8</v>
      </c>
      <c r="T237" s="58" t="str">
        <f t="shared" si="55"/>
        <v>3004;3104;3404;5086</v>
      </c>
      <c r="U237" s="58" t="str">
        <f t="shared" si="56"/>
        <v>60;40;40;8</v>
      </c>
    </row>
    <row r="238" ht="16.5" spans="7:21">
      <c r="G238" s="9" t="s">
        <v>742</v>
      </c>
      <c r="H238" s="42" t="s">
        <v>488</v>
      </c>
      <c r="I238" s="42">
        <f>VLOOKUP(H238,编辑!W:X,2,FALSE)</f>
        <v>3005</v>
      </c>
      <c r="J238" s="58">
        <v>35</v>
      </c>
      <c r="K238" s="42" t="s">
        <v>503</v>
      </c>
      <c r="L238" s="42">
        <f>VLOOKUP(K238,编辑!W:X,2,FALSE)</f>
        <v>3105</v>
      </c>
      <c r="M238" s="58">
        <v>25</v>
      </c>
      <c r="N238" s="42" t="s">
        <v>504</v>
      </c>
      <c r="O238" s="42">
        <f>VLOOKUP(N238,编辑!W:X,2,FALSE)</f>
        <v>3405</v>
      </c>
      <c r="P238" s="58">
        <v>25</v>
      </c>
      <c r="Q238" s="42" t="s">
        <v>479</v>
      </c>
      <c r="R238" s="58">
        <f>VLOOKUP(Q238,编辑!W:X,2,FALSE)</f>
        <v>5086</v>
      </c>
      <c r="S238" s="58">
        <v>8</v>
      </c>
      <c r="T238" s="58" t="str">
        <f t="shared" si="55"/>
        <v>3005;3105;3405;5086</v>
      </c>
      <c r="U238" s="58" t="str">
        <f t="shared" si="56"/>
        <v>35;25;25;8</v>
      </c>
    </row>
    <row r="239" ht="16.5" spans="7:21">
      <c r="G239" s="9" t="s">
        <v>743</v>
      </c>
      <c r="H239" s="42" t="s">
        <v>488</v>
      </c>
      <c r="I239" s="42">
        <f>VLOOKUP(H239,编辑!W:X,2,FALSE)</f>
        <v>3005</v>
      </c>
      <c r="J239" s="58">
        <v>70</v>
      </c>
      <c r="K239" s="42" t="s">
        <v>503</v>
      </c>
      <c r="L239" s="42">
        <f>VLOOKUP(K239,编辑!W:X,2,FALSE)</f>
        <v>3105</v>
      </c>
      <c r="M239" s="58">
        <v>50</v>
      </c>
      <c r="N239" s="42" t="s">
        <v>504</v>
      </c>
      <c r="O239" s="42">
        <f>VLOOKUP(N239,编辑!W:X,2,FALSE)</f>
        <v>3405</v>
      </c>
      <c r="P239" s="58">
        <v>50</v>
      </c>
      <c r="Q239" s="42" t="s">
        <v>479</v>
      </c>
      <c r="R239" s="58">
        <f>VLOOKUP(Q239,编辑!W:X,2,FALSE)</f>
        <v>5086</v>
      </c>
      <c r="S239" s="58">
        <v>10</v>
      </c>
      <c r="T239" s="58" t="str">
        <f t="shared" si="55"/>
        <v>3005;3105;3405;5086</v>
      </c>
      <c r="U239" s="58" t="str">
        <f t="shared" si="56"/>
        <v>70;50;50;10</v>
      </c>
    </row>
    <row r="240" ht="16.5" spans="7:21">
      <c r="G240" s="9" t="s">
        <v>744</v>
      </c>
      <c r="H240" s="42" t="s">
        <v>488</v>
      </c>
      <c r="I240" s="42">
        <f>VLOOKUP(H240,编辑!W:X,2,FALSE)</f>
        <v>3005</v>
      </c>
      <c r="J240" s="58">
        <v>80</v>
      </c>
      <c r="K240" s="42" t="s">
        <v>503</v>
      </c>
      <c r="L240" s="42">
        <f>VLOOKUP(K240,编辑!W:X,2,FALSE)</f>
        <v>3105</v>
      </c>
      <c r="M240" s="58">
        <v>60</v>
      </c>
      <c r="N240" s="42" t="s">
        <v>504</v>
      </c>
      <c r="O240" s="42">
        <f>VLOOKUP(N240,编辑!W:X,2,FALSE)</f>
        <v>3405</v>
      </c>
      <c r="P240" s="58">
        <v>60</v>
      </c>
      <c r="Q240" s="42" t="s">
        <v>479</v>
      </c>
      <c r="R240" s="58">
        <f>VLOOKUP(Q240,编辑!W:X,2,FALSE)</f>
        <v>5086</v>
      </c>
      <c r="S240" s="58">
        <v>10</v>
      </c>
      <c r="T240" s="58" t="str">
        <f t="shared" si="55"/>
        <v>3005;3105;3405;5086</v>
      </c>
      <c r="U240" s="58" t="str">
        <f t="shared" si="56"/>
        <v>80;60;60;10</v>
      </c>
    </row>
    <row r="241" ht="16.5" spans="7:21">
      <c r="G241" s="9" t="s">
        <v>745</v>
      </c>
      <c r="H241" s="42" t="s">
        <v>511</v>
      </c>
      <c r="I241" s="42">
        <f>VLOOKUP(H241,编辑!W:X,2,FALSE)</f>
        <v>3006</v>
      </c>
      <c r="J241" s="58">
        <v>40</v>
      </c>
      <c r="K241" s="42" t="s">
        <v>512</v>
      </c>
      <c r="L241" s="42">
        <f>VLOOKUP(K241,编辑!W:X,2,FALSE)</f>
        <v>3106</v>
      </c>
      <c r="M241" s="58">
        <v>30</v>
      </c>
      <c r="N241" s="42" t="s">
        <v>513</v>
      </c>
      <c r="O241" s="42">
        <f>VLOOKUP(N241,编辑!W:X,2,FALSE)</f>
        <v>3406</v>
      </c>
      <c r="P241" s="58">
        <v>30</v>
      </c>
      <c r="Q241" s="42" t="s">
        <v>479</v>
      </c>
      <c r="R241" s="58">
        <f>VLOOKUP(Q241,编辑!W:X,2,FALSE)</f>
        <v>5086</v>
      </c>
      <c r="S241" s="58">
        <v>10</v>
      </c>
      <c r="T241" s="58" t="str">
        <f t="shared" si="55"/>
        <v>3006;3106;3406;5086</v>
      </c>
      <c r="U241" s="58" t="str">
        <f t="shared" si="56"/>
        <v>40;30;30;10</v>
      </c>
    </row>
    <row r="242" ht="16.5" spans="7:21">
      <c r="G242" s="9" t="s">
        <v>746</v>
      </c>
      <c r="H242" s="42" t="s">
        <v>511</v>
      </c>
      <c r="I242" s="42">
        <f>VLOOKUP(H242,编辑!W:X,2,FALSE)</f>
        <v>3006</v>
      </c>
      <c r="J242" s="58">
        <v>80</v>
      </c>
      <c r="K242" s="42" t="s">
        <v>512</v>
      </c>
      <c r="L242" s="42">
        <f>VLOOKUP(K242,编辑!W:X,2,FALSE)</f>
        <v>3106</v>
      </c>
      <c r="M242" s="58">
        <v>60</v>
      </c>
      <c r="N242" s="42" t="s">
        <v>513</v>
      </c>
      <c r="O242" s="42">
        <f>VLOOKUP(N242,编辑!W:X,2,FALSE)</f>
        <v>3406</v>
      </c>
      <c r="P242" s="58">
        <v>60</v>
      </c>
      <c r="Q242" s="42" t="s">
        <v>479</v>
      </c>
      <c r="R242" s="58">
        <f>VLOOKUP(Q242,编辑!W:X,2,FALSE)</f>
        <v>5086</v>
      </c>
      <c r="S242" s="58">
        <v>12</v>
      </c>
      <c r="T242" s="58" t="str">
        <f t="shared" ref="T242:T273" si="57">IF(Q242="",(I242&amp;";"&amp;L242&amp;";"&amp;O242),(I242&amp;";"&amp;L242&amp;";"&amp;O242&amp;";"&amp;R242))</f>
        <v>3006;3106;3406;5086</v>
      </c>
      <c r="U242" s="58" t="str">
        <f t="shared" ref="U242:U273" si="58">IF(Q242="",(J242&amp;";"&amp;M242&amp;";"&amp;P242),(J242&amp;";"&amp;M242&amp;";"&amp;P242&amp;";"&amp;S242))</f>
        <v>80;60;60;12</v>
      </c>
    </row>
    <row r="243" ht="16.5" spans="7:21">
      <c r="G243" s="9" t="s">
        <v>747</v>
      </c>
      <c r="H243" s="42" t="s">
        <v>471</v>
      </c>
      <c r="I243" s="42">
        <f>VLOOKUP(H243,编辑!W:X,2,FALSE)</f>
        <v>3001</v>
      </c>
      <c r="J243" s="58">
        <v>8</v>
      </c>
      <c r="K243" s="42" t="s">
        <v>474</v>
      </c>
      <c r="L243" s="42">
        <f>VLOOKUP(K243,编辑!W:X,2,FALSE)</f>
        <v>3101</v>
      </c>
      <c r="M243" s="58">
        <v>5</v>
      </c>
      <c r="N243" s="42" t="s">
        <v>475</v>
      </c>
      <c r="O243" s="42">
        <f>VLOOKUP(N243,编辑!W:X,2,FALSE)</f>
        <v>3401</v>
      </c>
      <c r="P243" s="58">
        <v>5</v>
      </c>
      <c r="Q243" s="42"/>
      <c r="R243" s="58"/>
      <c r="S243" s="58"/>
      <c r="T243" s="58" t="str">
        <f t="shared" si="57"/>
        <v>3001;3101;3401</v>
      </c>
      <c r="U243" s="58" t="str">
        <f t="shared" si="58"/>
        <v>8;5;5</v>
      </c>
    </row>
    <row r="244" ht="16.5" spans="7:21">
      <c r="G244" s="9" t="s">
        <v>748</v>
      </c>
      <c r="H244" s="42" t="s">
        <v>471</v>
      </c>
      <c r="I244" s="42">
        <f>VLOOKUP(H244,编辑!W:X,2,FALSE)</f>
        <v>3001</v>
      </c>
      <c r="J244" s="58">
        <v>15</v>
      </c>
      <c r="K244" s="42" t="s">
        <v>474</v>
      </c>
      <c r="L244" s="42">
        <f>VLOOKUP(K244,编辑!W:X,2,FALSE)</f>
        <v>3101</v>
      </c>
      <c r="M244" s="58">
        <v>10</v>
      </c>
      <c r="N244" s="42" t="s">
        <v>475</v>
      </c>
      <c r="O244" s="42">
        <f>VLOOKUP(N244,编辑!W:X,2,FALSE)</f>
        <v>3401</v>
      </c>
      <c r="P244" s="58">
        <v>10</v>
      </c>
      <c r="Q244" s="42" t="s">
        <v>479</v>
      </c>
      <c r="R244" s="58">
        <f>VLOOKUP(Q244,编辑!W:X,2,FALSE)</f>
        <v>5086</v>
      </c>
      <c r="S244" s="58">
        <v>1</v>
      </c>
      <c r="T244" s="58" t="str">
        <f t="shared" si="57"/>
        <v>3001;3101;3401;5086</v>
      </c>
      <c r="U244" s="58" t="str">
        <f t="shared" si="58"/>
        <v>15;10;10;1</v>
      </c>
    </row>
    <row r="245" ht="16.5" spans="7:21">
      <c r="G245" s="9" t="s">
        <v>749</v>
      </c>
      <c r="H245" s="42" t="s">
        <v>476</v>
      </c>
      <c r="I245" s="42">
        <f>VLOOKUP(H245,编辑!W:X,2,FALSE)</f>
        <v>3002</v>
      </c>
      <c r="J245" s="58">
        <v>15</v>
      </c>
      <c r="K245" s="42" t="s">
        <v>483</v>
      </c>
      <c r="L245" s="42">
        <f>VLOOKUP(K245,编辑!W:X,2,FALSE)</f>
        <v>3102</v>
      </c>
      <c r="M245" s="58">
        <v>10</v>
      </c>
      <c r="N245" s="42" t="s">
        <v>484</v>
      </c>
      <c r="O245" s="42">
        <f>VLOOKUP(N245,编辑!W:X,2,FALSE)</f>
        <v>3402</v>
      </c>
      <c r="P245" s="58">
        <v>10</v>
      </c>
      <c r="Q245" s="42" t="s">
        <v>479</v>
      </c>
      <c r="R245" s="58">
        <f>VLOOKUP(Q245,编辑!W:X,2,FALSE)</f>
        <v>5086</v>
      </c>
      <c r="S245" s="58">
        <v>1</v>
      </c>
      <c r="T245" s="58" t="str">
        <f t="shared" si="57"/>
        <v>3002;3102;3402;5086</v>
      </c>
      <c r="U245" s="58" t="str">
        <f t="shared" si="58"/>
        <v>15;10;10;1</v>
      </c>
    </row>
    <row r="246" ht="16.5" spans="7:21">
      <c r="G246" s="9" t="s">
        <v>750</v>
      </c>
      <c r="H246" s="42" t="s">
        <v>476</v>
      </c>
      <c r="I246" s="42">
        <f>VLOOKUP(H246,编辑!W:X,2,FALSE)</f>
        <v>3002</v>
      </c>
      <c r="J246" s="58">
        <v>30</v>
      </c>
      <c r="K246" s="42" t="s">
        <v>483</v>
      </c>
      <c r="L246" s="42">
        <f>VLOOKUP(K246,编辑!W:X,2,FALSE)</f>
        <v>3102</v>
      </c>
      <c r="M246" s="58">
        <v>20</v>
      </c>
      <c r="N246" s="42" t="s">
        <v>484</v>
      </c>
      <c r="O246" s="42">
        <f>VLOOKUP(N246,编辑!W:X,2,FALSE)</f>
        <v>3402</v>
      </c>
      <c r="P246" s="58">
        <v>20</v>
      </c>
      <c r="Q246" s="42" t="s">
        <v>479</v>
      </c>
      <c r="R246" s="58">
        <f>VLOOKUP(Q246,编辑!W:X,2,FALSE)</f>
        <v>5086</v>
      </c>
      <c r="S246" s="58">
        <v>2</v>
      </c>
      <c r="T246" s="58" t="str">
        <f t="shared" si="57"/>
        <v>3002;3102;3402;5086</v>
      </c>
      <c r="U246" s="58" t="str">
        <f t="shared" si="58"/>
        <v>30;20;20;2</v>
      </c>
    </row>
    <row r="247" ht="16.5" spans="7:21">
      <c r="G247" s="9" t="s">
        <v>751</v>
      </c>
      <c r="H247" s="42" t="s">
        <v>480</v>
      </c>
      <c r="I247" s="42">
        <f>VLOOKUP(H247,编辑!W:X,2,FALSE)</f>
        <v>3003</v>
      </c>
      <c r="J247" s="58">
        <v>20</v>
      </c>
      <c r="K247" s="42" t="s">
        <v>491</v>
      </c>
      <c r="L247" s="42">
        <f>VLOOKUP(K247,编辑!W:X,2,FALSE)</f>
        <v>3103</v>
      </c>
      <c r="M247" s="58">
        <v>15</v>
      </c>
      <c r="N247" s="42" t="s">
        <v>492</v>
      </c>
      <c r="O247" s="42">
        <f>VLOOKUP(N247,编辑!W:X,2,FALSE)</f>
        <v>3403</v>
      </c>
      <c r="P247" s="58">
        <v>15</v>
      </c>
      <c r="Q247" s="42" t="s">
        <v>479</v>
      </c>
      <c r="R247" s="58">
        <f>VLOOKUP(Q247,编辑!W:X,2,FALSE)</f>
        <v>5086</v>
      </c>
      <c r="S247" s="58">
        <v>2</v>
      </c>
      <c r="T247" s="58" t="str">
        <f t="shared" si="57"/>
        <v>3003;3103;3403;5086</v>
      </c>
      <c r="U247" s="58" t="str">
        <f t="shared" si="58"/>
        <v>20;15;15;2</v>
      </c>
    </row>
    <row r="248" ht="16.5" spans="7:21">
      <c r="G248" s="9" t="s">
        <v>752</v>
      </c>
      <c r="H248" s="42" t="s">
        <v>480</v>
      </c>
      <c r="I248" s="42">
        <f>VLOOKUP(H248,编辑!W:X,2,FALSE)</f>
        <v>3003</v>
      </c>
      <c r="J248" s="58">
        <v>40</v>
      </c>
      <c r="K248" s="42" t="s">
        <v>491</v>
      </c>
      <c r="L248" s="42">
        <f>VLOOKUP(K248,编辑!W:X,2,FALSE)</f>
        <v>3103</v>
      </c>
      <c r="M248" s="58">
        <v>30</v>
      </c>
      <c r="N248" s="42" t="s">
        <v>492</v>
      </c>
      <c r="O248" s="42">
        <f>VLOOKUP(N248,编辑!W:X,2,FALSE)</f>
        <v>3403</v>
      </c>
      <c r="P248" s="58">
        <v>30</v>
      </c>
      <c r="Q248" s="42" t="s">
        <v>479</v>
      </c>
      <c r="R248" s="58">
        <f>VLOOKUP(Q248,编辑!W:X,2,FALSE)</f>
        <v>5086</v>
      </c>
      <c r="S248" s="58">
        <v>4</v>
      </c>
      <c r="T248" s="58" t="str">
        <f t="shared" si="57"/>
        <v>3003;3103;3403;5086</v>
      </c>
      <c r="U248" s="58" t="str">
        <f t="shared" si="58"/>
        <v>40;30;30;4</v>
      </c>
    </row>
    <row r="249" ht="16.5" spans="7:21">
      <c r="G249" s="9" t="s">
        <v>753</v>
      </c>
      <c r="H249" s="42" t="s">
        <v>485</v>
      </c>
      <c r="I249" s="42">
        <f>VLOOKUP(H249,编辑!W:X,2,FALSE)</f>
        <v>3004</v>
      </c>
      <c r="J249" s="58">
        <v>30</v>
      </c>
      <c r="K249" s="42" t="s">
        <v>497</v>
      </c>
      <c r="L249" s="42">
        <f>VLOOKUP(K249,编辑!W:X,2,FALSE)</f>
        <v>3104</v>
      </c>
      <c r="M249" s="58">
        <v>20</v>
      </c>
      <c r="N249" s="42" t="s">
        <v>498</v>
      </c>
      <c r="O249" s="42">
        <f>VLOOKUP(N249,编辑!W:X,2,FALSE)</f>
        <v>3404</v>
      </c>
      <c r="P249" s="58">
        <v>20</v>
      </c>
      <c r="Q249" s="42" t="s">
        <v>479</v>
      </c>
      <c r="R249" s="58">
        <f>VLOOKUP(Q249,编辑!W:X,2,FALSE)</f>
        <v>5086</v>
      </c>
      <c r="S249" s="58">
        <v>4</v>
      </c>
      <c r="T249" s="58" t="str">
        <f t="shared" si="57"/>
        <v>3004;3104;3404;5086</v>
      </c>
      <c r="U249" s="58" t="str">
        <f t="shared" si="58"/>
        <v>30;20;20;4</v>
      </c>
    </row>
    <row r="250" ht="16.5" spans="7:21">
      <c r="G250" s="9" t="s">
        <v>754</v>
      </c>
      <c r="H250" s="42" t="s">
        <v>485</v>
      </c>
      <c r="I250" s="42">
        <f>VLOOKUP(H250,编辑!W:X,2,FALSE)</f>
        <v>3004</v>
      </c>
      <c r="J250" s="58">
        <v>60</v>
      </c>
      <c r="K250" s="42" t="s">
        <v>497</v>
      </c>
      <c r="L250" s="42">
        <f>VLOOKUP(K250,编辑!W:X,2,FALSE)</f>
        <v>3104</v>
      </c>
      <c r="M250" s="58">
        <v>40</v>
      </c>
      <c r="N250" s="42" t="s">
        <v>498</v>
      </c>
      <c r="O250" s="42">
        <f>VLOOKUP(N250,编辑!W:X,2,FALSE)</f>
        <v>3404</v>
      </c>
      <c r="P250" s="58">
        <v>40</v>
      </c>
      <c r="Q250" s="42" t="s">
        <v>479</v>
      </c>
      <c r="R250" s="58">
        <f>VLOOKUP(Q250,编辑!W:X,2,FALSE)</f>
        <v>5086</v>
      </c>
      <c r="S250" s="58">
        <v>8</v>
      </c>
      <c r="T250" s="58" t="str">
        <f t="shared" si="57"/>
        <v>3004;3104;3404;5086</v>
      </c>
      <c r="U250" s="58" t="str">
        <f t="shared" si="58"/>
        <v>60;40;40;8</v>
      </c>
    </row>
    <row r="251" ht="16.5" spans="7:21">
      <c r="G251" s="9" t="s">
        <v>755</v>
      </c>
      <c r="H251" s="42" t="s">
        <v>488</v>
      </c>
      <c r="I251" s="42">
        <f>VLOOKUP(H251,编辑!W:X,2,FALSE)</f>
        <v>3005</v>
      </c>
      <c r="J251" s="58">
        <v>35</v>
      </c>
      <c r="K251" s="42" t="s">
        <v>503</v>
      </c>
      <c r="L251" s="42">
        <f>VLOOKUP(K251,编辑!W:X,2,FALSE)</f>
        <v>3105</v>
      </c>
      <c r="M251" s="58">
        <v>25</v>
      </c>
      <c r="N251" s="42" t="s">
        <v>504</v>
      </c>
      <c r="O251" s="42">
        <f>VLOOKUP(N251,编辑!W:X,2,FALSE)</f>
        <v>3405</v>
      </c>
      <c r="P251" s="58">
        <v>25</v>
      </c>
      <c r="Q251" s="42" t="s">
        <v>479</v>
      </c>
      <c r="R251" s="58">
        <f>VLOOKUP(Q251,编辑!W:X,2,FALSE)</f>
        <v>5086</v>
      </c>
      <c r="S251" s="58">
        <v>8</v>
      </c>
      <c r="T251" s="58" t="str">
        <f t="shared" si="57"/>
        <v>3005;3105;3405;5086</v>
      </c>
      <c r="U251" s="58" t="str">
        <f t="shared" si="58"/>
        <v>35;25;25;8</v>
      </c>
    </row>
    <row r="252" ht="16.5" spans="7:21">
      <c r="G252" s="9" t="s">
        <v>756</v>
      </c>
      <c r="H252" s="42" t="s">
        <v>488</v>
      </c>
      <c r="I252" s="42">
        <f>VLOOKUP(H252,编辑!W:X,2,FALSE)</f>
        <v>3005</v>
      </c>
      <c r="J252" s="58">
        <v>70</v>
      </c>
      <c r="K252" s="42" t="s">
        <v>503</v>
      </c>
      <c r="L252" s="42">
        <f>VLOOKUP(K252,编辑!W:X,2,FALSE)</f>
        <v>3105</v>
      </c>
      <c r="M252" s="58">
        <v>50</v>
      </c>
      <c r="N252" s="42" t="s">
        <v>504</v>
      </c>
      <c r="O252" s="42">
        <f>VLOOKUP(N252,编辑!W:X,2,FALSE)</f>
        <v>3405</v>
      </c>
      <c r="P252" s="58">
        <v>50</v>
      </c>
      <c r="Q252" s="42" t="s">
        <v>479</v>
      </c>
      <c r="R252" s="58">
        <f>VLOOKUP(Q252,编辑!W:X,2,FALSE)</f>
        <v>5086</v>
      </c>
      <c r="S252" s="58">
        <v>10</v>
      </c>
      <c r="T252" s="58" t="str">
        <f t="shared" si="57"/>
        <v>3005;3105;3405;5086</v>
      </c>
      <c r="U252" s="58" t="str">
        <f t="shared" si="58"/>
        <v>70;50;50;10</v>
      </c>
    </row>
    <row r="253" ht="16.5" spans="7:21">
      <c r="G253" s="9" t="s">
        <v>757</v>
      </c>
      <c r="H253" s="42" t="s">
        <v>488</v>
      </c>
      <c r="I253" s="42">
        <f>VLOOKUP(H253,编辑!W:X,2,FALSE)</f>
        <v>3005</v>
      </c>
      <c r="J253" s="58">
        <v>80</v>
      </c>
      <c r="K253" s="42" t="s">
        <v>503</v>
      </c>
      <c r="L253" s="42">
        <f>VLOOKUP(K253,编辑!W:X,2,FALSE)</f>
        <v>3105</v>
      </c>
      <c r="M253" s="58">
        <v>60</v>
      </c>
      <c r="N253" s="42" t="s">
        <v>504</v>
      </c>
      <c r="O253" s="42">
        <f>VLOOKUP(N253,编辑!W:X,2,FALSE)</f>
        <v>3405</v>
      </c>
      <c r="P253" s="58">
        <v>60</v>
      </c>
      <c r="Q253" s="42" t="s">
        <v>479</v>
      </c>
      <c r="R253" s="58">
        <f>VLOOKUP(Q253,编辑!W:X,2,FALSE)</f>
        <v>5086</v>
      </c>
      <c r="S253" s="58">
        <v>10</v>
      </c>
      <c r="T253" s="58" t="str">
        <f t="shared" si="57"/>
        <v>3005;3105;3405;5086</v>
      </c>
      <c r="U253" s="58" t="str">
        <f t="shared" si="58"/>
        <v>80;60;60;10</v>
      </c>
    </row>
    <row r="254" ht="16.5" spans="7:21">
      <c r="G254" s="9" t="s">
        <v>758</v>
      </c>
      <c r="H254" s="42" t="s">
        <v>511</v>
      </c>
      <c r="I254" s="42">
        <f>VLOOKUP(H254,编辑!W:X,2,FALSE)</f>
        <v>3006</v>
      </c>
      <c r="J254" s="58">
        <v>40</v>
      </c>
      <c r="K254" s="42" t="s">
        <v>512</v>
      </c>
      <c r="L254" s="42">
        <f>VLOOKUP(K254,编辑!W:X,2,FALSE)</f>
        <v>3106</v>
      </c>
      <c r="M254" s="58">
        <v>30</v>
      </c>
      <c r="N254" s="42" t="s">
        <v>513</v>
      </c>
      <c r="O254" s="42">
        <f>VLOOKUP(N254,编辑!W:X,2,FALSE)</f>
        <v>3406</v>
      </c>
      <c r="P254" s="58">
        <v>30</v>
      </c>
      <c r="Q254" s="42" t="s">
        <v>479</v>
      </c>
      <c r="R254" s="58">
        <f>VLOOKUP(Q254,编辑!W:X,2,FALSE)</f>
        <v>5086</v>
      </c>
      <c r="S254" s="58">
        <v>10</v>
      </c>
      <c r="T254" s="58" t="str">
        <f t="shared" si="57"/>
        <v>3006;3106;3406;5086</v>
      </c>
      <c r="U254" s="58" t="str">
        <f t="shared" si="58"/>
        <v>40;30;30;10</v>
      </c>
    </row>
    <row r="255" ht="16.5" spans="7:21">
      <c r="G255" s="9" t="s">
        <v>759</v>
      </c>
      <c r="H255" s="42" t="s">
        <v>511</v>
      </c>
      <c r="I255" s="42">
        <f>VLOOKUP(H255,编辑!W:X,2,FALSE)</f>
        <v>3006</v>
      </c>
      <c r="J255" s="58">
        <v>80</v>
      </c>
      <c r="K255" s="42" t="s">
        <v>512</v>
      </c>
      <c r="L255" s="42">
        <f>VLOOKUP(K255,编辑!W:X,2,FALSE)</f>
        <v>3106</v>
      </c>
      <c r="M255" s="58">
        <v>60</v>
      </c>
      <c r="N255" s="42" t="s">
        <v>513</v>
      </c>
      <c r="O255" s="42">
        <f>VLOOKUP(N255,编辑!W:X,2,FALSE)</f>
        <v>3406</v>
      </c>
      <c r="P255" s="58">
        <v>60</v>
      </c>
      <c r="Q255" s="42" t="s">
        <v>479</v>
      </c>
      <c r="R255" s="58">
        <f>VLOOKUP(Q255,编辑!W:X,2,FALSE)</f>
        <v>5086</v>
      </c>
      <c r="S255" s="58">
        <v>12</v>
      </c>
      <c r="T255" s="58" t="str">
        <f t="shared" si="57"/>
        <v>3006;3106;3406;5086</v>
      </c>
      <c r="U255" s="58" t="str">
        <f t="shared" si="58"/>
        <v>80;60;60;12</v>
      </c>
    </row>
    <row r="256" ht="16.5" spans="7:21">
      <c r="G256" s="62" t="s">
        <v>760</v>
      </c>
      <c r="H256" s="31" t="s">
        <v>471</v>
      </c>
      <c r="I256" s="31">
        <f>VLOOKUP(H256,编辑!W:X,2,FALSE)</f>
        <v>3001</v>
      </c>
      <c r="J256" s="66">
        <v>6</v>
      </c>
      <c r="K256" s="31" t="s">
        <v>474</v>
      </c>
      <c r="L256" s="31">
        <f>VLOOKUP(K256,编辑!W:X,2,FALSE)</f>
        <v>3101</v>
      </c>
      <c r="M256" s="66">
        <v>4</v>
      </c>
      <c r="N256" s="31" t="s">
        <v>475</v>
      </c>
      <c r="O256" s="31">
        <f>VLOOKUP(N256,编辑!W:X,2,FALSE)</f>
        <v>3401</v>
      </c>
      <c r="P256" s="66">
        <v>4</v>
      </c>
      <c r="Q256" s="31"/>
      <c r="R256" s="66"/>
      <c r="S256" s="66"/>
      <c r="T256" s="58" t="str">
        <f t="shared" si="57"/>
        <v>3001;3101;3401</v>
      </c>
      <c r="U256" s="58" t="str">
        <f t="shared" si="58"/>
        <v>6;4;4</v>
      </c>
    </row>
    <row r="257" ht="16.5" spans="7:21">
      <c r="G257" s="62" t="s">
        <v>761</v>
      </c>
      <c r="H257" s="31" t="s">
        <v>471</v>
      </c>
      <c r="I257" s="31">
        <f>VLOOKUP(H257,编辑!W:X,2,FALSE)</f>
        <v>3001</v>
      </c>
      <c r="J257" s="66">
        <v>12</v>
      </c>
      <c r="K257" s="31" t="s">
        <v>474</v>
      </c>
      <c r="L257" s="31">
        <f>VLOOKUP(K257,编辑!W:X,2,FALSE)</f>
        <v>3101</v>
      </c>
      <c r="M257" s="66">
        <v>8</v>
      </c>
      <c r="N257" s="31" t="s">
        <v>475</v>
      </c>
      <c r="O257" s="31">
        <f>VLOOKUP(N257,编辑!W:X,2,FALSE)</f>
        <v>3401</v>
      </c>
      <c r="P257" s="66">
        <v>8</v>
      </c>
      <c r="Q257" s="31" t="s">
        <v>479</v>
      </c>
      <c r="R257" s="66">
        <f>VLOOKUP(Q257,编辑!W:X,2,FALSE)</f>
        <v>5086</v>
      </c>
      <c r="S257" s="66">
        <v>1</v>
      </c>
      <c r="T257" s="58" t="str">
        <f t="shared" si="57"/>
        <v>3001;3101;3401;5086</v>
      </c>
      <c r="U257" s="58" t="str">
        <f t="shared" si="58"/>
        <v>12;8;8;1</v>
      </c>
    </row>
    <row r="258" ht="16.5" spans="7:21">
      <c r="G258" s="62" t="s">
        <v>762</v>
      </c>
      <c r="H258" s="31" t="s">
        <v>476</v>
      </c>
      <c r="I258" s="31">
        <f>VLOOKUP(H258,编辑!W:X,2,FALSE)</f>
        <v>3002</v>
      </c>
      <c r="J258" s="66">
        <v>12</v>
      </c>
      <c r="K258" s="31" t="s">
        <v>483</v>
      </c>
      <c r="L258" s="31">
        <f>VLOOKUP(K258,编辑!W:X,2,FALSE)</f>
        <v>3102</v>
      </c>
      <c r="M258" s="66">
        <v>8</v>
      </c>
      <c r="N258" s="31" t="s">
        <v>484</v>
      </c>
      <c r="O258" s="31">
        <f>VLOOKUP(N258,编辑!W:X,2,FALSE)</f>
        <v>3402</v>
      </c>
      <c r="P258" s="66">
        <v>8</v>
      </c>
      <c r="Q258" s="31" t="s">
        <v>479</v>
      </c>
      <c r="R258" s="66">
        <f>VLOOKUP(Q258,编辑!W:X,2,FALSE)</f>
        <v>5086</v>
      </c>
      <c r="S258" s="66">
        <v>1</v>
      </c>
      <c r="T258" s="58" t="str">
        <f t="shared" si="57"/>
        <v>3002;3102;3402;5086</v>
      </c>
      <c r="U258" s="58" t="str">
        <f t="shared" si="58"/>
        <v>12;8;8;1</v>
      </c>
    </row>
    <row r="259" ht="16.5" spans="7:21">
      <c r="G259" s="62" t="s">
        <v>763</v>
      </c>
      <c r="H259" s="31" t="s">
        <v>476</v>
      </c>
      <c r="I259" s="31">
        <f>VLOOKUP(H259,编辑!W:X,2,FALSE)</f>
        <v>3002</v>
      </c>
      <c r="J259" s="66">
        <v>24</v>
      </c>
      <c r="K259" s="31" t="s">
        <v>483</v>
      </c>
      <c r="L259" s="31">
        <f>VLOOKUP(K259,编辑!W:X,2,FALSE)</f>
        <v>3102</v>
      </c>
      <c r="M259" s="66">
        <v>16</v>
      </c>
      <c r="N259" s="31" t="s">
        <v>484</v>
      </c>
      <c r="O259" s="31">
        <f>VLOOKUP(N259,编辑!W:X,2,FALSE)</f>
        <v>3402</v>
      </c>
      <c r="P259" s="66">
        <v>16</v>
      </c>
      <c r="Q259" s="31" t="s">
        <v>479</v>
      </c>
      <c r="R259" s="66">
        <f>VLOOKUP(Q259,编辑!W:X,2,FALSE)</f>
        <v>5086</v>
      </c>
      <c r="S259" s="66">
        <v>2</v>
      </c>
      <c r="T259" s="58" t="str">
        <f t="shared" si="57"/>
        <v>3002;3102;3402;5086</v>
      </c>
      <c r="U259" s="58" t="str">
        <f t="shared" si="58"/>
        <v>24;16;16;2</v>
      </c>
    </row>
    <row r="260" ht="16.5" spans="7:21">
      <c r="G260" s="62" t="s">
        <v>764</v>
      </c>
      <c r="H260" s="31" t="s">
        <v>480</v>
      </c>
      <c r="I260" s="31">
        <f>VLOOKUP(H260,编辑!W:X,2,FALSE)</f>
        <v>3003</v>
      </c>
      <c r="J260" s="66">
        <v>18</v>
      </c>
      <c r="K260" s="31" t="s">
        <v>491</v>
      </c>
      <c r="L260" s="31">
        <f>VLOOKUP(K260,编辑!W:X,2,FALSE)</f>
        <v>3103</v>
      </c>
      <c r="M260" s="66">
        <v>12</v>
      </c>
      <c r="N260" s="31" t="s">
        <v>492</v>
      </c>
      <c r="O260" s="31">
        <f>VLOOKUP(N260,编辑!W:X,2,FALSE)</f>
        <v>3403</v>
      </c>
      <c r="P260" s="66">
        <v>12</v>
      </c>
      <c r="Q260" s="31" t="s">
        <v>479</v>
      </c>
      <c r="R260" s="66">
        <f>VLOOKUP(Q260,编辑!W:X,2,FALSE)</f>
        <v>5086</v>
      </c>
      <c r="S260" s="66">
        <v>2</v>
      </c>
      <c r="T260" s="58" t="str">
        <f t="shared" si="57"/>
        <v>3003;3103;3403;5086</v>
      </c>
      <c r="U260" s="58" t="str">
        <f t="shared" si="58"/>
        <v>18;12;12;2</v>
      </c>
    </row>
    <row r="261" ht="16.5" spans="7:21">
      <c r="G261" s="62" t="s">
        <v>765</v>
      </c>
      <c r="H261" s="31" t="s">
        <v>480</v>
      </c>
      <c r="I261" s="31">
        <f>VLOOKUP(H261,编辑!W:X,2,FALSE)</f>
        <v>3003</v>
      </c>
      <c r="J261" s="66">
        <v>36</v>
      </c>
      <c r="K261" s="31" t="s">
        <v>491</v>
      </c>
      <c r="L261" s="31">
        <f>VLOOKUP(K261,编辑!W:X,2,FALSE)</f>
        <v>3103</v>
      </c>
      <c r="M261" s="66">
        <v>24</v>
      </c>
      <c r="N261" s="31" t="s">
        <v>492</v>
      </c>
      <c r="O261" s="31">
        <f>VLOOKUP(N261,编辑!W:X,2,FALSE)</f>
        <v>3403</v>
      </c>
      <c r="P261" s="66">
        <v>24</v>
      </c>
      <c r="Q261" s="31" t="s">
        <v>479</v>
      </c>
      <c r="R261" s="66">
        <f>VLOOKUP(Q261,编辑!W:X,2,FALSE)</f>
        <v>5086</v>
      </c>
      <c r="S261" s="66">
        <v>4</v>
      </c>
      <c r="T261" s="58" t="str">
        <f t="shared" si="57"/>
        <v>3003;3103;3403;5086</v>
      </c>
      <c r="U261" s="58" t="str">
        <f t="shared" si="58"/>
        <v>36;24;24;4</v>
      </c>
    </row>
    <row r="262" ht="16.5" spans="7:21">
      <c r="G262" s="62" t="s">
        <v>766</v>
      </c>
      <c r="H262" s="31" t="s">
        <v>485</v>
      </c>
      <c r="I262" s="31">
        <f>VLOOKUP(H262,编辑!W:X,2,FALSE)</f>
        <v>3004</v>
      </c>
      <c r="J262" s="66">
        <v>24</v>
      </c>
      <c r="K262" s="31" t="s">
        <v>497</v>
      </c>
      <c r="L262" s="31">
        <f>VLOOKUP(K262,编辑!W:X,2,FALSE)</f>
        <v>3104</v>
      </c>
      <c r="M262" s="66">
        <v>16</v>
      </c>
      <c r="N262" s="31" t="s">
        <v>498</v>
      </c>
      <c r="O262" s="31">
        <f>VLOOKUP(N262,编辑!W:X,2,FALSE)</f>
        <v>3404</v>
      </c>
      <c r="P262" s="66">
        <v>16</v>
      </c>
      <c r="Q262" s="31" t="s">
        <v>479</v>
      </c>
      <c r="R262" s="66">
        <f>VLOOKUP(Q262,编辑!W:X,2,FALSE)</f>
        <v>5086</v>
      </c>
      <c r="S262" s="66">
        <v>4</v>
      </c>
      <c r="T262" s="58" t="str">
        <f t="shared" si="57"/>
        <v>3004;3104;3404;5086</v>
      </c>
      <c r="U262" s="58" t="str">
        <f t="shared" si="58"/>
        <v>24;16;16;4</v>
      </c>
    </row>
    <row r="263" ht="16.5" spans="7:21">
      <c r="G263" s="62" t="s">
        <v>767</v>
      </c>
      <c r="H263" s="31" t="s">
        <v>485</v>
      </c>
      <c r="I263" s="31">
        <f>VLOOKUP(H263,编辑!W:X,2,FALSE)</f>
        <v>3004</v>
      </c>
      <c r="J263" s="66">
        <v>48</v>
      </c>
      <c r="K263" s="31" t="s">
        <v>497</v>
      </c>
      <c r="L263" s="31">
        <f>VLOOKUP(K263,编辑!W:X,2,FALSE)</f>
        <v>3104</v>
      </c>
      <c r="M263" s="66">
        <v>32</v>
      </c>
      <c r="N263" s="31" t="s">
        <v>498</v>
      </c>
      <c r="O263" s="31">
        <f>VLOOKUP(N263,编辑!W:X,2,FALSE)</f>
        <v>3404</v>
      </c>
      <c r="P263" s="66">
        <v>32</v>
      </c>
      <c r="Q263" s="31" t="s">
        <v>479</v>
      </c>
      <c r="R263" s="66">
        <f>VLOOKUP(Q263,编辑!W:X,2,FALSE)</f>
        <v>5086</v>
      </c>
      <c r="S263" s="66">
        <v>8</v>
      </c>
      <c r="T263" s="58" t="str">
        <f t="shared" si="57"/>
        <v>3004;3104;3404;5086</v>
      </c>
      <c r="U263" s="58" t="str">
        <f t="shared" si="58"/>
        <v>48;32;32;8</v>
      </c>
    </row>
    <row r="264" ht="16.5" spans="7:21">
      <c r="G264" s="62" t="s">
        <v>768</v>
      </c>
      <c r="H264" s="31" t="s">
        <v>488</v>
      </c>
      <c r="I264" s="31">
        <f>VLOOKUP(H264,编辑!W:X,2,FALSE)</f>
        <v>3005</v>
      </c>
      <c r="J264" s="66">
        <v>30</v>
      </c>
      <c r="K264" s="31" t="s">
        <v>503</v>
      </c>
      <c r="L264" s="31">
        <f>VLOOKUP(K264,编辑!W:X,2,FALSE)</f>
        <v>3105</v>
      </c>
      <c r="M264" s="66">
        <v>20</v>
      </c>
      <c r="N264" s="31" t="s">
        <v>504</v>
      </c>
      <c r="O264" s="31">
        <f>VLOOKUP(N264,编辑!W:X,2,FALSE)</f>
        <v>3405</v>
      </c>
      <c r="P264" s="66">
        <v>20</v>
      </c>
      <c r="Q264" s="31" t="s">
        <v>479</v>
      </c>
      <c r="R264" s="66">
        <f>VLOOKUP(Q264,编辑!W:X,2,FALSE)</f>
        <v>5086</v>
      </c>
      <c r="S264" s="66">
        <v>8</v>
      </c>
      <c r="T264" s="58" t="str">
        <f t="shared" si="57"/>
        <v>3005;3105;3405;5086</v>
      </c>
      <c r="U264" s="58" t="str">
        <f t="shared" si="58"/>
        <v>30;20;20;8</v>
      </c>
    </row>
    <row r="265" ht="16.5" spans="7:21">
      <c r="G265" s="62" t="s">
        <v>769</v>
      </c>
      <c r="H265" s="31" t="s">
        <v>488</v>
      </c>
      <c r="I265" s="31">
        <f>VLOOKUP(H265,编辑!W:X,2,FALSE)</f>
        <v>3005</v>
      </c>
      <c r="J265" s="66">
        <v>60</v>
      </c>
      <c r="K265" s="31" t="s">
        <v>503</v>
      </c>
      <c r="L265" s="31">
        <f>VLOOKUP(K265,编辑!W:X,2,FALSE)</f>
        <v>3105</v>
      </c>
      <c r="M265" s="66">
        <v>40</v>
      </c>
      <c r="N265" s="31" t="s">
        <v>504</v>
      </c>
      <c r="O265" s="31">
        <f>VLOOKUP(N265,编辑!W:X,2,FALSE)</f>
        <v>3405</v>
      </c>
      <c r="P265" s="66">
        <v>40</v>
      </c>
      <c r="Q265" s="31" t="s">
        <v>479</v>
      </c>
      <c r="R265" s="66">
        <f>VLOOKUP(Q265,编辑!W:X,2,FALSE)</f>
        <v>5086</v>
      </c>
      <c r="S265" s="66">
        <v>10</v>
      </c>
      <c r="T265" s="58" t="str">
        <f t="shared" si="57"/>
        <v>3005;3105;3405;5086</v>
      </c>
      <c r="U265" s="58" t="str">
        <f t="shared" si="58"/>
        <v>60;40;40;10</v>
      </c>
    </row>
    <row r="266" ht="16.5" spans="7:21">
      <c r="G266" s="62" t="s">
        <v>770</v>
      </c>
      <c r="H266" s="31" t="s">
        <v>488</v>
      </c>
      <c r="I266" s="31">
        <f>VLOOKUP(H266,编辑!W:X,2,FALSE)</f>
        <v>3005</v>
      </c>
      <c r="J266" s="66">
        <v>70</v>
      </c>
      <c r="K266" s="31" t="s">
        <v>503</v>
      </c>
      <c r="L266" s="31">
        <f>VLOOKUP(K266,编辑!W:X,2,FALSE)</f>
        <v>3105</v>
      </c>
      <c r="M266" s="66">
        <v>50</v>
      </c>
      <c r="N266" s="31" t="s">
        <v>504</v>
      </c>
      <c r="O266" s="31">
        <f>VLOOKUP(N266,编辑!W:X,2,FALSE)</f>
        <v>3405</v>
      </c>
      <c r="P266" s="66">
        <v>50</v>
      </c>
      <c r="Q266" s="31" t="s">
        <v>479</v>
      </c>
      <c r="R266" s="66">
        <f>VLOOKUP(Q266,编辑!W:X,2,FALSE)</f>
        <v>5086</v>
      </c>
      <c r="S266" s="66">
        <v>10</v>
      </c>
      <c r="T266" s="58" t="str">
        <f t="shared" si="57"/>
        <v>3005;3105;3405;5086</v>
      </c>
      <c r="U266" s="58" t="str">
        <f t="shared" si="58"/>
        <v>70;50;50;10</v>
      </c>
    </row>
    <row r="267" ht="16.5" spans="7:21">
      <c r="G267" s="62" t="s">
        <v>771</v>
      </c>
      <c r="H267" s="31" t="s">
        <v>511</v>
      </c>
      <c r="I267" s="31">
        <f>VLOOKUP(H267,编辑!W:X,2,FALSE)</f>
        <v>3006</v>
      </c>
      <c r="J267" s="66">
        <v>36</v>
      </c>
      <c r="K267" s="31" t="s">
        <v>512</v>
      </c>
      <c r="L267" s="31">
        <f>VLOOKUP(K267,编辑!W:X,2,FALSE)</f>
        <v>3106</v>
      </c>
      <c r="M267" s="66">
        <v>24</v>
      </c>
      <c r="N267" s="42" t="s">
        <v>513</v>
      </c>
      <c r="O267" s="31">
        <f>VLOOKUP(N267,编辑!W:X,2,FALSE)</f>
        <v>3406</v>
      </c>
      <c r="P267" s="66">
        <v>24</v>
      </c>
      <c r="Q267" s="31" t="s">
        <v>479</v>
      </c>
      <c r="R267" s="66">
        <f>VLOOKUP(Q267,编辑!W:X,2,FALSE)</f>
        <v>5086</v>
      </c>
      <c r="S267" s="66">
        <v>10</v>
      </c>
      <c r="T267" s="58" t="str">
        <f t="shared" si="57"/>
        <v>3006;3106;3406;5086</v>
      </c>
      <c r="U267" s="58" t="str">
        <f t="shared" si="58"/>
        <v>36;24;24;10</v>
      </c>
    </row>
    <row r="268" ht="16.5" spans="7:21">
      <c r="G268" s="62" t="s">
        <v>772</v>
      </c>
      <c r="H268" s="31" t="s">
        <v>511</v>
      </c>
      <c r="I268" s="31">
        <f>VLOOKUP(H268,编辑!W:X,2,FALSE)</f>
        <v>3006</v>
      </c>
      <c r="J268" s="66">
        <v>72</v>
      </c>
      <c r="K268" s="31" t="s">
        <v>512</v>
      </c>
      <c r="L268" s="31">
        <f>VLOOKUP(K268,编辑!W:X,2,FALSE)</f>
        <v>3106</v>
      </c>
      <c r="M268" s="66">
        <v>48</v>
      </c>
      <c r="N268" s="31" t="s">
        <v>513</v>
      </c>
      <c r="O268" s="31">
        <f>VLOOKUP(N268,编辑!W:X,2,FALSE)</f>
        <v>3406</v>
      </c>
      <c r="P268" s="66">
        <v>48</v>
      </c>
      <c r="Q268" s="31" t="s">
        <v>479</v>
      </c>
      <c r="R268" s="66">
        <f>VLOOKUP(Q268,编辑!W:X,2,FALSE)</f>
        <v>5086</v>
      </c>
      <c r="S268" s="66">
        <v>12</v>
      </c>
      <c r="T268" s="58" t="str">
        <f t="shared" si="57"/>
        <v>3006;3106;3406;5086</v>
      </c>
      <c r="U268" s="58" t="str">
        <f t="shared" si="58"/>
        <v>72;48;48;12</v>
      </c>
    </row>
    <row r="269" ht="16.5" spans="7:21">
      <c r="G269" s="63" t="s">
        <v>773</v>
      </c>
      <c r="H269" s="30" t="s">
        <v>471</v>
      </c>
      <c r="I269" s="30">
        <f>VLOOKUP(H269,编辑!W:X,2,FALSE)</f>
        <v>3001</v>
      </c>
      <c r="J269" s="46">
        <v>4</v>
      </c>
      <c r="K269" s="30" t="s">
        <v>474</v>
      </c>
      <c r="L269" s="30">
        <f>VLOOKUP(K269,编辑!W:X,2,FALSE)</f>
        <v>3101</v>
      </c>
      <c r="M269" s="46">
        <v>4</v>
      </c>
      <c r="N269" s="30" t="s">
        <v>475</v>
      </c>
      <c r="O269" s="30">
        <f>VLOOKUP(N269,编辑!W:X,2,FALSE)</f>
        <v>3401</v>
      </c>
      <c r="P269" s="46">
        <v>6</v>
      </c>
      <c r="Q269" s="30"/>
      <c r="R269" s="46"/>
      <c r="S269" s="46"/>
      <c r="T269" s="58" t="str">
        <f t="shared" si="57"/>
        <v>3001;3101;3401</v>
      </c>
      <c r="U269" s="58" t="str">
        <f t="shared" si="58"/>
        <v>4;4;6</v>
      </c>
    </row>
    <row r="270" ht="16.5" spans="7:21">
      <c r="G270" s="63" t="s">
        <v>774</v>
      </c>
      <c r="H270" s="30" t="s">
        <v>471</v>
      </c>
      <c r="I270" s="30">
        <f>VLOOKUP(H270,编辑!W:X,2,FALSE)</f>
        <v>3001</v>
      </c>
      <c r="J270" s="46">
        <v>8</v>
      </c>
      <c r="K270" s="30" t="s">
        <v>474</v>
      </c>
      <c r="L270" s="30">
        <f>VLOOKUP(K270,编辑!W:X,2,FALSE)</f>
        <v>3101</v>
      </c>
      <c r="M270" s="46">
        <v>8</v>
      </c>
      <c r="N270" s="30" t="s">
        <v>475</v>
      </c>
      <c r="O270" s="30">
        <f>VLOOKUP(N270,编辑!W:X,2,FALSE)</f>
        <v>3401</v>
      </c>
      <c r="P270" s="46">
        <v>12</v>
      </c>
      <c r="Q270" s="30" t="s">
        <v>479</v>
      </c>
      <c r="R270" s="46">
        <f>VLOOKUP(Q270,编辑!W:X,2,FALSE)</f>
        <v>5086</v>
      </c>
      <c r="S270" s="46">
        <v>1</v>
      </c>
      <c r="T270" s="58" t="str">
        <f t="shared" si="57"/>
        <v>3001;3101;3401;5086</v>
      </c>
      <c r="U270" s="58" t="str">
        <f t="shared" si="58"/>
        <v>8;8;12;1</v>
      </c>
    </row>
    <row r="271" ht="16.5" spans="7:21">
      <c r="G271" s="63" t="s">
        <v>775</v>
      </c>
      <c r="H271" s="30" t="s">
        <v>476</v>
      </c>
      <c r="I271" s="30">
        <f>VLOOKUP(H271,编辑!W:X,2,FALSE)</f>
        <v>3002</v>
      </c>
      <c r="J271" s="46">
        <v>8</v>
      </c>
      <c r="K271" s="30" t="s">
        <v>483</v>
      </c>
      <c r="L271" s="30">
        <f>VLOOKUP(K271,编辑!W:X,2,FALSE)</f>
        <v>3102</v>
      </c>
      <c r="M271" s="46">
        <v>8</v>
      </c>
      <c r="N271" s="30" t="s">
        <v>484</v>
      </c>
      <c r="O271" s="30">
        <f>VLOOKUP(N271,编辑!W:X,2,FALSE)</f>
        <v>3402</v>
      </c>
      <c r="P271" s="46">
        <v>12</v>
      </c>
      <c r="Q271" s="30" t="s">
        <v>479</v>
      </c>
      <c r="R271" s="46">
        <f>VLOOKUP(Q271,编辑!W:X,2,FALSE)</f>
        <v>5086</v>
      </c>
      <c r="S271" s="46">
        <v>1</v>
      </c>
      <c r="T271" s="58" t="str">
        <f t="shared" si="57"/>
        <v>3002;3102;3402;5086</v>
      </c>
      <c r="U271" s="58" t="str">
        <f t="shared" si="58"/>
        <v>8;8;12;1</v>
      </c>
    </row>
    <row r="272" ht="16.5" spans="7:21">
      <c r="G272" s="63" t="s">
        <v>776</v>
      </c>
      <c r="H272" s="30" t="s">
        <v>476</v>
      </c>
      <c r="I272" s="30">
        <f>VLOOKUP(H272,编辑!W:X,2,FALSE)</f>
        <v>3002</v>
      </c>
      <c r="J272" s="46">
        <v>16</v>
      </c>
      <c r="K272" s="30" t="s">
        <v>483</v>
      </c>
      <c r="L272" s="30">
        <f>VLOOKUP(K272,编辑!W:X,2,FALSE)</f>
        <v>3102</v>
      </c>
      <c r="M272" s="46">
        <v>16</v>
      </c>
      <c r="N272" s="30" t="s">
        <v>484</v>
      </c>
      <c r="O272" s="30">
        <f>VLOOKUP(N272,编辑!W:X,2,FALSE)</f>
        <v>3402</v>
      </c>
      <c r="P272" s="46">
        <v>24</v>
      </c>
      <c r="Q272" s="30" t="s">
        <v>479</v>
      </c>
      <c r="R272" s="46">
        <f>VLOOKUP(Q272,编辑!W:X,2,FALSE)</f>
        <v>5086</v>
      </c>
      <c r="S272" s="46">
        <v>2</v>
      </c>
      <c r="T272" s="58" t="str">
        <f t="shared" si="57"/>
        <v>3002;3102;3402;5086</v>
      </c>
      <c r="U272" s="58" t="str">
        <f t="shared" si="58"/>
        <v>16;16;24;2</v>
      </c>
    </row>
    <row r="273" ht="16.5" spans="7:21">
      <c r="G273" s="63" t="s">
        <v>777</v>
      </c>
      <c r="H273" s="30" t="s">
        <v>480</v>
      </c>
      <c r="I273" s="30">
        <f>VLOOKUP(H273,编辑!W:X,2,FALSE)</f>
        <v>3003</v>
      </c>
      <c r="J273" s="46">
        <v>12</v>
      </c>
      <c r="K273" s="30" t="s">
        <v>491</v>
      </c>
      <c r="L273" s="30">
        <f>VLOOKUP(K273,编辑!W:X,2,FALSE)</f>
        <v>3103</v>
      </c>
      <c r="M273" s="46">
        <v>12</v>
      </c>
      <c r="N273" s="30" t="s">
        <v>492</v>
      </c>
      <c r="O273" s="30">
        <f>VLOOKUP(N273,编辑!W:X,2,FALSE)</f>
        <v>3403</v>
      </c>
      <c r="P273" s="46">
        <v>18</v>
      </c>
      <c r="Q273" s="30" t="s">
        <v>479</v>
      </c>
      <c r="R273" s="46">
        <f>VLOOKUP(Q273,编辑!W:X,2,FALSE)</f>
        <v>5086</v>
      </c>
      <c r="S273" s="46">
        <v>2</v>
      </c>
      <c r="T273" s="58" t="str">
        <f t="shared" si="57"/>
        <v>3003;3103;3403;5086</v>
      </c>
      <c r="U273" s="58" t="str">
        <f t="shared" si="58"/>
        <v>12;12;18;2</v>
      </c>
    </row>
    <row r="274" ht="16.5" spans="7:21">
      <c r="G274" s="63" t="s">
        <v>778</v>
      </c>
      <c r="H274" s="30" t="s">
        <v>480</v>
      </c>
      <c r="I274" s="30">
        <f>VLOOKUP(H274,编辑!W:X,2,FALSE)</f>
        <v>3003</v>
      </c>
      <c r="J274" s="46">
        <v>24</v>
      </c>
      <c r="K274" s="30" t="s">
        <v>491</v>
      </c>
      <c r="L274" s="30">
        <f>VLOOKUP(K274,编辑!W:X,2,FALSE)</f>
        <v>3103</v>
      </c>
      <c r="M274" s="46">
        <v>24</v>
      </c>
      <c r="N274" s="30" t="s">
        <v>492</v>
      </c>
      <c r="O274" s="30">
        <f>VLOOKUP(N274,编辑!W:X,2,FALSE)</f>
        <v>3403</v>
      </c>
      <c r="P274" s="46">
        <v>36</v>
      </c>
      <c r="Q274" s="30" t="s">
        <v>479</v>
      </c>
      <c r="R274" s="46">
        <f>VLOOKUP(Q274,编辑!W:X,2,FALSE)</f>
        <v>5086</v>
      </c>
      <c r="S274" s="46">
        <v>4</v>
      </c>
      <c r="T274" s="58" t="str">
        <f t="shared" ref="T274:T305" si="59">IF(Q274="",(I274&amp;";"&amp;L274&amp;";"&amp;O274),(I274&amp;";"&amp;L274&amp;";"&amp;O274&amp;";"&amp;R274))</f>
        <v>3003;3103;3403;5086</v>
      </c>
      <c r="U274" s="58" t="str">
        <f t="shared" ref="U274:U305" si="60">IF(Q274="",(J274&amp;";"&amp;M274&amp;";"&amp;P274),(J274&amp;";"&amp;M274&amp;";"&amp;P274&amp;";"&amp;S274))</f>
        <v>24;24;36;4</v>
      </c>
    </row>
    <row r="275" ht="16.5" spans="7:21">
      <c r="G275" s="63" t="s">
        <v>779</v>
      </c>
      <c r="H275" s="30" t="s">
        <v>485</v>
      </c>
      <c r="I275" s="30">
        <f>VLOOKUP(H275,编辑!W:X,2,FALSE)</f>
        <v>3004</v>
      </c>
      <c r="J275" s="46">
        <v>16</v>
      </c>
      <c r="K275" s="30" t="s">
        <v>497</v>
      </c>
      <c r="L275" s="30">
        <f>VLOOKUP(K275,编辑!W:X,2,FALSE)</f>
        <v>3104</v>
      </c>
      <c r="M275" s="46">
        <v>16</v>
      </c>
      <c r="N275" s="30" t="s">
        <v>498</v>
      </c>
      <c r="O275" s="30">
        <f>VLOOKUP(N275,编辑!W:X,2,FALSE)</f>
        <v>3404</v>
      </c>
      <c r="P275" s="46">
        <v>24</v>
      </c>
      <c r="Q275" s="30" t="s">
        <v>479</v>
      </c>
      <c r="R275" s="46">
        <f>VLOOKUP(Q275,编辑!W:X,2,FALSE)</f>
        <v>5086</v>
      </c>
      <c r="S275" s="46">
        <v>4</v>
      </c>
      <c r="T275" s="58" t="str">
        <f t="shared" si="59"/>
        <v>3004;3104;3404;5086</v>
      </c>
      <c r="U275" s="58" t="str">
        <f t="shared" si="60"/>
        <v>16;16;24;4</v>
      </c>
    </row>
    <row r="276" ht="16.5" spans="7:21">
      <c r="G276" s="63" t="s">
        <v>780</v>
      </c>
      <c r="H276" s="30" t="s">
        <v>485</v>
      </c>
      <c r="I276" s="30">
        <f>VLOOKUP(H276,编辑!W:X,2,FALSE)</f>
        <v>3004</v>
      </c>
      <c r="J276" s="46">
        <v>32</v>
      </c>
      <c r="K276" s="30" t="s">
        <v>497</v>
      </c>
      <c r="L276" s="30">
        <f>VLOOKUP(K276,编辑!W:X,2,FALSE)</f>
        <v>3104</v>
      </c>
      <c r="M276" s="46">
        <v>32</v>
      </c>
      <c r="N276" s="30" t="s">
        <v>498</v>
      </c>
      <c r="O276" s="30">
        <f>VLOOKUP(N276,编辑!W:X,2,FALSE)</f>
        <v>3404</v>
      </c>
      <c r="P276" s="46">
        <v>48</v>
      </c>
      <c r="Q276" s="30" t="s">
        <v>479</v>
      </c>
      <c r="R276" s="46">
        <f>VLOOKUP(Q276,编辑!W:X,2,FALSE)</f>
        <v>5086</v>
      </c>
      <c r="S276" s="46">
        <v>8</v>
      </c>
      <c r="T276" s="58" t="str">
        <f t="shared" si="59"/>
        <v>3004;3104;3404;5086</v>
      </c>
      <c r="U276" s="58" t="str">
        <f t="shared" si="60"/>
        <v>32;32;48;8</v>
      </c>
    </row>
    <row r="277" ht="16.5" spans="7:21">
      <c r="G277" s="63" t="s">
        <v>781</v>
      </c>
      <c r="H277" s="30" t="s">
        <v>488</v>
      </c>
      <c r="I277" s="30">
        <f>VLOOKUP(H277,编辑!W:X,2,FALSE)</f>
        <v>3005</v>
      </c>
      <c r="J277" s="46">
        <v>20</v>
      </c>
      <c r="K277" s="30" t="s">
        <v>503</v>
      </c>
      <c r="L277" s="30">
        <f>VLOOKUP(K277,编辑!W:X,2,FALSE)</f>
        <v>3105</v>
      </c>
      <c r="M277" s="46">
        <v>20</v>
      </c>
      <c r="N277" s="30" t="s">
        <v>504</v>
      </c>
      <c r="O277" s="30">
        <f>VLOOKUP(N277,编辑!W:X,2,FALSE)</f>
        <v>3405</v>
      </c>
      <c r="P277" s="46">
        <v>30</v>
      </c>
      <c r="Q277" s="30" t="s">
        <v>479</v>
      </c>
      <c r="R277" s="46">
        <f>VLOOKUP(Q277,编辑!W:X,2,FALSE)</f>
        <v>5086</v>
      </c>
      <c r="S277" s="46">
        <v>8</v>
      </c>
      <c r="T277" s="58" t="str">
        <f t="shared" si="59"/>
        <v>3005;3105;3405;5086</v>
      </c>
      <c r="U277" s="58" t="str">
        <f t="shared" si="60"/>
        <v>20;20;30;8</v>
      </c>
    </row>
    <row r="278" ht="16.5" spans="7:21">
      <c r="G278" s="63" t="s">
        <v>782</v>
      </c>
      <c r="H278" s="30" t="s">
        <v>488</v>
      </c>
      <c r="I278" s="30">
        <f>VLOOKUP(H278,编辑!W:X,2,FALSE)</f>
        <v>3005</v>
      </c>
      <c r="J278" s="46">
        <v>40</v>
      </c>
      <c r="K278" s="30" t="s">
        <v>503</v>
      </c>
      <c r="L278" s="30">
        <f>VLOOKUP(K278,编辑!W:X,2,FALSE)</f>
        <v>3105</v>
      </c>
      <c r="M278" s="46">
        <v>40</v>
      </c>
      <c r="N278" s="30" t="s">
        <v>504</v>
      </c>
      <c r="O278" s="30">
        <f>VLOOKUP(N278,编辑!W:X,2,FALSE)</f>
        <v>3405</v>
      </c>
      <c r="P278" s="46">
        <v>60</v>
      </c>
      <c r="Q278" s="30" t="s">
        <v>479</v>
      </c>
      <c r="R278" s="46">
        <f>VLOOKUP(Q278,编辑!W:X,2,FALSE)</f>
        <v>5086</v>
      </c>
      <c r="S278" s="46">
        <v>10</v>
      </c>
      <c r="T278" s="58" t="str">
        <f t="shared" si="59"/>
        <v>3005;3105;3405;5086</v>
      </c>
      <c r="U278" s="58" t="str">
        <f t="shared" si="60"/>
        <v>40;40;60;10</v>
      </c>
    </row>
    <row r="279" ht="16.5" spans="7:21">
      <c r="G279" s="63" t="s">
        <v>783</v>
      </c>
      <c r="H279" s="30" t="s">
        <v>488</v>
      </c>
      <c r="I279" s="30">
        <f>VLOOKUP(H279,编辑!W:X,2,FALSE)</f>
        <v>3005</v>
      </c>
      <c r="J279" s="46">
        <v>50</v>
      </c>
      <c r="K279" s="30" t="s">
        <v>503</v>
      </c>
      <c r="L279" s="30">
        <f>VLOOKUP(K279,编辑!W:X,2,FALSE)</f>
        <v>3105</v>
      </c>
      <c r="M279" s="46">
        <v>50</v>
      </c>
      <c r="N279" s="30" t="s">
        <v>504</v>
      </c>
      <c r="O279" s="30">
        <f>VLOOKUP(N279,编辑!W:X,2,FALSE)</f>
        <v>3405</v>
      </c>
      <c r="P279" s="46">
        <v>70</v>
      </c>
      <c r="Q279" s="30" t="s">
        <v>479</v>
      </c>
      <c r="R279" s="46">
        <f>VLOOKUP(Q279,编辑!W:X,2,FALSE)</f>
        <v>5086</v>
      </c>
      <c r="S279" s="46">
        <v>10</v>
      </c>
      <c r="T279" s="58" t="str">
        <f t="shared" si="59"/>
        <v>3005;3105;3405;5086</v>
      </c>
      <c r="U279" s="58" t="str">
        <f t="shared" si="60"/>
        <v>50;50;70;10</v>
      </c>
    </row>
    <row r="280" ht="16.5" spans="7:21">
      <c r="G280" s="63" t="s">
        <v>784</v>
      </c>
      <c r="H280" s="30" t="s">
        <v>511</v>
      </c>
      <c r="I280" s="30">
        <f>VLOOKUP(H280,编辑!W:X,2,FALSE)</f>
        <v>3006</v>
      </c>
      <c r="J280" s="46">
        <v>24</v>
      </c>
      <c r="K280" s="30" t="s">
        <v>512</v>
      </c>
      <c r="L280" s="30">
        <f>VLOOKUP(K280,编辑!W:X,2,FALSE)</f>
        <v>3106</v>
      </c>
      <c r="M280" s="46">
        <v>24</v>
      </c>
      <c r="N280" s="42" t="s">
        <v>513</v>
      </c>
      <c r="O280" s="30">
        <f>VLOOKUP(N280,编辑!W:X,2,FALSE)</f>
        <v>3406</v>
      </c>
      <c r="P280" s="46">
        <v>36</v>
      </c>
      <c r="Q280" s="30" t="s">
        <v>479</v>
      </c>
      <c r="R280" s="46">
        <f>VLOOKUP(Q280,编辑!W:X,2,FALSE)</f>
        <v>5086</v>
      </c>
      <c r="S280" s="46">
        <v>10</v>
      </c>
      <c r="T280" s="58" t="str">
        <f t="shared" si="59"/>
        <v>3006;3106;3406;5086</v>
      </c>
      <c r="U280" s="58" t="str">
        <f t="shared" si="60"/>
        <v>24;24;36;10</v>
      </c>
    </row>
    <row r="281" ht="16.5" spans="7:21">
      <c r="G281" s="63" t="s">
        <v>785</v>
      </c>
      <c r="H281" s="30" t="s">
        <v>511</v>
      </c>
      <c r="I281" s="30">
        <f>VLOOKUP(H281,编辑!W:X,2,FALSE)</f>
        <v>3006</v>
      </c>
      <c r="J281" s="46">
        <v>48</v>
      </c>
      <c r="K281" s="30" t="s">
        <v>512</v>
      </c>
      <c r="L281" s="30">
        <f>VLOOKUP(K281,编辑!W:X,2,FALSE)</f>
        <v>3106</v>
      </c>
      <c r="M281" s="46">
        <v>48</v>
      </c>
      <c r="N281" s="30" t="s">
        <v>513</v>
      </c>
      <c r="O281" s="30">
        <f>VLOOKUP(N281,编辑!W:X,2,FALSE)</f>
        <v>3406</v>
      </c>
      <c r="P281" s="46">
        <v>72</v>
      </c>
      <c r="Q281" s="30" t="s">
        <v>479</v>
      </c>
      <c r="R281" s="46">
        <f>VLOOKUP(Q281,编辑!W:X,2,FALSE)</f>
        <v>5086</v>
      </c>
      <c r="S281" s="46">
        <v>12</v>
      </c>
      <c r="T281" s="58" t="str">
        <f t="shared" si="59"/>
        <v>3006;3106;3406;5086</v>
      </c>
      <c r="U281" s="58" t="str">
        <f t="shared" si="60"/>
        <v>48;48;72;12</v>
      </c>
    </row>
    <row r="282" ht="16.5" spans="7:21">
      <c r="G282" s="5" t="s">
        <v>786</v>
      </c>
      <c r="H282" s="28" t="s">
        <v>471</v>
      </c>
      <c r="I282" s="28">
        <f>VLOOKUP(H282,编辑!W:X,2,FALSE)</f>
        <v>3001</v>
      </c>
      <c r="J282" s="68">
        <v>8</v>
      </c>
      <c r="K282" s="28" t="s">
        <v>474</v>
      </c>
      <c r="L282" s="28">
        <f>VLOOKUP(K282,编辑!W:X,2,FALSE)</f>
        <v>3101</v>
      </c>
      <c r="M282" s="68">
        <v>5</v>
      </c>
      <c r="N282" s="28" t="s">
        <v>475</v>
      </c>
      <c r="O282" s="28">
        <f>VLOOKUP(N282,编辑!W:X,2,FALSE)</f>
        <v>3401</v>
      </c>
      <c r="P282" s="68">
        <v>5</v>
      </c>
      <c r="Q282" s="28"/>
      <c r="R282" s="68"/>
      <c r="S282" s="68"/>
      <c r="T282" s="58" t="str">
        <f t="shared" si="59"/>
        <v>3001;3101;3401</v>
      </c>
      <c r="U282" s="58" t="str">
        <f t="shared" si="60"/>
        <v>8;5;5</v>
      </c>
    </row>
    <row r="283" ht="16.5" spans="7:21">
      <c r="G283" s="5" t="s">
        <v>787</v>
      </c>
      <c r="H283" s="28" t="s">
        <v>471</v>
      </c>
      <c r="I283" s="28">
        <f>VLOOKUP(H283,编辑!W:X,2,FALSE)</f>
        <v>3001</v>
      </c>
      <c r="J283" s="68">
        <v>15</v>
      </c>
      <c r="K283" s="28" t="s">
        <v>474</v>
      </c>
      <c r="L283" s="28">
        <f>VLOOKUP(K283,编辑!W:X,2,FALSE)</f>
        <v>3101</v>
      </c>
      <c r="M283" s="68">
        <v>10</v>
      </c>
      <c r="N283" s="28" t="s">
        <v>475</v>
      </c>
      <c r="O283" s="28">
        <f>VLOOKUP(N283,编辑!W:X,2,FALSE)</f>
        <v>3401</v>
      </c>
      <c r="P283" s="68">
        <v>10</v>
      </c>
      <c r="Q283" s="28" t="s">
        <v>479</v>
      </c>
      <c r="R283" s="68">
        <f>VLOOKUP(Q283,编辑!W:X,2,FALSE)</f>
        <v>5086</v>
      </c>
      <c r="S283" s="68">
        <v>1</v>
      </c>
      <c r="T283" s="58" t="str">
        <f t="shared" si="59"/>
        <v>3001;3101;3401;5086</v>
      </c>
      <c r="U283" s="58" t="str">
        <f t="shared" si="60"/>
        <v>15;10;10;1</v>
      </c>
    </row>
    <row r="284" ht="16.5" spans="7:21">
      <c r="G284" s="5" t="s">
        <v>788</v>
      </c>
      <c r="H284" s="28" t="s">
        <v>476</v>
      </c>
      <c r="I284" s="28">
        <f>VLOOKUP(H284,编辑!W:X,2,FALSE)</f>
        <v>3002</v>
      </c>
      <c r="J284" s="68">
        <v>15</v>
      </c>
      <c r="K284" s="28" t="s">
        <v>483</v>
      </c>
      <c r="L284" s="28">
        <f>VLOOKUP(K284,编辑!W:X,2,FALSE)</f>
        <v>3102</v>
      </c>
      <c r="M284" s="68">
        <v>10</v>
      </c>
      <c r="N284" s="28" t="s">
        <v>484</v>
      </c>
      <c r="O284" s="28">
        <f>VLOOKUP(N284,编辑!W:X,2,FALSE)</f>
        <v>3402</v>
      </c>
      <c r="P284" s="68">
        <v>10</v>
      </c>
      <c r="Q284" s="28" t="s">
        <v>479</v>
      </c>
      <c r="R284" s="68">
        <f>VLOOKUP(Q284,编辑!W:X,2,FALSE)</f>
        <v>5086</v>
      </c>
      <c r="S284" s="68">
        <v>1</v>
      </c>
      <c r="T284" s="58" t="str">
        <f t="shared" si="59"/>
        <v>3002;3102;3402;5086</v>
      </c>
      <c r="U284" s="58" t="str">
        <f t="shared" si="60"/>
        <v>15;10;10;1</v>
      </c>
    </row>
    <row r="285" ht="16.5" spans="7:21">
      <c r="G285" s="5" t="s">
        <v>789</v>
      </c>
      <c r="H285" s="28" t="s">
        <v>476</v>
      </c>
      <c r="I285" s="28">
        <f>VLOOKUP(H285,编辑!W:X,2,FALSE)</f>
        <v>3002</v>
      </c>
      <c r="J285" s="68">
        <v>30</v>
      </c>
      <c r="K285" s="28" t="s">
        <v>483</v>
      </c>
      <c r="L285" s="28">
        <f>VLOOKUP(K285,编辑!W:X,2,FALSE)</f>
        <v>3102</v>
      </c>
      <c r="M285" s="68">
        <v>20</v>
      </c>
      <c r="N285" s="28" t="s">
        <v>484</v>
      </c>
      <c r="O285" s="28">
        <f>VLOOKUP(N285,编辑!W:X,2,FALSE)</f>
        <v>3402</v>
      </c>
      <c r="P285" s="68">
        <v>20</v>
      </c>
      <c r="Q285" s="28" t="s">
        <v>479</v>
      </c>
      <c r="R285" s="68">
        <f>VLOOKUP(Q285,编辑!W:X,2,FALSE)</f>
        <v>5086</v>
      </c>
      <c r="S285" s="68">
        <v>2</v>
      </c>
      <c r="T285" s="58" t="str">
        <f t="shared" si="59"/>
        <v>3002;3102;3402;5086</v>
      </c>
      <c r="U285" s="58" t="str">
        <f t="shared" si="60"/>
        <v>30;20;20;2</v>
      </c>
    </row>
    <row r="286" ht="16.5" spans="7:21">
      <c r="G286" s="5" t="s">
        <v>790</v>
      </c>
      <c r="H286" s="28" t="s">
        <v>480</v>
      </c>
      <c r="I286" s="28">
        <f>VLOOKUP(H286,编辑!W:X,2,FALSE)</f>
        <v>3003</v>
      </c>
      <c r="J286" s="68">
        <v>20</v>
      </c>
      <c r="K286" s="28" t="s">
        <v>491</v>
      </c>
      <c r="L286" s="28">
        <f>VLOOKUP(K286,编辑!W:X,2,FALSE)</f>
        <v>3103</v>
      </c>
      <c r="M286" s="68">
        <v>15</v>
      </c>
      <c r="N286" s="28" t="s">
        <v>492</v>
      </c>
      <c r="O286" s="28">
        <f>VLOOKUP(N286,编辑!W:X,2,FALSE)</f>
        <v>3403</v>
      </c>
      <c r="P286" s="68">
        <v>15</v>
      </c>
      <c r="Q286" s="28" t="s">
        <v>479</v>
      </c>
      <c r="R286" s="68">
        <f>VLOOKUP(Q286,编辑!W:X,2,FALSE)</f>
        <v>5086</v>
      </c>
      <c r="S286" s="68">
        <v>2</v>
      </c>
      <c r="T286" s="58" t="str">
        <f t="shared" si="59"/>
        <v>3003;3103;3403;5086</v>
      </c>
      <c r="U286" s="58" t="str">
        <f t="shared" si="60"/>
        <v>20;15;15;2</v>
      </c>
    </row>
    <row r="287" ht="16.5" spans="7:21">
      <c r="G287" s="5" t="s">
        <v>791</v>
      </c>
      <c r="H287" s="28" t="s">
        <v>480</v>
      </c>
      <c r="I287" s="28">
        <f>VLOOKUP(H287,编辑!W:X,2,FALSE)</f>
        <v>3003</v>
      </c>
      <c r="J287" s="68">
        <v>40</v>
      </c>
      <c r="K287" s="28" t="s">
        <v>491</v>
      </c>
      <c r="L287" s="28">
        <f>VLOOKUP(K287,编辑!W:X,2,FALSE)</f>
        <v>3103</v>
      </c>
      <c r="M287" s="68">
        <v>30</v>
      </c>
      <c r="N287" s="28" t="s">
        <v>492</v>
      </c>
      <c r="O287" s="28">
        <f>VLOOKUP(N287,编辑!W:X,2,FALSE)</f>
        <v>3403</v>
      </c>
      <c r="P287" s="68">
        <v>30</v>
      </c>
      <c r="Q287" s="28" t="s">
        <v>479</v>
      </c>
      <c r="R287" s="68">
        <f>VLOOKUP(Q287,编辑!W:X,2,FALSE)</f>
        <v>5086</v>
      </c>
      <c r="S287" s="68">
        <v>4</v>
      </c>
      <c r="T287" s="58" t="str">
        <f t="shared" si="59"/>
        <v>3003;3103;3403;5086</v>
      </c>
      <c r="U287" s="58" t="str">
        <f t="shared" si="60"/>
        <v>40;30;30;4</v>
      </c>
    </row>
    <row r="288" ht="16.5" spans="7:21">
      <c r="G288" s="5" t="s">
        <v>792</v>
      </c>
      <c r="H288" s="28" t="s">
        <v>485</v>
      </c>
      <c r="I288" s="28">
        <f>VLOOKUP(H288,编辑!W:X,2,FALSE)</f>
        <v>3004</v>
      </c>
      <c r="J288" s="68">
        <v>30</v>
      </c>
      <c r="K288" s="28" t="s">
        <v>497</v>
      </c>
      <c r="L288" s="28">
        <f>VLOOKUP(K288,编辑!W:X,2,FALSE)</f>
        <v>3104</v>
      </c>
      <c r="M288" s="68">
        <v>20</v>
      </c>
      <c r="N288" s="28" t="s">
        <v>498</v>
      </c>
      <c r="O288" s="28">
        <f>VLOOKUP(N288,编辑!W:X,2,FALSE)</f>
        <v>3404</v>
      </c>
      <c r="P288" s="68">
        <v>20</v>
      </c>
      <c r="Q288" s="28" t="s">
        <v>479</v>
      </c>
      <c r="R288" s="68">
        <f>VLOOKUP(Q288,编辑!W:X,2,FALSE)</f>
        <v>5086</v>
      </c>
      <c r="S288" s="68">
        <v>4</v>
      </c>
      <c r="T288" s="58" t="str">
        <f t="shared" si="59"/>
        <v>3004;3104;3404;5086</v>
      </c>
      <c r="U288" s="58" t="str">
        <f t="shared" si="60"/>
        <v>30;20;20;4</v>
      </c>
    </row>
    <row r="289" ht="16.5" spans="7:21">
      <c r="G289" s="5" t="s">
        <v>793</v>
      </c>
      <c r="H289" s="28" t="s">
        <v>485</v>
      </c>
      <c r="I289" s="28">
        <f>VLOOKUP(H289,编辑!W:X,2,FALSE)</f>
        <v>3004</v>
      </c>
      <c r="J289" s="68">
        <v>60</v>
      </c>
      <c r="K289" s="28" t="s">
        <v>497</v>
      </c>
      <c r="L289" s="28">
        <f>VLOOKUP(K289,编辑!W:X,2,FALSE)</f>
        <v>3104</v>
      </c>
      <c r="M289" s="68">
        <v>40</v>
      </c>
      <c r="N289" s="28" t="s">
        <v>498</v>
      </c>
      <c r="O289" s="28">
        <f>VLOOKUP(N289,编辑!W:X,2,FALSE)</f>
        <v>3404</v>
      </c>
      <c r="P289" s="68">
        <v>40</v>
      </c>
      <c r="Q289" s="28" t="s">
        <v>479</v>
      </c>
      <c r="R289" s="68">
        <f>VLOOKUP(Q289,编辑!W:X,2,FALSE)</f>
        <v>5086</v>
      </c>
      <c r="S289" s="68">
        <v>8</v>
      </c>
      <c r="T289" s="58" t="str">
        <f t="shared" si="59"/>
        <v>3004;3104;3404;5086</v>
      </c>
      <c r="U289" s="58" t="str">
        <f t="shared" si="60"/>
        <v>60;40;40;8</v>
      </c>
    </row>
    <row r="290" ht="16.5" spans="7:21">
      <c r="G290" s="5" t="s">
        <v>794</v>
      </c>
      <c r="H290" s="28" t="s">
        <v>488</v>
      </c>
      <c r="I290" s="28">
        <f>VLOOKUP(H290,编辑!W:X,2,FALSE)</f>
        <v>3005</v>
      </c>
      <c r="J290" s="68">
        <v>35</v>
      </c>
      <c r="K290" s="28" t="s">
        <v>503</v>
      </c>
      <c r="L290" s="28">
        <f>VLOOKUP(K290,编辑!W:X,2,FALSE)</f>
        <v>3105</v>
      </c>
      <c r="M290" s="68">
        <v>25</v>
      </c>
      <c r="N290" s="28" t="s">
        <v>504</v>
      </c>
      <c r="O290" s="28">
        <f>VLOOKUP(N290,编辑!W:X,2,FALSE)</f>
        <v>3405</v>
      </c>
      <c r="P290" s="68">
        <v>25</v>
      </c>
      <c r="Q290" s="28" t="s">
        <v>479</v>
      </c>
      <c r="R290" s="68">
        <f>VLOOKUP(Q290,编辑!W:X,2,FALSE)</f>
        <v>5086</v>
      </c>
      <c r="S290" s="68">
        <v>8</v>
      </c>
      <c r="T290" s="58" t="str">
        <f t="shared" si="59"/>
        <v>3005;3105;3405;5086</v>
      </c>
      <c r="U290" s="58" t="str">
        <f t="shared" si="60"/>
        <v>35;25;25;8</v>
      </c>
    </row>
    <row r="291" ht="16.5" spans="7:21">
      <c r="G291" s="5" t="s">
        <v>795</v>
      </c>
      <c r="H291" s="28" t="s">
        <v>488</v>
      </c>
      <c r="I291" s="28">
        <f>VLOOKUP(H291,编辑!W:X,2,FALSE)</f>
        <v>3005</v>
      </c>
      <c r="J291" s="68">
        <v>70</v>
      </c>
      <c r="K291" s="28" t="s">
        <v>503</v>
      </c>
      <c r="L291" s="28">
        <f>VLOOKUP(K291,编辑!W:X,2,FALSE)</f>
        <v>3105</v>
      </c>
      <c r="M291" s="68">
        <v>50</v>
      </c>
      <c r="N291" s="28" t="s">
        <v>504</v>
      </c>
      <c r="O291" s="28">
        <f>VLOOKUP(N291,编辑!W:X,2,FALSE)</f>
        <v>3405</v>
      </c>
      <c r="P291" s="68">
        <v>50</v>
      </c>
      <c r="Q291" s="28" t="s">
        <v>479</v>
      </c>
      <c r="R291" s="68">
        <f>VLOOKUP(Q291,编辑!W:X,2,FALSE)</f>
        <v>5086</v>
      </c>
      <c r="S291" s="68">
        <v>10</v>
      </c>
      <c r="T291" s="58" t="str">
        <f t="shared" si="59"/>
        <v>3005;3105;3405;5086</v>
      </c>
      <c r="U291" s="58" t="str">
        <f t="shared" si="60"/>
        <v>70;50;50;10</v>
      </c>
    </row>
    <row r="292" ht="16.5" spans="7:21">
      <c r="G292" s="5" t="s">
        <v>796</v>
      </c>
      <c r="H292" s="28" t="s">
        <v>488</v>
      </c>
      <c r="I292" s="28">
        <f>VLOOKUP(H292,编辑!W:X,2,FALSE)</f>
        <v>3005</v>
      </c>
      <c r="J292" s="68">
        <v>80</v>
      </c>
      <c r="K292" s="28" t="s">
        <v>503</v>
      </c>
      <c r="L292" s="28">
        <f>VLOOKUP(K292,编辑!W:X,2,FALSE)</f>
        <v>3105</v>
      </c>
      <c r="M292" s="68">
        <v>60</v>
      </c>
      <c r="N292" s="28" t="s">
        <v>504</v>
      </c>
      <c r="O292" s="28">
        <f>VLOOKUP(N292,编辑!W:X,2,FALSE)</f>
        <v>3405</v>
      </c>
      <c r="P292" s="68">
        <v>60</v>
      </c>
      <c r="Q292" s="28" t="s">
        <v>479</v>
      </c>
      <c r="R292" s="68">
        <f>VLOOKUP(Q292,编辑!W:X,2,FALSE)</f>
        <v>5086</v>
      </c>
      <c r="S292" s="68">
        <v>10</v>
      </c>
      <c r="T292" s="58" t="str">
        <f t="shared" si="59"/>
        <v>3005;3105;3405;5086</v>
      </c>
      <c r="U292" s="58" t="str">
        <f t="shared" si="60"/>
        <v>80;60;60;10</v>
      </c>
    </row>
    <row r="293" ht="16.5" spans="7:21">
      <c r="G293" s="5" t="s">
        <v>797</v>
      </c>
      <c r="H293" s="28" t="s">
        <v>511</v>
      </c>
      <c r="I293" s="28">
        <f>VLOOKUP(H293,编辑!W:X,2,FALSE)</f>
        <v>3006</v>
      </c>
      <c r="J293" s="68">
        <v>40</v>
      </c>
      <c r="K293" s="28" t="s">
        <v>512</v>
      </c>
      <c r="L293" s="28">
        <f>VLOOKUP(K293,编辑!W:X,2,FALSE)</f>
        <v>3106</v>
      </c>
      <c r="M293" s="68">
        <v>30</v>
      </c>
      <c r="N293" s="42" t="s">
        <v>513</v>
      </c>
      <c r="O293" s="28">
        <f>VLOOKUP(N293,编辑!W:X,2,FALSE)</f>
        <v>3406</v>
      </c>
      <c r="P293" s="68">
        <v>30</v>
      </c>
      <c r="Q293" s="28" t="s">
        <v>479</v>
      </c>
      <c r="R293" s="68">
        <f>VLOOKUP(Q293,编辑!W:X,2,FALSE)</f>
        <v>5086</v>
      </c>
      <c r="S293" s="68">
        <v>10</v>
      </c>
      <c r="T293" s="58" t="str">
        <f t="shared" si="59"/>
        <v>3006;3106;3406;5086</v>
      </c>
      <c r="U293" s="58" t="str">
        <f t="shared" si="60"/>
        <v>40;30;30;10</v>
      </c>
    </row>
    <row r="294" ht="16.5" spans="7:21">
      <c r="G294" s="5" t="s">
        <v>798</v>
      </c>
      <c r="H294" s="28" t="s">
        <v>511</v>
      </c>
      <c r="I294" s="28">
        <f>VLOOKUP(H294,编辑!W:X,2,FALSE)</f>
        <v>3006</v>
      </c>
      <c r="J294" s="68">
        <v>80</v>
      </c>
      <c r="K294" s="28" t="s">
        <v>512</v>
      </c>
      <c r="L294" s="28">
        <f>VLOOKUP(K294,编辑!W:X,2,FALSE)</f>
        <v>3106</v>
      </c>
      <c r="M294" s="68">
        <v>60</v>
      </c>
      <c r="N294" s="28" t="s">
        <v>513</v>
      </c>
      <c r="O294" s="28">
        <f>VLOOKUP(N294,编辑!W:X,2,FALSE)</f>
        <v>3406</v>
      </c>
      <c r="P294" s="68">
        <v>60</v>
      </c>
      <c r="Q294" s="28" t="s">
        <v>479</v>
      </c>
      <c r="R294" s="68">
        <f>VLOOKUP(Q294,编辑!W:X,2,FALSE)</f>
        <v>5086</v>
      </c>
      <c r="S294" s="68">
        <v>12</v>
      </c>
      <c r="T294" s="58" t="str">
        <f t="shared" si="59"/>
        <v>3006;3106;3406;5086</v>
      </c>
      <c r="U294" s="58" t="str">
        <f t="shared" si="60"/>
        <v>80;60;60;12</v>
      </c>
    </row>
    <row r="295" ht="16.5" spans="7:21">
      <c r="G295" s="69" t="s">
        <v>799</v>
      </c>
      <c r="H295" s="70" t="s">
        <v>471</v>
      </c>
      <c r="I295" s="70">
        <f>VLOOKUP(H295,编辑!W:X,2,FALSE)</f>
        <v>3001</v>
      </c>
      <c r="J295" s="77">
        <v>5</v>
      </c>
      <c r="K295" s="70" t="s">
        <v>474</v>
      </c>
      <c r="L295" s="70">
        <f>VLOOKUP(K295,编辑!W:X,2,FALSE)</f>
        <v>3101</v>
      </c>
      <c r="M295" s="77">
        <v>5</v>
      </c>
      <c r="N295" s="70" t="s">
        <v>475</v>
      </c>
      <c r="O295" s="70">
        <f>VLOOKUP(N295,编辑!W:X,2,FALSE)</f>
        <v>3401</v>
      </c>
      <c r="P295" s="77">
        <v>8</v>
      </c>
      <c r="Q295" s="70"/>
      <c r="R295" s="77"/>
      <c r="S295" s="77"/>
      <c r="T295" s="58" t="str">
        <f t="shared" si="59"/>
        <v>3001;3101;3401</v>
      </c>
      <c r="U295" s="58" t="str">
        <f t="shared" si="60"/>
        <v>5;5;8</v>
      </c>
    </row>
    <row r="296" ht="16.5" spans="7:21">
      <c r="G296" s="69" t="s">
        <v>800</v>
      </c>
      <c r="H296" s="70" t="s">
        <v>471</v>
      </c>
      <c r="I296" s="70">
        <f>VLOOKUP(H296,编辑!W:X,2,FALSE)</f>
        <v>3001</v>
      </c>
      <c r="J296" s="77">
        <v>10</v>
      </c>
      <c r="K296" s="70" t="s">
        <v>474</v>
      </c>
      <c r="L296" s="70">
        <f>VLOOKUP(K296,编辑!W:X,2,FALSE)</f>
        <v>3101</v>
      </c>
      <c r="M296" s="77">
        <v>10</v>
      </c>
      <c r="N296" s="70" t="s">
        <v>475</v>
      </c>
      <c r="O296" s="70">
        <f>VLOOKUP(N296,编辑!W:X,2,FALSE)</f>
        <v>3401</v>
      </c>
      <c r="P296" s="77">
        <v>15</v>
      </c>
      <c r="Q296" s="70" t="s">
        <v>479</v>
      </c>
      <c r="R296" s="77">
        <f>VLOOKUP(Q296,编辑!W:X,2,FALSE)</f>
        <v>5086</v>
      </c>
      <c r="S296" s="77">
        <v>1</v>
      </c>
      <c r="T296" s="58" t="str">
        <f t="shared" si="59"/>
        <v>3001;3101;3401;5086</v>
      </c>
      <c r="U296" s="58" t="str">
        <f t="shared" si="60"/>
        <v>10;10;15;1</v>
      </c>
    </row>
    <row r="297" ht="16.5" spans="7:21">
      <c r="G297" s="69" t="s">
        <v>801</v>
      </c>
      <c r="H297" s="70" t="s">
        <v>476</v>
      </c>
      <c r="I297" s="70">
        <f>VLOOKUP(H297,编辑!W:X,2,FALSE)</f>
        <v>3002</v>
      </c>
      <c r="J297" s="77">
        <v>10</v>
      </c>
      <c r="K297" s="70" t="s">
        <v>483</v>
      </c>
      <c r="L297" s="70">
        <f>VLOOKUP(K297,编辑!W:X,2,FALSE)</f>
        <v>3102</v>
      </c>
      <c r="M297" s="77">
        <v>10</v>
      </c>
      <c r="N297" s="70" t="s">
        <v>484</v>
      </c>
      <c r="O297" s="70">
        <f>VLOOKUP(N297,编辑!W:X,2,FALSE)</f>
        <v>3402</v>
      </c>
      <c r="P297" s="77">
        <v>15</v>
      </c>
      <c r="Q297" s="70" t="s">
        <v>479</v>
      </c>
      <c r="R297" s="77">
        <f>VLOOKUP(Q297,编辑!W:X,2,FALSE)</f>
        <v>5086</v>
      </c>
      <c r="S297" s="77">
        <v>1</v>
      </c>
      <c r="T297" s="58" t="str">
        <f t="shared" si="59"/>
        <v>3002;3102;3402;5086</v>
      </c>
      <c r="U297" s="58" t="str">
        <f t="shared" si="60"/>
        <v>10;10;15;1</v>
      </c>
    </row>
    <row r="298" ht="16.5" spans="7:21">
      <c r="G298" s="69" t="s">
        <v>802</v>
      </c>
      <c r="H298" s="70" t="s">
        <v>476</v>
      </c>
      <c r="I298" s="70">
        <f>VLOOKUP(H298,编辑!W:X,2,FALSE)</f>
        <v>3002</v>
      </c>
      <c r="J298" s="77">
        <v>20</v>
      </c>
      <c r="K298" s="70" t="s">
        <v>483</v>
      </c>
      <c r="L298" s="70">
        <f>VLOOKUP(K298,编辑!W:X,2,FALSE)</f>
        <v>3102</v>
      </c>
      <c r="M298" s="77">
        <v>20</v>
      </c>
      <c r="N298" s="70" t="s">
        <v>484</v>
      </c>
      <c r="O298" s="70">
        <f>VLOOKUP(N298,编辑!W:X,2,FALSE)</f>
        <v>3402</v>
      </c>
      <c r="P298" s="77">
        <v>30</v>
      </c>
      <c r="Q298" s="70" t="s">
        <v>479</v>
      </c>
      <c r="R298" s="77">
        <f>VLOOKUP(Q298,编辑!W:X,2,FALSE)</f>
        <v>5086</v>
      </c>
      <c r="S298" s="77">
        <v>2</v>
      </c>
      <c r="T298" s="58" t="str">
        <f t="shared" si="59"/>
        <v>3002;3102;3402;5086</v>
      </c>
      <c r="U298" s="58" t="str">
        <f t="shared" si="60"/>
        <v>20;20;30;2</v>
      </c>
    </row>
    <row r="299" ht="16.5" spans="7:21">
      <c r="G299" s="69" t="s">
        <v>803</v>
      </c>
      <c r="H299" s="70" t="s">
        <v>480</v>
      </c>
      <c r="I299" s="70">
        <f>VLOOKUP(H299,编辑!W:X,2,FALSE)</f>
        <v>3003</v>
      </c>
      <c r="J299" s="77">
        <v>15</v>
      </c>
      <c r="K299" s="70" t="s">
        <v>491</v>
      </c>
      <c r="L299" s="70">
        <f>VLOOKUP(K299,编辑!W:X,2,FALSE)</f>
        <v>3103</v>
      </c>
      <c r="M299" s="77">
        <v>15</v>
      </c>
      <c r="N299" s="70" t="s">
        <v>492</v>
      </c>
      <c r="O299" s="70">
        <f>VLOOKUP(N299,编辑!W:X,2,FALSE)</f>
        <v>3403</v>
      </c>
      <c r="P299" s="77">
        <v>20</v>
      </c>
      <c r="Q299" s="70" t="s">
        <v>479</v>
      </c>
      <c r="R299" s="77">
        <f>VLOOKUP(Q299,编辑!W:X,2,FALSE)</f>
        <v>5086</v>
      </c>
      <c r="S299" s="77">
        <v>2</v>
      </c>
      <c r="T299" s="58" t="str">
        <f t="shared" si="59"/>
        <v>3003;3103;3403;5086</v>
      </c>
      <c r="U299" s="58" t="str">
        <f t="shared" si="60"/>
        <v>15;15;20;2</v>
      </c>
    </row>
    <row r="300" ht="16.5" spans="7:21">
      <c r="G300" s="69" t="s">
        <v>804</v>
      </c>
      <c r="H300" s="70" t="s">
        <v>480</v>
      </c>
      <c r="I300" s="70">
        <f>VLOOKUP(H300,编辑!W:X,2,FALSE)</f>
        <v>3003</v>
      </c>
      <c r="J300" s="77">
        <v>30</v>
      </c>
      <c r="K300" s="70" t="s">
        <v>491</v>
      </c>
      <c r="L300" s="70">
        <f>VLOOKUP(K300,编辑!W:X,2,FALSE)</f>
        <v>3103</v>
      </c>
      <c r="M300" s="77">
        <v>30</v>
      </c>
      <c r="N300" s="70" t="s">
        <v>492</v>
      </c>
      <c r="O300" s="70">
        <f>VLOOKUP(N300,编辑!W:X,2,FALSE)</f>
        <v>3403</v>
      </c>
      <c r="P300" s="77">
        <v>40</v>
      </c>
      <c r="Q300" s="70" t="s">
        <v>479</v>
      </c>
      <c r="R300" s="77">
        <f>VLOOKUP(Q300,编辑!W:X,2,FALSE)</f>
        <v>5086</v>
      </c>
      <c r="S300" s="77">
        <v>4</v>
      </c>
      <c r="T300" s="58" t="str">
        <f t="shared" si="59"/>
        <v>3003;3103;3403;5086</v>
      </c>
      <c r="U300" s="58" t="str">
        <f t="shared" si="60"/>
        <v>30;30;40;4</v>
      </c>
    </row>
    <row r="301" ht="16.5" spans="7:21">
      <c r="G301" s="69" t="s">
        <v>805</v>
      </c>
      <c r="H301" s="70" t="s">
        <v>485</v>
      </c>
      <c r="I301" s="70">
        <f>VLOOKUP(H301,编辑!W:X,2,FALSE)</f>
        <v>3004</v>
      </c>
      <c r="J301" s="77">
        <v>20</v>
      </c>
      <c r="K301" s="70" t="s">
        <v>497</v>
      </c>
      <c r="L301" s="70">
        <f>VLOOKUP(K301,编辑!W:X,2,FALSE)</f>
        <v>3104</v>
      </c>
      <c r="M301" s="77">
        <v>20</v>
      </c>
      <c r="N301" s="70" t="s">
        <v>498</v>
      </c>
      <c r="O301" s="70">
        <f>VLOOKUP(N301,编辑!W:X,2,FALSE)</f>
        <v>3404</v>
      </c>
      <c r="P301" s="77">
        <v>30</v>
      </c>
      <c r="Q301" s="70" t="s">
        <v>479</v>
      </c>
      <c r="R301" s="77">
        <f>VLOOKUP(Q301,编辑!W:X,2,FALSE)</f>
        <v>5086</v>
      </c>
      <c r="S301" s="77">
        <v>4</v>
      </c>
      <c r="T301" s="58" t="str">
        <f t="shared" si="59"/>
        <v>3004;3104;3404;5086</v>
      </c>
      <c r="U301" s="58" t="str">
        <f t="shared" si="60"/>
        <v>20;20;30;4</v>
      </c>
    </row>
    <row r="302" ht="16.5" spans="7:21">
      <c r="G302" s="69" t="s">
        <v>806</v>
      </c>
      <c r="H302" s="70" t="s">
        <v>485</v>
      </c>
      <c r="I302" s="70">
        <f>VLOOKUP(H302,编辑!W:X,2,FALSE)</f>
        <v>3004</v>
      </c>
      <c r="J302" s="77">
        <v>40</v>
      </c>
      <c r="K302" s="70" t="s">
        <v>497</v>
      </c>
      <c r="L302" s="70">
        <f>VLOOKUP(K302,编辑!W:X,2,FALSE)</f>
        <v>3104</v>
      </c>
      <c r="M302" s="77">
        <v>40</v>
      </c>
      <c r="N302" s="70" t="s">
        <v>498</v>
      </c>
      <c r="O302" s="70">
        <f>VLOOKUP(N302,编辑!W:X,2,FALSE)</f>
        <v>3404</v>
      </c>
      <c r="P302" s="77">
        <v>60</v>
      </c>
      <c r="Q302" s="70" t="s">
        <v>479</v>
      </c>
      <c r="R302" s="77">
        <f>VLOOKUP(Q302,编辑!W:X,2,FALSE)</f>
        <v>5086</v>
      </c>
      <c r="S302" s="77">
        <v>8</v>
      </c>
      <c r="T302" s="58" t="str">
        <f t="shared" si="59"/>
        <v>3004;3104;3404;5086</v>
      </c>
      <c r="U302" s="58" t="str">
        <f t="shared" si="60"/>
        <v>40;40;60;8</v>
      </c>
    </row>
    <row r="303" ht="16.5" spans="7:21">
      <c r="G303" s="69" t="s">
        <v>807</v>
      </c>
      <c r="H303" s="70" t="s">
        <v>488</v>
      </c>
      <c r="I303" s="70">
        <f>VLOOKUP(H303,编辑!W:X,2,FALSE)</f>
        <v>3005</v>
      </c>
      <c r="J303" s="77">
        <v>25</v>
      </c>
      <c r="K303" s="70" t="s">
        <v>503</v>
      </c>
      <c r="L303" s="70">
        <f>VLOOKUP(K303,编辑!W:X,2,FALSE)</f>
        <v>3105</v>
      </c>
      <c r="M303" s="77">
        <v>25</v>
      </c>
      <c r="N303" s="70" t="s">
        <v>504</v>
      </c>
      <c r="O303" s="70">
        <f>VLOOKUP(N303,编辑!W:X,2,FALSE)</f>
        <v>3405</v>
      </c>
      <c r="P303" s="77">
        <v>35</v>
      </c>
      <c r="Q303" s="70" t="s">
        <v>479</v>
      </c>
      <c r="R303" s="77">
        <f>VLOOKUP(Q303,编辑!W:X,2,FALSE)</f>
        <v>5086</v>
      </c>
      <c r="S303" s="77">
        <v>8</v>
      </c>
      <c r="T303" s="58" t="str">
        <f t="shared" si="59"/>
        <v>3005;3105;3405;5086</v>
      </c>
      <c r="U303" s="58" t="str">
        <f t="shared" si="60"/>
        <v>25;25;35;8</v>
      </c>
    </row>
    <row r="304" ht="16.5" spans="7:21">
      <c r="G304" s="69" t="s">
        <v>808</v>
      </c>
      <c r="H304" s="70" t="s">
        <v>488</v>
      </c>
      <c r="I304" s="70">
        <f>VLOOKUP(H304,编辑!W:X,2,FALSE)</f>
        <v>3005</v>
      </c>
      <c r="J304" s="77">
        <v>50</v>
      </c>
      <c r="K304" s="70" t="s">
        <v>503</v>
      </c>
      <c r="L304" s="70">
        <f>VLOOKUP(K304,编辑!W:X,2,FALSE)</f>
        <v>3105</v>
      </c>
      <c r="M304" s="77">
        <v>50</v>
      </c>
      <c r="N304" s="70" t="s">
        <v>504</v>
      </c>
      <c r="O304" s="70">
        <f>VLOOKUP(N304,编辑!W:X,2,FALSE)</f>
        <v>3405</v>
      </c>
      <c r="P304" s="77">
        <v>70</v>
      </c>
      <c r="Q304" s="70" t="s">
        <v>479</v>
      </c>
      <c r="R304" s="77">
        <f>VLOOKUP(Q304,编辑!W:X,2,FALSE)</f>
        <v>5086</v>
      </c>
      <c r="S304" s="77">
        <v>10</v>
      </c>
      <c r="T304" s="58" t="str">
        <f t="shared" si="59"/>
        <v>3005;3105;3405;5086</v>
      </c>
      <c r="U304" s="58" t="str">
        <f t="shared" si="60"/>
        <v>50;50;70;10</v>
      </c>
    </row>
    <row r="305" ht="16.5" spans="7:21">
      <c r="G305" s="69" t="s">
        <v>809</v>
      </c>
      <c r="H305" s="70" t="s">
        <v>488</v>
      </c>
      <c r="I305" s="70">
        <f>VLOOKUP(H305,编辑!W:X,2,FALSE)</f>
        <v>3005</v>
      </c>
      <c r="J305" s="77">
        <v>60</v>
      </c>
      <c r="K305" s="70" t="s">
        <v>503</v>
      </c>
      <c r="L305" s="70">
        <f>VLOOKUP(K305,编辑!W:X,2,FALSE)</f>
        <v>3105</v>
      </c>
      <c r="M305" s="77">
        <v>60</v>
      </c>
      <c r="N305" s="70" t="s">
        <v>504</v>
      </c>
      <c r="O305" s="70">
        <f>VLOOKUP(N305,编辑!W:X,2,FALSE)</f>
        <v>3405</v>
      </c>
      <c r="P305" s="77">
        <v>80</v>
      </c>
      <c r="Q305" s="70" t="s">
        <v>479</v>
      </c>
      <c r="R305" s="77">
        <f>VLOOKUP(Q305,编辑!W:X,2,FALSE)</f>
        <v>5086</v>
      </c>
      <c r="S305" s="77">
        <v>10</v>
      </c>
      <c r="T305" s="58" t="str">
        <f t="shared" si="59"/>
        <v>3005;3105;3405;5086</v>
      </c>
      <c r="U305" s="58" t="str">
        <f t="shared" si="60"/>
        <v>60;60;80;10</v>
      </c>
    </row>
    <row r="306" ht="16.5" spans="7:21">
      <c r="G306" s="69" t="s">
        <v>810</v>
      </c>
      <c r="H306" s="70" t="s">
        <v>511</v>
      </c>
      <c r="I306" s="70">
        <f>VLOOKUP(H306,编辑!W:X,2,FALSE)</f>
        <v>3006</v>
      </c>
      <c r="J306" s="77">
        <v>30</v>
      </c>
      <c r="K306" s="70" t="s">
        <v>512</v>
      </c>
      <c r="L306" s="70">
        <f>VLOOKUP(K306,编辑!W:X,2,FALSE)</f>
        <v>3106</v>
      </c>
      <c r="M306" s="77">
        <v>30</v>
      </c>
      <c r="N306" s="42" t="s">
        <v>513</v>
      </c>
      <c r="O306" s="70">
        <f>VLOOKUP(N306,编辑!W:X,2,FALSE)</f>
        <v>3406</v>
      </c>
      <c r="P306" s="77">
        <v>40</v>
      </c>
      <c r="Q306" s="70" t="s">
        <v>479</v>
      </c>
      <c r="R306" s="77">
        <f>VLOOKUP(Q306,编辑!W:X,2,FALSE)</f>
        <v>5086</v>
      </c>
      <c r="S306" s="77">
        <v>10</v>
      </c>
      <c r="T306" s="58" t="str">
        <f t="shared" ref="T306:T337" si="61">IF(Q306="",(I306&amp;";"&amp;L306&amp;";"&amp;O306),(I306&amp;";"&amp;L306&amp;";"&amp;O306&amp;";"&amp;R306))</f>
        <v>3006;3106;3406;5086</v>
      </c>
      <c r="U306" s="58" t="str">
        <f t="shared" ref="U306:U337" si="62">IF(Q306="",(J306&amp;";"&amp;M306&amp;";"&amp;P306),(J306&amp;";"&amp;M306&amp;";"&amp;P306&amp;";"&amp;S306))</f>
        <v>30;30;40;10</v>
      </c>
    </row>
    <row r="307" ht="16.5" spans="7:21">
      <c r="G307" s="69" t="s">
        <v>811</v>
      </c>
      <c r="H307" s="70" t="s">
        <v>511</v>
      </c>
      <c r="I307" s="70">
        <f>VLOOKUP(H307,编辑!W:X,2,FALSE)</f>
        <v>3006</v>
      </c>
      <c r="J307" s="77">
        <v>60</v>
      </c>
      <c r="K307" s="70" t="s">
        <v>512</v>
      </c>
      <c r="L307" s="70">
        <f>VLOOKUP(K307,编辑!W:X,2,FALSE)</f>
        <v>3106</v>
      </c>
      <c r="M307" s="77">
        <v>60</v>
      </c>
      <c r="N307" s="70" t="s">
        <v>513</v>
      </c>
      <c r="O307" s="70">
        <f>VLOOKUP(N307,编辑!W:X,2,FALSE)</f>
        <v>3406</v>
      </c>
      <c r="P307" s="77">
        <v>80</v>
      </c>
      <c r="Q307" s="70" t="s">
        <v>479</v>
      </c>
      <c r="R307" s="77">
        <f>VLOOKUP(Q307,编辑!W:X,2,FALSE)</f>
        <v>5086</v>
      </c>
      <c r="S307" s="77">
        <v>12</v>
      </c>
      <c r="T307" s="58" t="str">
        <f t="shared" si="61"/>
        <v>3006;3106;3406;5086</v>
      </c>
      <c r="U307" s="58" t="str">
        <f t="shared" si="62"/>
        <v>60;60;80;12</v>
      </c>
    </row>
    <row r="308" ht="16.5" spans="7:21">
      <c r="G308" s="81" t="s">
        <v>812</v>
      </c>
      <c r="H308" s="82" t="s">
        <v>471</v>
      </c>
      <c r="I308" s="82">
        <f>VLOOKUP(H308,编辑!W:X,2,FALSE)</f>
        <v>3001</v>
      </c>
      <c r="J308" s="83">
        <v>5</v>
      </c>
      <c r="K308" s="82" t="s">
        <v>474</v>
      </c>
      <c r="L308" s="82">
        <f>VLOOKUP(K308,编辑!W:X,2,FALSE)</f>
        <v>3101</v>
      </c>
      <c r="M308" s="83">
        <v>8</v>
      </c>
      <c r="N308" s="82" t="s">
        <v>475</v>
      </c>
      <c r="O308" s="82">
        <f>VLOOKUP(N308,编辑!W:X,2,FALSE)</f>
        <v>3401</v>
      </c>
      <c r="P308" s="83">
        <v>5</v>
      </c>
      <c r="Q308" s="82"/>
      <c r="R308" s="83"/>
      <c r="S308" s="83"/>
      <c r="T308" s="58" t="str">
        <f t="shared" si="61"/>
        <v>3001;3101;3401</v>
      </c>
      <c r="U308" s="58" t="str">
        <f t="shared" si="62"/>
        <v>5;8;5</v>
      </c>
    </row>
    <row r="309" ht="16.5" spans="7:21">
      <c r="G309" s="81" t="s">
        <v>813</v>
      </c>
      <c r="H309" s="82" t="s">
        <v>471</v>
      </c>
      <c r="I309" s="82">
        <f>VLOOKUP(H309,编辑!W:X,2,FALSE)</f>
        <v>3001</v>
      </c>
      <c r="J309" s="83">
        <v>10</v>
      </c>
      <c r="K309" s="82" t="s">
        <v>474</v>
      </c>
      <c r="L309" s="82">
        <f>VLOOKUP(K309,编辑!W:X,2,FALSE)</f>
        <v>3101</v>
      </c>
      <c r="M309" s="83">
        <v>15</v>
      </c>
      <c r="N309" s="82" t="s">
        <v>475</v>
      </c>
      <c r="O309" s="82">
        <f>VLOOKUP(N309,编辑!W:X,2,FALSE)</f>
        <v>3401</v>
      </c>
      <c r="P309" s="83">
        <v>10</v>
      </c>
      <c r="Q309" s="82" t="s">
        <v>479</v>
      </c>
      <c r="R309" s="83">
        <f>VLOOKUP(Q309,编辑!W:X,2,FALSE)</f>
        <v>5086</v>
      </c>
      <c r="S309" s="83">
        <v>1</v>
      </c>
      <c r="T309" s="58" t="str">
        <f t="shared" si="61"/>
        <v>3001;3101;3401;5086</v>
      </c>
      <c r="U309" s="58" t="str">
        <f t="shared" si="62"/>
        <v>10;15;10;1</v>
      </c>
    </row>
    <row r="310" ht="16.5" spans="7:21">
      <c r="G310" s="81" t="s">
        <v>814</v>
      </c>
      <c r="H310" s="82" t="s">
        <v>476</v>
      </c>
      <c r="I310" s="82">
        <f>VLOOKUP(H310,编辑!W:X,2,FALSE)</f>
        <v>3002</v>
      </c>
      <c r="J310" s="83">
        <v>10</v>
      </c>
      <c r="K310" s="82" t="s">
        <v>483</v>
      </c>
      <c r="L310" s="82">
        <f>VLOOKUP(K310,编辑!W:X,2,FALSE)</f>
        <v>3102</v>
      </c>
      <c r="M310" s="83">
        <v>15</v>
      </c>
      <c r="N310" s="82" t="s">
        <v>484</v>
      </c>
      <c r="O310" s="82">
        <f>VLOOKUP(N310,编辑!W:X,2,FALSE)</f>
        <v>3402</v>
      </c>
      <c r="P310" s="83">
        <v>10</v>
      </c>
      <c r="Q310" s="82" t="s">
        <v>479</v>
      </c>
      <c r="R310" s="83">
        <f>VLOOKUP(Q310,编辑!W:X,2,FALSE)</f>
        <v>5086</v>
      </c>
      <c r="S310" s="83">
        <v>1</v>
      </c>
      <c r="T310" s="58" t="str">
        <f t="shared" si="61"/>
        <v>3002;3102;3402;5086</v>
      </c>
      <c r="U310" s="58" t="str">
        <f t="shared" si="62"/>
        <v>10;15;10;1</v>
      </c>
    </row>
    <row r="311" ht="16.5" spans="7:21">
      <c r="G311" s="81" t="s">
        <v>815</v>
      </c>
      <c r="H311" s="82" t="s">
        <v>476</v>
      </c>
      <c r="I311" s="82">
        <f>VLOOKUP(H311,编辑!W:X,2,FALSE)</f>
        <v>3002</v>
      </c>
      <c r="J311" s="83">
        <v>20</v>
      </c>
      <c r="K311" s="82" t="s">
        <v>483</v>
      </c>
      <c r="L311" s="82">
        <f>VLOOKUP(K311,编辑!W:X,2,FALSE)</f>
        <v>3102</v>
      </c>
      <c r="M311" s="83">
        <v>30</v>
      </c>
      <c r="N311" s="82" t="s">
        <v>484</v>
      </c>
      <c r="O311" s="82">
        <f>VLOOKUP(N311,编辑!W:X,2,FALSE)</f>
        <v>3402</v>
      </c>
      <c r="P311" s="83">
        <v>20</v>
      </c>
      <c r="Q311" s="82" t="s">
        <v>479</v>
      </c>
      <c r="R311" s="83">
        <f>VLOOKUP(Q311,编辑!W:X,2,FALSE)</f>
        <v>5086</v>
      </c>
      <c r="S311" s="83">
        <v>2</v>
      </c>
      <c r="T311" s="58" t="str">
        <f t="shared" si="61"/>
        <v>3002;3102;3402;5086</v>
      </c>
      <c r="U311" s="58" t="str">
        <f t="shared" si="62"/>
        <v>20;30;20;2</v>
      </c>
    </row>
    <row r="312" ht="16.5" spans="7:21">
      <c r="G312" s="81" t="s">
        <v>816</v>
      </c>
      <c r="H312" s="82" t="s">
        <v>480</v>
      </c>
      <c r="I312" s="82">
        <f>VLOOKUP(H312,编辑!W:X,2,FALSE)</f>
        <v>3003</v>
      </c>
      <c r="J312" s="83">
        <v>15</v>
      </c>
      <c r="K312" s="82" t="s">
        <v>491</v>
      </c>
      <c r="L312" s="82">
        <f>VLOOKUP(K312,编辑!W:X,2,FALSE)</f>
        <v>3103</v>
      </c>
      <c r="M312" s="83">
        <v>20</v>
      </c>
      <c r="N312" s="82" t="s">
        <v>492</v>
      </c>
      <c r="O312" s="82">
        <f>VLOOKUP(N312,编辑!W:X,2,FALSE)</f>
        <v>3403</v>
      </c>
      <c r="P312" s="83">
        <v>15</v>
      </c>
      <c r="Q312" s="82" t="s">
        <v>479</v>
      </c>
      <c r="R312" s="83">
        <f>VLOOKUP(Q312,编辑!W:X,2,FALSE)</f>
        <v>5086</v>
      </c>
      <c r="S312" s="83">
        <v>2</v>
      </c>
      <c r="T312" s="58" t="str">
        <f t="shared" si="61"/>
        <v>3003;3103;3403;5086</v>
      </c>
      <c r="U312" s="58" t="str">
        <f t="shared" si="62"/>
        <v>15;20;15;2</v>
      </c>
    </row>
    <row r="313" ht="16.5" spans="7:21">
      <c r="G313" s="81" t="s">
        <v>817</v>
      </c>
      <c r="H313" s="82" t="s">
        <v>480</v>
      </c>
      <c r="I313" s="82">
        <f>VLOOKUP(H313,编辑!W:X,2,FALSE)</f>
        <v>3003</v>
      </c>
      <c r="J313" s="83">
        <v>30</v>
      </c>
      <c r="K313" s="82" t="s">
        <v>491</v>
      </c>
      <c r="L313" s="82">
        <f>VLOOKUP(K313,编辑!W:X,2,FALSE)</f>
        <v>3103</v>
      </c>
      <c r="M313" s="83">
        <v>40</v>
      </c>
      <c r="N313" s="82" t="s">
        <v>492</v>
      </c>
      <c r="O313" s="82">
        <f>VLOOKUP(N313,编辑!W:X,2,FALSE)</f>
        <v>3403</v>
      </c>
      <c r="P313" s="83">
        <v>30</v>
      </c>
      <c r="Q313" s="82" t="s">
        <v>479</v>
      </c>
      <c r="R313" s="83">
        <f>VLOOKUP(Q313,编辑!W:X,2,FALSE)</f>
        <v>5086</v>
      </c>
      <c r="S313" s="83">
        <v>4</v>
      </c>
      <c r="T313" s="58" t="str">
        <f t="shared" si="61"/>
        <v>3003;3103;3403;5086</v>
      </c>
      <c r="U313" s="58" t="str">
        <f t="shared" si="62"/>
        <v>30;40;30;4</v>
      </c>
    </row>
    <row r="314" ht="16.5" spans="7:21">
      <c r="G314" s="81" t="s">
        <v>818</v>
      </c>
      <c r="H314" s="82" t="s">
        <v>485</v>
      </c>
      <c r="I314" s="82">
        <f>VLOOKUP(H314,编辑!W:X,2,FALSE)</f>
        <v>3004</v>
      </c>
      <c r="J314" s="83">
        <v>20</v>
      </c>
      <c r="K314" s="82" t="s">
        <v>497</v>
      </c>
      <c r="L314" s="82">
        <f>VLOOKUP(K314,编辑!W:X,2,FALSE)</f>
        <v>3104</v>
      </c>
      <c r="M314" s="83">
        <v>30</v>
      </c>
      <c r="N314" s="82" t="s">
        <v>498</v>
      </c>
      <c r="O314" s="82">
        <f>VLOOKUP(N314,编辑!W:X,2,FALSE)</f>
        <v>3404</v>
      </c>
      <c r="P314" s="83">
        <v>20</v>
      </c>
      <c r="Q314" s="82" t="s">
        <v>479</v>
      </c>
      <c r="R314" s="83">
        <f>VLOOKUP(Q314,编辑!W:X,2,FALSE)</f>
        <v>5086</v>
      </c>
      <c r="S314" s="83">
        <v>4</v>
      </c>
      <c r="T314" s="58" t="str">
        <f t="shared" si="61"/>
        <v>3004;3104;3404;5086</v>
      </c>
      <c r="U314" s="58" t="str">
        <f t="shared" si="62"/>
        <v>20;30;20;4</v>
      </c>
    </row>
    <row r="315" ht="16.5" spans="7:21">
      <c r="G315" s="81" t="s">
        <v>819</v>
      </c>
      <c r="H315" s="82" t="s">
        <v>485</v>
      </c>
      <c r="I315" s="82">
        <f>VLOOKUP(H315,编辑!W:X,2,FALSE)</f>
        <v>3004</v>
      </c>
      <c r="J315" s="83">
        <v>40</v>
      </c>
      <c r="K315" s="82" t="s">
        <v>497</v>
      </c>
      <c r="L315" s="82">
        <f>VLOOKUP(K315,编辑!W:X,2,FALSE)</f>
        <v>3104</v>
      </c>
      <c r="M315" s="83">
        <v>60</v>
      </c>
      <c r="N315" s="82" t="s">
        <v>498</v>
      </c>
      <c r="O315" s="82">
        <f>VLOOKUP(N315,编辑!W:X,2,FALSE)</f>
        <v>3404</v>
      </c>
      <c r="P315" s="83">
        <v>40</v>
      </c>
      <c r="Q315" s="82" t="s">
        <v>479</v>
      </c>
      <c r="R315" s="83">
        <f>VLOOKUP(Q315,编辑!W:X,2,FALSE)</f>
        <v>5086</v>
      </c>
      <c r="S315" s="83">
        <v>8</v>
      </c>
      <c r="T315" s="58" t="str">
        <f t="shared" si="61"/>
        <v>3004;3104;3404;5086</v>
      </c>
      <c r="U315" s="58" t="str">
        <f t="shared" si="62"/>
        <v>40;60;40;8</v>
      </c>
    </row>
    <row r="316" ht="16.5" spans="7:21">
      <c r="G316" s="81" t="s">
        <v>820</v>
      </c>
      <c r="H316" s="82" t="s">
        <v>488</v>
      </c>
      <c r="I316" s="82">
        <f>VLOOKUP(H316,编辑!W:X,2,FALSE)</f>
        <v>3005</v>
      </c>
      <c r="J316" s="83">
        <v>25</v>
      </c>
      <c r="K316" s="82" t="s">
        <v>503</v>
      </c>
      <c r="L316" s="82">
        <f>VLOOKUP(K316,编辑!W:X,2,FALSE)</f>
        <v>3105</v>
      </c>
      <c r="M316" s="83">
        <v>35</v>
      </c>
      <c r="N316" s="82" t="s">
        <v>504</v>
      </c>
      <c r="O316" s="82">
        <f>VLOOKUP(N316,编辑!W:X,2,FALSE)</f>
        <v>3405</v>
      </c>
      <c r="P316" s="83">
        <v>25</v>
      </c>
      <c r="Q316" s="82" t="s">
        <v>479</v>
      </c>
      <c r="R316" s="83">
        <f>VLOOKUP(Q316,编辑!W:X,2,FALSE)</f>
        <v>5086</v>
      </c>
      <c r="S316" s="83">
        <v>8</v>
      </c>
      <c r="T316" s="58" t="str">
        <f t="shared" si="61"/>
        <v>3005;3105;3405;5086</v>
      </c>
      <c r="U316" s="58" t="str">
        <f t="shared" si="62"/>
        <v>25;35;25;8</v>
      </c>
    </row>
    <row r="317" ht="16.5" spans="7:21">
      <c r="G317" s="81" t="s">
        <v>821</v>
      </c>
      <c r="H317" s="82" t="s">
        <v>488</v>
      </c>
      <c r="I317" s="82">
        <f>VLOOKUP(H317,编辑!W:X,2,FALSE)</f>
        <v>3005</v>
      </c>
      <c r="J317" s="83">
        <v>50</v>
      </c>
      <c r="K317" s="82" t="s">
        <v>503</v>
      </c>
      <c r="L317" s="82">
        <f>VLOOKUP(K317,编辑!W:X,2,FALSE)</f>
        <v>3105</v>
      </c>
      <c r="M317" s="83">
        <v>70</v>
      </c>
      <c r="N317" s="82" t="s">
        <v>504</v>
      </c>
      <c r="O317" s="82">
        <f>VLOOKUP(N317,编辑!W:X,2,FALSE)</f>
        <v>3405</v>
      </c>
      <c r="P317" s="83">
        <v>50</v>
      </c>
      <c r="Q317" s="82" t="s">
        <v>479</v>
      </c>
      <c r="R317" s="83">
        <f>VLOOKUP(Q317,编辑!W:X,2,FALSE)</f>
        <v>5086</v>
      </c>
      <c r="S317" s="83">
        <v>10</v>
      </c>
      <c r="T317" s="58" t="str">
        <f t="shared" si="61"/>
        <v>3005;3105;3405;5086</v>
      </c>
      <c r="U317" s="58" t="str">
        <f t="shared" si="62"/>
        <v>50;70;50;10</v>
      </c>
    </row>
    <row r="318" ht="16.5" spans="7:21">
      <c r="G318" s="81" t="s">
        <v>822</v>
      </c>
      <c r="H318" s="82" t="s">
        <v>488</v>
      </c>
      <c r="I318" s="82">
        <f>VLOOKUP(H318,编辑!W:X,2,FALSE)</f>
        <v>3005</v>
      </c>
      <c r="J318" s="83">
        <v>60</v>
      </c>
      <c r="K318" s="82" t="s">
        <v>503</v>
      </c>
      <c r="L318" s="82">
        <f>VLOOKUP(K318,编辑!W:X,2,FALSE)</f>
        <v>3105</v>
      </c>
      <c r="M318" s="83">
        <v>80</v>
      </c>
      <c r="N318" s="82" t="s">
        <v>504</v>
      </c>
      <c r="O318" s="82">
        <f>VLOOKUP(N318,编辑!W:X,2,FALSE)</f>
        <v>3405</v>
      </c>
      <c r="P318" s="83">
        <v>60</v>
      </c>
      <c r="Q318" s="82" t="s">
        <v>479</v>
      </c>
      <c r="R318" s="83">
        <f>VLOOKUP(Q318,编辑!W:X,2,FALSE)</f>
        <v>5086</v>
      </c>
      <c r="S318" s="83">
        <v>10</v>
      </c>
      <c r="T318" s="58" t="str">
        <f t="shared" si="61"/>
        <v>3005;3105;3405;5086</v>
      </c>
      <c r="U318" s="58" t="str">
        <f t="shared" si="62"/>
        <v>60;80;60;10</v>
      </c>
    </row>
    <row r="319" ht="16.5" spans="7:21">
      <c r="G319" s="81" t="s">
        <v>823</v>
      </c>
      <c r="H319" s="82" t="s">
        <v>511</v>
      </c>
      <c r="I319" s="82">
        <f>VLOOKUP(H319,编辑!W:X,2,FALSE)</f>
        <v>3006</v>
      </c>
      <c r="J319" s="83">
        <v>30</v>
      </c>
      <c r="K319" s="82" t="s">
        <v>512</v>
      </c>
      <c r="L319" s="82">
        <f>VLOOKUP(K319,编辑!W:X,2,FALSE)</f>
        <v>3106</v>
      </c>
      <c r="M319" s="83">
        <v>40</v>
      </c>
      <c r="N319" s="42" t="s">
        <v>513</v>
      </c>
      <c r="O319" s="82">
        <f>VLOOKUP(N319,编辑!W:X,2,FALSE)</f>
        <v>3406</v>
      </c>
      <c r="P319" s="83">
        <v>30</v>
      </c>
      <c r="Q319" s="82" t="s">
        <v>479</v>
      </c>
      <c r="R319" s="83">
        <f>VLOOKUP(Q319,编辑!W:X,2,FALSE)</f>
        <v>5086</v>
      </c>
      <c r="S319" s="83">
        <v>10</v>
      </c>
      <c r="T319" s="58" t="str">
        <f t="shared" si="61"/>
        <v>3006;3106;3406;5086</v>
      </c>
      <c r="U319" s="58" t="str">
        <f t="shared" si="62"/>
        <v>30;40;30;10</v>
      </c>
    </row>
    <row r="320" ht="16.5" spans="7:21">
      <c r="G320" s="81" t="s">
        <v>824</v>
      </c>
      <c r="H320" s="82" t="s">
        <v>511</v>
      </c>
      <c r="I320" s="82">
        <f>VLOOKUP(H320,编辑!W:X,2,FALSE)</f>
        <v>3006</v>
      </c>
      <c r="J320" s="83">
        <v>60</v>
      </c>
      <c r="K320" s="82" t="s">
        <v>512</v>
      </c>
      <c r="L320" s="82">
        <f>VLOOKUP(K320,编辑!W:X,2,FALSE)</f>
        <v>3106</v>
      </c>
      <c r="M320" s="83">
        <v>80</v>
      </c>
      <c r="N320" s="82" t="s">
        <v>513</v>
      </c>
      <c r="O320" s="82">
        <f>VLOOKUP(N320,编辑!W:X,2,FALSE)</f>
        <v>3406</v>
      </c>
      <c r="P320" s="83">
        <v>60</v>
      </c>
      <c r="Q320" s="82" t="s">
        <v>479</v>
      </c>
      <c r="R320" s="83">
        <f>VLOOKUP(Q320,编辑!W:X,2,FALSE)</f>
        <v>5086</v>
      </c>
      <c r="S320" s="83">
        <v>12</v>
      </c>
      <c r="T320" s="58" t="str">
        <f t="shared" si="61"/>
        <v>3006;3106;3406;5086</v>
      </c>
      <c r="U320" s="58" t="str">
        <f t="shared" si="62"/>
        <v>60;80;60;12</v>
      </c>
    </row>
    <row r="321" ht="16.5" spans="7:21">
      <c r="G321" s="48" t="s">
        <v>825</v>
      </c>
      <c r="H321" s="72" t="s">
        <v>471</v>
      </c>
      <c r="I321" s="72">
        <f>VLOOKUP(H321,编辑!W:X,2,FALSE)</f>
        <v>3001</v>
      </c>
      <c r="J321" s="78">
        <v>4</v>
      </c>
      <c r="K321" s="72" t="s">
        <v>474</v>
      </c>
      <c r="L321" s="72">
        <f>VLOOKUP(K321,编辑!W:X,2,FALSE)</f>
        <v>3101</v>
      </c>
      <c r="M321" s="78">
        <v>4</v>
      </c>
      <c r="N321" s="72" t="s">
        <v>475</v>
      </c>
      <c r="O321" s="72">
        <f>VLOOKUP(N321,编辑!W:X,2,FALSE)</f>
        <v>3401</v>
      </c>
      <c r="P321" s="78">
        <v>6</v>
      </c>
      <c r="Q321" s="72"/>
      <c r="R321" s="78"/>
      <c r="S321" s="78"/>
      <c r="T321" s="58" t="str">
        <f t="shared" si="61"/>
        <v>3001;3101;3401</v>
      </c>
      <c r="U321" s="58" t="str">
        <f t="shared" si="62"/>
        <v>4;4;6</v>
      </c>
    </row>
    <row r="322" ht="16.5" spans="7:21">
      <c r="G322" s="48" t="s">
        <v>826</v>
      </c>
      <c r="H322" s="72" t="s">
        <v>471</v>
      </c>
      <c r="I322" s="72">
        <f>VLOOKUP(H322,编辑!W:X,2,FALSE)</f>
        <v>3001</v>
      </c>
      <c r="J322" s="78">
        <v>8</v>
      </c>
      <c r="K322" s="72" t="s">
        <v>474</v>
      </c>
      <c r="L322" s="72">
        <f>VLOOKUP(K322,编辑!W:X,2,FALSE)</f>
        <v>3101</v>
      </c>
      <c r="M322" s="78">
        <v>8</v>
      </c>
      <c r="N322" s="72" t="s">
        <v>475</v>
      </c>
      <c r="O322" s="72">
        <f>VLOOKUP(N322,编辑!W:X,2,FALSE)</f>
        <v>3401</v>
      </c>
      <c r="P322" s="78">
        <v>12</v>
      </c>
      <c r="Q322" s="72" t="s">
        <v>479</v>
      </c>
      <c r="R322" s="78">
        <f>VLOOKUP(Q322,编辑!W:X,2,FALSE)</f>
        <v>5086</v>
      </c>
      <c r="S322" s="78">
        <v>1</v>
      </c>
      <c r="T322" s="58" t="str">
        <f t="shared" si="61"/>
        <v>3001;3101;3401;5086</v>
      </c>
      <c r="U322" s="58" t="str">
        <f t="shared" si="62"/>
        <v>8;8;12;1</v>
      </c>
    </row>
    <row r="323" ht="16.5" spans="7:21">
      <c r="G323" s="48" t="s">
        <v>827</v>
      </c>
      <c r="H323" s="72" t="s">
        <v>476</v>
      </c>
      <c r="I323" s="72">
        <f>VLOOKUP(H323,编辑!W:X,2,FALSE)</f>
        <v>3002</v>
      </c>
      <c r="J323" s="78">
        <v>8</v>
      </c>
      <c r="K323" s="72" t="s">
        <v>483</v>
      </c>
      <c r="L323" s="72">
        <f>VLOOKUP(K323,编辑!W:X,2,FALSE)</f>
        <v>3102</v>
      </c>
      <c r="M323" s="78">
        <v>8</v>
      </c>
      <c r="N323" s="72" t="s">
        <v>484</v>
      </c>
      <c r="O323" s="72">
        <f>VLOOKUP(N323,编辑!W:X,2,FALSE)</f>
        <v>3402</v>
      </c>
      <c r="P323" s="78">
        <v>12</v>
      </c>
      <c r="Q323" s="72" t="s">
        <v>479</v>
      </c>
      <c r="R323" s="78">
        <f>VLOOKUP(Q323,编辑!W:X,2,FALSE)</f>
        <v>5086</v>
      </c>
      <c r="S323" s="78">
        <v>1</v>
      </c>
      <c r="T323" s="58" t="str">
        <f t="shared" si="61"/>
        <v>3002;3102;3402;5086</v>
      </c>
      <c r="U323" s="58" t="str">
        <f t="shared" si="62"/>
        <v>8;8;12;1</v>
      </c>
    </row>
    <row r="324" ht="16.5" spans="7:21">
      <c r="G324" s="48" t="s">
        <v>828</v>
      </c>
      <c r="H324" s="72" t="s">
        <v>476</v>
      </c>
      <c r="I324" s="72">
        <f>VLOOKUP(H324,编辑!W:X,2,FALSE)</f>
        <v>3002</v>
      </c>
      <c r="J324" s="78">
        <v>16</v>
      </c>
      <c r="K324" s="72" t="s">
        <v>483</v>
      </c>
      <c r="L324" s="72">
        <f>VLOOKUP(K324,编辑!W:X,2,FALSE)</f>
        <v>3102</v>
      </c>
      <c r="M324" s="78">
        <v>16</v>
      </c>
      <c r="N324" s="72" t="s">
        <v>484</v>
      </c>
      <c r="O324" s="72">
        <f>VLOOKUP(N324,编辑!W:X,2,FALSE)</f>
        <v>3402</v>
      </c>
      <c r="P324" s="78">
        <v>24</v>
      </c>
      <c r="Q324" s="72" t="s">
        <v>479</v>
      </c>
      <c r="R324" s="78">
        <f>VLOOKUP(Q324,编辑!W:X,2,FALSE)</f>
        <v>5086</v>
      </c>
      <c r="S324" s="78">
        <v>2</v>
      </c>
      <c r="T324" s="58" t="str">
        <f t="shared" si="61"/>
        <v>3002;3102;3402;5086</v>
      </c>
      <c r="U324" s="58" t="str">
        <f t="shared" si="62"/>
        <v>16;16;24;2</v>
      </c>
    </row>
    <row r="325" ht="16.5" spans="7:21">
      <c r="G325" s="48" t="s">
        <v>829</v>
      </c>
      <c r="H325" s="72" t="s">
        <v>480</v>
      </c>
      <c r="I325" s="72">
        <f>VLOOKUP(H325,编辑!W:X,2,FALSE)</f>
        <v>3003</v>
      </c>
      <c r="J325" s="78">
        <v>12</v>
      </c>
      <c r="K325" s="72" t="s">
        <v>491</v>
      </c>
      <c r="L325" s="72">
        <f>VLOOKUP(K325,编辑!W:X,2,FALSE)</f>
        <v>3103</v>
      </c>
      <c r="M325" s="78">
        <v>12</v>
      </c>
      <c r="N325" s="72" t="s">
        <v>492</v>
      </c>
      <c r="O325" s="72">
        <f>VLOOKUP(N325,编辑!W:X,2,FALSE)</f>
        <v>3403</v>
      </c>
      <c r="P325" s="78">
        <v>18</v>
      </c>
      <c r="Q325" s="72" t="s">
        <v>479</v>
      </c>
      <c r="R325" s="78">
        <f>VLOOKUP(Q325,编辑!W:X,2,FALSE)</f>
        <v>5086</v>
      </c>
      <c r="S325" s="78">
        <v>2</v>
      </c>
      <c r="T325" s="58" t="str">
        <f t="shared" si="61"/>
        <v>3003;3103;3403;5086</v>
      </c>
      <c r="U325" s="58" t="str">
        <f t="shared" si="62"/>
        <v>12;12;18;2</v>
      </c>
    </row>
    <row r="326" ht="16.5" spans="7:21">
      <c r="G326" s="48" t="s">
        <v>830</v>
      </c>
      <c r="H326" s="72" t="s">
        <v>480</v>
      </c>
      <c r="I326" s="72">
        <f>VLOOKUP(H326,编辑!W:X,2,FALSE)</f>
        <v>3003</v>
      </c>
      <c r="J326" s="78">
        <v>24</v>
      </c>
      <c r="K326" s="72" t="s">
        <v>491</v>
      </c>
      <c r="L326" s="72">
        <f>VLOOKUP(K326,编辑!W:X,2,FALSE)</f>
        <v>3103</v>
      </c>
      <c r="M326" s="78">
        <v>24</v>
      </c>
      <c r="N326" s="72" t="s">
        <v>492</v>
      </c>
      <c r="O326" s="72">
        <f>VLOOKUP(N326,编辑!W:X,2,FALSE)</f>
        <v>3403</v>
      </c>
      <c r="P326" s="78">
        <v>36</v>
      </c>
      <c r="Q326" s="72" t="s">
        <v>479</v>
      </c>
      <c r="R326" s="78">
        <f>VLOOKUP(Q326,编辑!W:X,2,FALSE)</f>
        <v>5086</v>
      </c>
      <c r="S326" s="78">
        <v>4</v>
      </c>
      <c r="T326" s="58" t="str">
        <f t="shared" si="61"/>
        <v>3003;3103;3403;5086</v>
      </c>
      <c r="U326" s="58" t="str">
        <f t="shared" si="62"/>
        <v>24;24;36;4</v>
      </c>
    </row>
    <row r="327" ht="16.5" spans="7:21">
      <c r="G327" s="48" t="s">
        <v>831</v>
      </c>
      <c r="H327" s="72" t="s">
        <v>485</v>
      </c>
      <c r="I327" s="72">
        <f>VLOOKUP(H327,编辑!W:X,2,FALSE)</f>
        <v>3004</v>
      </c>
      <c r="J327" s="78">
        <v>16</v>
      </c>
      <c r="K327" s="72" t="s">
        <v>497</v>
      </c>
      <c r="L327" s="72">
        <f>VLOOKUP(K327,编辑!W:X,2,FALSE)</f>
        <v>3104</v>
      </c>
      <c r="M327" s="78">
        <v>16</v>
      </c>
      <c r="N327" s="72" t="s">
        <v>498</v>
      </c>
      <c r="O327" s="72">
        <f>VLOOKUP(N327,编辑!W:X,2,FALSE)</f>
        <v>3404</v>
      </c>
      <c r="P327" s="78">
        <v>24</v>
      </c>
      <c r="Q327" s="72" t="s">
        <v>479</v>
      </c>
      <c r="R327" s="78">
        <f>VLOOKUP(Q327,编辑!W:X,2,FALSE)</f>
        <v>5086</v>
      </c>
      <c r="S327" s="78">
        <v>4</v>
      </c>
      <c r="T327" s="58" t="str">
        <f t="shared" si="61"/>
        <v>3004;3104;3404;5086</v>
      </c>
      <c r="U327" s="58" t="str">
        <f t="shared" si="62"/>
        <v>16;16;24;4</v>
      </c>
    </row>
    <row r="328" ht="16.5" spans="7:21">
      <c r="G328" s="48" t="s">
        <v>832</v>
      </c>
      <c r="H328" s="72" t="s">
        <v>485</v>
      </c>
      <c r="I328" s="72">
        <f>VLOOKUP(H328,编辑!W:X,2,FALSE)</f>
        <v>3004</v>
      </c>
      <c r="J328" s="78">
        <v>32</v>
      </c>
      <c r="K328" s="72" t="s">
        <v>497</v>
      </c>
      <c r="L328" s="72">
        <f>VLOOKUP(K328,编辑!W:X,2,FALSE)</f>
        <v>3104</v>
      </c>
      <c r="M328" s="78">
        <v>32</v>
      </c>
      <c r="N328" s="72" t="s">
        <v>498</v>
      </c>
      <c r="O328" s="72">
        <f>VLOOKUP(N328,编辑!W:X,2,FALSE)</f>
        <v>3404</v>
      </c>
      <c r="P328" s="78">
        <v>48</v>
      </c>
      <c r="Q328" s="72" t="s">
        <v>479</v>
      </c>
      <c r="R328" s="78">
        <f>VLOOKUP(Q328,编辑!W:X,2,FALSE)</f>
        <v>5086</v>
      </c>
      <c r="S328" s="78">
        <v>8</v>
      </c>
      <c r="T328" s="58" t="str">
        <f t="shared" si="61"/>
        <v>3004;3104;3404;5086</v>
      </c>
      <c r="U328" s="58" t="str">
        <f t="shared" si="62"/>
        <v>32;32;48;8</v>
      </c>
    </row>
    <row r="329" ht="16.5" spans="7:21">
      <c r="G329" s="48" t="s">
        <v>833</v>
      </c>
      <c r="H329" s="72" t="s">
        <v>488</v>
      </c>
      <c r="I329" s="72">
        <f>VLOOKUP(H329,编辑!W:X,2,FALSE)</f>
        <v>3005</v>
      </c>
      <c r="J329" s="78">
        <v>20</v>
      </c>
      <c r="K329" s="72" t="s">
        <v>503</v>
      </c>
      <c r="L329" s="72">
        <f>VLOOKUP(K329,编辑!W:X,2,FALSE)</f>
        <v>3105</v>
      </c>
      <c r="M329" s="78">
        <v>20</v>
      </c>
      <c r="N329" s="72" t="s">
        <v>504</v>
      </c>
      <c r="O329" s="72">
        <f>VLOOKUP(N329,编辑!W:X,2,FALSE)</f>
        <v>3405</v>
      </c>
      <c r="P329" s="78">
        <v>30</v>
      </c>
      <c r="Q329" s="72" t="s">
        <v>479</v>
      </c>
      <c r="R329" s="78">
        <f>VLOOKUP(Q329,编辑!W:X,2,FALSE)</f>
        <v>5086</v>
      </c>
      <c r="S329" s="78">
        <v>8</v>
      </c>
      <c r="T329" s="58" t="str">
        <f t="shared" si="61"/>
        <v>3005;3105;3405;5086</v>
      </c>
      <c r="U329" s="58" t="str">
        <f t="shared" si="62"/>
        <v>20;20;30;8</v>
      </c>
    </row>
    <row r="330" ht="16.5" spans="7:21">
      <c r="G330" s="48" t="s">
        <v>834</v>
      </c>
      <c r="H330" s="72" t="s">
        <v>488</v>
      </c>
      <c r="I330" s="72">
        <f>VLOOKUP(H330,编辑!W:X,2,FALSE)</f>
        <v>3005</v>
      </c>
      <c r="J330" s="78">
        <v>40</v>
      </c>
      <c r="K330" s="72" t="s">
        <v>503</v>
      </c>
      <c r="L330" s="72">
        <f>VLOOKUP(K330,编辑!W:X,2,FALSE)</f>
        <v>3105</v>
      </c>
      <c r="M330" s="78">
        <v>40</v>
      </c>
      <c r="N330" s="72" t="s">
        <v>504</v>
      </c>
      <c r="O330" s="72">
        <f>VLOOKUP(N330,编辑!W:X,2,FALSE)</f>
        <v>3405</v>
      </c>
      <c r="P330" s="78">
        <v>60</v>
      </c>
      <c r="Q330" s="72" t="s">
        <v>479</v>
      </c>
      <c r="R330" s="78">
        <f>VLOOKUP(Q330,编辑!W:X,2,FALSE)</f>
        <v>5086</v>
      </c>
      <c r="S330" s="78">
        <v>10</v>
      </c>
      <c r="T330" s="58" t="str">
        <f t="shared" si="61"/>
        <v>3005;3105;3405;5086</v>
      </c>
      <c r="U330" s="58" t="str">
        <f t="shared" si="62"/>
        <v>40;40;60;10</v>
      </c>
    </row>
    <row r="331" ht="16.5" spans="7:21">
      <c r="G331" s="48" t="s">
        <v>835</v>
      </c>
      <c r="H331" s="72" t="s">
        <v>488</v>
      </c>
      <c r="I331" s="72">
        <f>VLOOKUP(H331,编辑!W:X,2,FALSE)</f>
        <v>3005</v>
      </c>
      <c r="J331" s="78">
        <v>50</v>
      </c>
      <c r="K331" s="72" t="s">
        <v>503</v>
      </c>
      <c r="L331" s="72">
        <f>VLOOKUP(K331,编辑!W:X,2,FALSE)</f>
        <v>3105</v>
      </c>
      <c r="M331" s="78">
        <v>50</v>
      </c>
      <c r="N331" s="72" t="s">
        <v>504</v>
      </c>
      <c r="O331" s="72">
        <f>VLOOKUP(N331,编辑!W:X,2,FALSE)</f>
        <v>3405</v>
      </c>
      <c r="P331" s="78">
        <v>70</v>
      </c>
      <c r="Q331" s="72" t="s">
        <v>479</v>
      </c>
      <c r="R331" s="78">
        <f>VLOOKUP(Q331,编辑!W:X,2,FALSE)</f>
        <v>5086</v>
      </c>
      <c r="S331" s="78">
        <v>10</v>
      </c>
      <c r="T331" s="58" t="str">
        <f t="shared" si="61"/>
        <v>3005;3105;3405;5086</v>
      </c>
      <c r="U331" s="58" t="str">
        <f t="shared" si="62"/>
        <v>50;50;70;10</v>
      </c>
    </row>
    <row r="332" ht="16.5" spans="7:21">
      <c r="G332" s="48" t="s">
        <v>836</v>
      </c>
      <c r="H332" s="72" t="s">
        <v>511</v>
      </c>
      <c r="I332" s="72">
        <f>VLOOKUP(H332,编辑!W:X,2,FALSE)</f>
        <v>3006</v>
      </c>
      <c r="J332" s="78">
        <v>24</v>
      </c>
      <c r="K332" s="72" t="s">
        <v>512</v>
      </c>
      <c r="L332" s="72">
        <f>VLOOKUP(K332,编辑!W:X,2,FALSE)</f>
        <v>3106</v>
      </c>
      <c r="M332" s="78">
        <v>24</v>
      </c>
      <c r="N332" s="42" t="s">
        <v>513</v>
      </c>
      <c r="O332" s="72">
        <f>VLOOKUP(N332,编辑!W:X,2,FALSE)</f>
        <v>3406</v>
      </c>
      <c r="P332" s="78">
        <v>36</v>
      </c>
      <c r="Q332" s="72" t="s">
        <v>479</v>
      </c>
      <c r="R332" s="78">
        <f>VLOOKUP(Q332,编辑!W:X,2,FALSE)</f>
        <v>5086</v>
      </c>
      <c r="S332" s="78">
        <v>10</v>
      </c>
      <c r="T332" s="58" t="str">
        <f t="shared" si="61"/>
        <v>3006;3106;3406;5086</v>
      </c>
      <c r="U332" s="58" t="str">
        <f t="shared" si="62"/>
        <v>24;24;36;10</v>
      </c>
    </row>
    <row r="333" ht="16.5" spans="7:21">
      <c r="G333" s="48" t="s">
        <v>837</v>
      </c>
      <c r="H333" s="72" t="s">
        <v>511</v>
      </c>
      <c r="I333" s="72">
        <f>VLOOKUP(H333,编辑!W:X,2,FALSE)</f>
        <v>3006</v>
      </c>
      <c r="J333" s="78">
        <v>48</v>
      </c>
      <c r="K333" s="72" t="s">
        <v>512</v>
      </c>
      <c r="L333" s="72">
        <f>VLOOKUP(K333,编辑!W:X,2,FALSE)</f>
        <v>3106</v>
      </c>
      <c r="M333" s="78">
        <v>48</v>
      </c>
      <c r="N333" s="72" t="s">
        <v>513</v>
      </c>
      <c r="O333" s="72">
        <f>VLOOKUP(N333,编辑!W:X,2,FALSE)</f>
        <v>3406</v>
      </c>
      <c r="P333" s="78">
        <v>72</v>
      </c>
      <c r="Q333" s="72" t="s">
        <v>479</v>
      </c>
      <c r="R333" s="78">
        <f>VLOOKUP(Q333,编辑!W:X,2,FALSE)</f>
        <v>5086</v>
      </c>
      <c r="S333" s="78">
        <v>12</v>
      </c>
      <c r="T333" s="58" t="str">
        <f t="shared" si="61"/>
        <v>3006;3106;3406;5086</v>
      </c>
      <c r="U333" s="58" t="str">
        <f t="shared" si="62"/>
        <v>48;48;72;12</v>
      </c>
    </row>
    <row r="334" ht="16.5" spans="7:21">
      <c r="G334" s="73" t="s">
        <v>838</v>
      </c>
      <c r="H334" s="74" t="s">
        <v>471</v>
      </c>
      <c r="I334" s="74">
        <f>VLOOKUP(H334,编辑!W:X,2,FALSE)</f>
        <v>3001</v>
      </c>
      <c r="J334" s="79">
        <v>6</v>
      </c>
      <c r="K334" s="74" t="s">
        <v>474</v>
      </c>
      <c r="L334" s="74">
        <f>VLOOKUP(K334,编辑!W:X,2,FALSE)</f>
        <v>3101</v>
      </c>
      <c r="M334" s="79">
        <v>4</v>
      </c>
      <c r="N334" s="74" t="s">
        <v>475</v>
      </c>
      <c r="O334" s="74">
        <f>VLOOKUP(N334,编辑!W:X,2,FALSE)</f>
        <v>3401</v>
      </c>
      <c r="P334" s="79">
        <v>4</v>
      </c>
      <c r="Q334" s="74"/>
      <c r="R334" s="79"/>
      <c r="S334" s="79"/>
      <c r="T334" s="58" t="str">
        <f t="shared" si="61"/>
        <v>3001;3101;3401</v>
      </c>
      <c r="U334" s="58" t="str">
        <f t="shared" si="62"/>
        <v>6;4;4</v>
      </c>
    </row>
    <row r="335" ht="16.5" spans="7:21">
      <c r="G335" s="73" t="s">
        <v>839</v>
      </c>
      <c r="H335" s="74" t="s">
        <v>471</v>
      </c>
      <c r="I335" s="74">
        <f>VLOOKUP(H335,编辑!W:X,2,FALSE)</f>
        <v>3001</v>
      </c>
      <c r="J335" s="79">
        <v>12</v>
      </c>
      <c r="K335" s="74" t="s">
        <v>474</v>
      </c>
      <c r="L335" s="74">
        <f>VLOOKUP(K335,编辑!W:X,2,FALSE)</f>
        <v>3101</v>
      </c>
      <c r="M335" s="79">
        <v>8</v>
      </c>
      <c r="N335" s="74" t="s">
        <v>475</v>
      </c>
      <c r="O335" s="74">
        <f>VLOOKUP(N335,编辑!W:X,2,FALSE)</f>
        <v>3401</v>
      </c>
      <c r="P335" s="79">
        <v>8</v>
      </c>
      <c r="Q335" s="42" t="s">
        <v>479</v>
      </c>
      <c r="R335" s="79">
        <f>VLOOKUP(Q335,编辑!W:X,2,FALSE)</f>
        <v>5086</v>
      </c>
      <c r="S335" s="79">
        <v>1</v>
      </c>
      <c r="T335" s="58" t="str">
        <f t="shared" si="61"/>
        <v>3001;3101;3401;5086</v>
      </c>
      <c r="U335" s="58" t="str">
        <f t="shared" si="62"/>
        <v>12;8;8;1</v>
      </c>
    </row>
    <row r="336" ht="16.5" spans="7:21">
      <c r="G336" s="73" t="s">
        <v>840</v>
      </c>
      <c r="H336" s="74" t="s">
        <v>476</v>
      </c>
      <c r="I336" s="74">
        <f>VLOOKUP(H336,编辑!W:X,2,FALSE)</f>
        <v>3002</v>
      </c>
      <c r="J336" s="79">
        <v>12</v>
      </c>
      <c r="K336" s="74" t="s">
        <v>483</v>
      </c>
      <c r="L336" s="74">
        <f>VLOOKUP(K336,编辑!W:X,2,FALSE)</f>
        <v>3102</v>
      </c>
      <c r="M336" s="79">
        <v>8</v>
      </c>
      <c r="N336" s="74" t="s">
        <v>484</v>
      </c>
      <c r="O336" s="74">
        <f>VLOOKUP(N336,编辑!W:X,2,FALSE)</f>
        <v>3402</v>
      </c>
      <c r="P336" s="79">
        <v>8</v>
      </c>
      <c r="Q336" s="74" t="s">
        <v>479</v>
      </c>
      <c r="R336" s="79">
        <f>VLOOKUP(Q336,编辑!W:X,2,FALSE)</f>
        <v>5086</v>
      </c>
      <c r="S336" s="79">
        <v>1</v>
      </c>
      <c r="T336" s="58" t="str">
        <f t="shared" si="61"/>
        <v>3002;3102;3402;5086</v>
      </c>
      <c r="U336" s="58" t="str">
        <f t="shared" si="62"/>
        <v>12;8;8;1</v>
      </c>
    </row>
    <row r="337" ht="16.5" spans="7:21">
      <c r="G337" s="73" t="s">
        <v>841</v>
      </c>
      <c r="H337" s="74" t="s">
        <v>476</v>
      </c>
      <c r="I337" s="74">
        <f>VLOOKUP(H337,编辑!W:X,2,FALSE)</f>
        <v>3002</v>
      </c>
      <c r="J337" s="79">
        <v>24</v>
      </c>
      <c r="K337" s="74" t="s">
        <v>483</v>
      </c>
      <c r="L337" s="74">
        <f>VLOOKUP(K337,编辑!W:X,2,FALSE)</f>
        <v>3102</v>
      </c>
      <c r="M337" s="79">
        <v>16</v>
      </c>
      <c r="N337" s="74" t="s">
        <v>484</v>
      </c>
      <c r="O337" s="74">
        <f>VLOOKUP(N337,编辑!W:X,2,FALSE)</f>
        <v>3402</v>
      </c>
      <c r="P337" s="79">
        <v>16</v>
      </c>
      <c r="Q337" s="42" t="s">
        <v>479</v>
      </c>
      <c r="R337" s="79">
        <f>VLOOKUP(Q337,编辑!W:X,2,FALSE)</f>
        <v>5086</v>
      </c>
      <c r="S337" s="79">
        <v>2</v>
      </c>
      <c r="T337" s="58" t="str">
        <f t="shared" si="61"/>
        <v>3002;3102;3402;5086</v>
      </c>
      <c r="U337" s="58" t="str">
        <f t="shared" si="62"/>
        <v>24;16;16;2</v>
      </c>
    </row>
    <row r="338" ht="16.5" spans="7:21">
      <c r="G338" s="73" t="s">
        <v>842</v>
      </c>
      <c r="H338" s="74" t="s">
        <v>480</v>
      </c>
      <c r="I338" s="74">
        <f>VLOOKUP(H338,编辑!W:X,2,FALSE)</f>
        <v>3003</v>
      </c>
      <c r="J338" s="79">
        <v>18</v>
      </c>
      <c r="K338" s="74" t="s">
        <v>491</v>
      </c>
      <c r="L338" s="74">
        <f>VLOOKUP(K338,编辑!W:X,2,FALSE)</f>
        <v>3103</v>
      </c>
      <c r="M338" s="79">
        <v>12</v>
      </c>
      <c r="N338" s="74" t="s">
        <v>492</v>
      </c>
      <c r="O338" s="74">
        <f>VLOOKUP(N338,编辑!W:X,2,FALSE)</f>
        <v>3403</v>
      </c>
      <c r="P338" s="79">
        <v>12</v>
      </c>
      <c r="Q338" s="74" t="s">
        <v>479</v>
      </c>
      <c r="R338" s="79">
        <f>VLOOKUP(Q338,编辑!W:X,2,FALSE)</f>
        <v>5086</v>
      </c>
      <c r="S338" s="79">
        <v>2</v>
      </c>
      <c r="T338" s="58" t="str">
        <f t="shared" ref="T338:T370" si="63">IF(Q338="",(I338&amp;";"&amp;L338&amp;";"&amp;O338),(I338&amp;";"&amp;L338&amp;";"&amp;O338&amp;";"&amp;R338))</f>
        <v>3003;3103;3403;5086</v>
      </c>
      <c r="U338" s="58" t="str">
        <f t="shared" ref="U338:U370" si="64">IF(Q338="",(J338&amp;";"&amp;M338&amp;";"&amp;P338),(J338&amp;";"&amp;M338&amp;";"&amp;P338&amp;";"&amp;S338))</f>
        <v>18;12;12;2</v>
      </c>
    </row>
    <row r="339" ht="16.5" spans="7:21">
      <c r="G339" s="73" t="s">
        <v>843</v>
      </c>
      <c r="H339" s="74" t="s">
        <v>480</v>
      </c>
      <c r="I339" s="74">
        <f>VLOOKUP(H339,编辑!W:X,2,FALSE)</f>
        <v>3003</v>
      </c>
      <c r="J339" s="79">
        <v>36</v>
      </c>
      <c r="K339" s="74" t="s">
        <v>491</v>
      </c>
      <c r="L339" s="74">
        <f>VLOOKUP(K339,编辑!W:X,2,FALSE)</f>
        <v>3103</v>
      </c>
      <c r="M339" s="79">
        <v>24</v>
      </c>
      <c r="N339" s="74" t="s">
        <v>492</v>
      </c>
      <c r="O339" s="74">
        <f>VLOOKUP(N339,编辑!W:X,2,FALSE)</f>
        <v>3403</v>
      </c>
      <c r="P339" s="79">
        <v>24</v>
      </c>
      <c r="Q339" s="42" t="s">
        <v>479</v>
      </c>
      <c r="R339" s="79">
        <f>VLOOKUP(Q339,编辑!W:X,2,FALSE)</f>
        <v>5086</v>
      </c>
      <c r="S339" s="79">
        <v>4</v>
      </c>
      <c r="T339" s="58" t="str">
        <f t="shared" si="63"/>
        <v>3003;3103;3403;5086</v>
      </c>
      <c r="U339" s="58" t="str">
        <f t="shared" si="64"/>
        <v>36;24;24;4</v>
      </c>
    </row>
    <row r="340" ht="16.5" spans="7:21">
      <c r="G340" s="73" t="s">
        <v>844</v>
      </c>
      <c r="H340" s="74" t="s">
        <v>485</v>
      </c>
      <c r="I340" s="74">
        <f>VLOOKUP(H340,编辑!W:X,2,FALSE)</f>
        <v>3004</v>
      </c>
      <c r="J340" s="79">
        <v>24</v>
      </c>
      <c r="K340" s="74" t="s">
        <v>497</v>
      </c>
      <c r="L340" s="74">
        <f>VLOOKUP(K340,编辑!W:X,2,FALSE)</f>
        <v>3104</v>
      </c>
      <c r="M340" s="79">
        <v>16</v>
      </c>
      <c r="N340" s="74" t="s">
        <v>498</v>
      </c>
      <c r="O340" s="74">
        <f>VLOOKUP(N340,编辑!W:X,2,FALSE)</f>
        <v>3404</v>
      </c>
      <c r="P340" s="79">
        <v>16</v>
      </c>
      <c r="Q340" s="74" t="s">
        <v>479</v>
      </c>
      <c r="R340" s="79">
        <f>VLOOKUP(Q340,编辑!W:X,2,FALSE)</f>
        <v>5086</v>
      </c>
      <c r="S340" s="79">
        <v>4</v>
      </c>
      <c r="T340" s="58" t="str">
        <f t="shared" si="63"/>
        <v>3004;3104;3404;5086</v>
      </c>
      <c r="U340" s="58" t="str">
        <f t="shared" si="64"/>
        <v>24;16;16;4</v>
      </c>
    </row>
    <row r="341" ht="16.5" spans="7:21">
      <c r="G341" s="73" t="s">
        <v>845</v>
      </c>
      <c r="H341" s="74" t="s">
        <v>485</v>
      </c>
      <c r="I341" s="74">
        <f>VLOOKUP(H341,编辑!W:X,2,FALSE)</f>
        <v>3004</v>
      </c>
      <c r="J341" s="79">
        <v>48</v>
      </c>
      <c r="K341" s="74" t="s">
        <v>497</v>
      </c>
      <c r="L341" s="74">
        <f>VLOOKUP(K341,编辑!W:X,2,FALSE)</f>
        <v>3104</v>
      </c>
      <c r="M341" s="79">
        <v>32</v>
      </c>
      <c r="N341" s="74" t="s">
        <v>498</v>
      </c>
      <c r="O341" s="74">
        <f>VLOOKUP(N341,编辑!W:X,2,FALSE)</f>
        <v>3404</v>
      </c>
      <c r="P341" s="79">
        <v>32</v>
      </c>
      <c r="Q341" s="42" t="s">
        <v>479</v>
      </c>
      <c r="R341" s="79">
        <f>VLOOKUP(Q341,编辑!W:X,2,FALSE)</f>
        <v>5086</v>
      </c>
      <c r="S341" s="79">
        <v>8</v>
      </c>
      <c r="T341" s="58" t="str">
        <f t="shared" si="63"/>
        <v>3004;3104;3404;5086</v>
      </c>
      <c r="U341" s="58" t="str">
        <f t="shared" si="64"/>
        <v>48;32;32;8</v>
      </c>
    </row>
    <row r="342" ht="16.5" spans="7:21">
      <c r="G342" s="73" t="s">
        <v>846</v>
      </c>
      <c r="H342" s="74" t="s">
        <v>488</v>
      </c>
      <c r="I342" s="74">
        <f>VLOOKUP(H342,编辑!W:X,2,FALSE)</f>
        <v>3005</v>
      </c>
      <c r="J342" s="79">
        <v>30</v>
      </c>
      <c r="K342" s="74" t="s">
        <v>503</v>
      </c>
      <c r="L342" s="74">
        <f>VLOOKUP(K342,编辑!W:X,2,FALSE)</f>
        <v>3105</v>
      </c>
      <c r="M342" s="79">
        <v>20</v>
      </c>
      <c r="N342" s="74" t="s">
        <v>504</v>
      </c>
      <c r="O342" s="74">
        <f>VLOOKUP(N342,编辑!W:X,2,FALSE)</f>
        <v>3405</v>
      </c>
      <c r="P342" s="79">
        <v>20</v>
      </c>
      <c r="Q342" s="74" t="s">
        <v>479</v>
      </c>
      <c r="R342" s="79">
        <f>VLOOKUP(Q342,编辑!W:X,2,FALSE)</f>
        <v>5086</v>
      </c>
      <c r="S342" s="79">
        <v>8</v>
      </c>
      <c r="T342" s="58" t="str">
        <f t="shared" si="63"/>
        <v>3005;3105;3405;5086</v>
      </c>
      <c r="U342" s="58" t="str">
        <f t="shared" si="64"/>
        <v>30;20;20;8</v>
      </c>
    </row>
    <row r="343" ht="16.5" spans="7:21">
      <c r="G343" s="73" t="s">
        <v>847</v>
      </c>
      <c r="H343" s="74" t="s">
        <v>488</v>
      </c>
      <c r="I343" s="74">
        <f>VLOOKUP(H343,编辑!W:X,2,FALSE)</f>
        <v>3005</v>
      </c>
      <c r="J343" s="79">
        <v>60</v>
      </c>
      <c r="K343" s="74" t="s">
        <v>503</v>
      </c>
      <c r="L343" s="74">
        <f>VLOOKUP(K343,编辑!W:X,2,FALSE)</f>
        <v>3105</v>
      </c>
      <c r="M343" s="79">
        <v>40</v>
      </c>
      <c r="N343" s="74" t="s">
        <v>504</v>
      </c>
      <c r="O343" s="74">
        <f>VLOOKUP(N343,编辑!W:X,2,FALSE)</f>
        <v>3405</v>
      </c>
      <c r="P343" s="79">
        <v>40</v>
      </c>
      <c r="Q343" s="42" t="s">
        <v>479</v>
      </c>
      <c r="R343" s="79">
        <f>VLOOKUP(Q343,编辑!W:X,2,FALSE)</f>
        <v>5086</v>
      </c>
      <c r="S343" s="79">
        <v>10</v>
      </c>
      <c r="T343" s="58" t="str">
        <f t="shared" si="63"/>
        <v>3005;3105;3405;5086</v>
      </c>
      <c r="U343" s="58" t="str">
        <f t="shared" si="64"/>
        <v>60;40;40;10</v>
      </c>
    </row>
    <row r="344" ht="16.5" spans="7:21">
      <c r="G344" s="73" t="s">
        <v>848</v>
      </c>
      <c r="H344" s="74" t="s">
        <v>488</v>
      </c>
      <c r="I344" s="74">
        <f>VLOOKUP(H344,编辑!W:X,2,FALSE)</f>
        <v>3005</v>
      </c>
      <c r="J344" s="79">
        <v>70</v>
      </c>
      <c r="K344" s="74" t="s">
        <v>503</v>
      </c>
      <c r="L344" s="74">
        <f>VLOOKUP(K344,编辑!W:X,2,FALSE)</f>
        <v>3105</v>
      </c>
      <c r="M344" s="79">
        <v>50</v>
      </c>
      <c r="N344" s="74" t="s">
        <v>504</v>
      </c>
      <c r="O344" s="74">
        <f>VLOOKUP(N344,编辑!W:X,2,FALSE)</f>
        <v>3405</v>
      </c>
      <c r="P344" s="79">
        <v>50</v>
      </c>
      <c r="Q344" s="42" t="s">
        <v>479</v>
      </c>
      <c r="R344" s="79">
        <f>VLOOKUP(Q344,编辑!W:X,2,FALSE)</f>
        <v>5086</v>
      </c>
      <c r="S344" s="79">
        <v>10</v>
      </c>
      <c r="T344" s="58" t="str">
        <f t="shared" si="63"/>
        <v>3005;3105;3405;5086</v>
      </c>
      <c r="U344" s="58" t="str">
        <f t="shared" si="64"/>
        <v>70;50;50;10</v>
      </c>
    </row>
    <row r="345" ht="16.5" spans="7:21">
      <c r="G345" s="73" t="s">
        <v>849</v>
      </c>
      <c r="H345" s="74" t="s">
        <v>511</v>
      </c>
      <c r="I345" s="74">
        <f>VLOOKUP(H345,编辑!W:X,2,FALSE)</f>
        <v>3006</v>
      </c>
      <c r="J345" s="79">
        <v>36</v>
      </c>
      <c r="K345" s="74" t="s">
        <v>512</v>
      </c>
      <c r="L345" s="74">
        <f>VLOOKUP(K345,编辑!W:X,2,FALSE)</f>
        <v>3106</v>
      </c>
      <c r="M345" s="79">
        <v>24</v>
      </c>
      <c r="N345" s="42" t="s">
        <v>513</v>
      </c>
      <c r="O345" s="74">
        <f>VLOOKUP(N345,编辑!W:X,2,FALSE)</f>
        <v>3406</v>
      </c>
      <c r="P345" s="79">
        <v>24</v>
      </c>
      <c r="Q345" s="74" t="s">
        <v>479</v>
      </c>
      <c r="R345" s="79">
        <f>VLOOKUP(Q345,编辑!W:X,2,FALSE)</f>
        <v>5086</v>
      </c>
      <c r="S345" s="79">
        <v>10</v>
      </c>
      <c r="T345" s="58" t="str">
        <f t="shared" si="63"/>
        <v>3006;3106;3406;5086</v>
      </c>
      <c r="U345" s="58" t="str">
        <f t="shared" si="64"/>
        <v>36;24;24;10</v>
      </c>
    </row>
    <row r="346" ht="16.5" spans="7:21">
      <c r="G346" s="73" t="s">
        <v>850</v>
      </c>
      <c r="H346" s="74" t="s">
        <v>511</v>
      </c>
      <c r="I346" s="74">
        <f>VLOOKUP(H346,编辑!W:X,2,FALSE)</f>
        <v>3006</v>
      </c>
      <c r="J346" s="79">
        <v>72</v>
      </c>
      <c r="K346" s="74" t="s">
        <v>512</v>
      </c>
      <c r="L346" s="74">
        <f>VLOOKUP(K346,编辑!W:X,2,FALSE)</f>
        <v>3106</v>
      </c>
      <c r="M346" s="79">
        <v>48</v>
      </c>
      <c r="N346" s="74" t="s">
        <v>513</v>
      </c>
      <c r="O346" s="74">
        <f>VLOOKUP(N346,编辑!W:X,2,FALSE)</f>
        <v>3406</v>
      </c>
      <c r="P346" s="79">
        <v>48</v>
      </c>
      <c r="Q346" s="42" t="s">
        <v>479</v>
      </c>
      <c r="R346" s="79">
        <f>VLOOKUP(Q346,编辑!W:X,2,FALSE)</f>
        <v>5086</v>
      </c>
      <c r="S346" s="79">
        <v>12</v>
      </c>
      <c r="T346" s="58" t="str">
        <f t="shared" si="63"/>
        <v>3006;3106;3406;5086</v>
      </c>
      <c r="U346" s="58" t="str">
        <f t="shared" si="64"/>
        <v>72;48;48;12</v>
      </c>
    </row>
    <row r="347" ht="16.5" spans="7:21">
      <c r="G347" s="75" t="s">
        <v>851</v>
      </c>
      <c r="H347" s="76" t="s">
        <v>471</v>
      </c>
      <c r="I347" s="76">
        <f>VLOOKUP(H347,编辑!W:X,2,FALSE)</f>
        <v>3001</v>
      </c>
      <c r="J347" s="80">
        <v>5</v>
      </c>
      <c r="K347" s="76" t="s">
        <v>474</v>
      </c>
      <c r="L347" s="76">
        <f>VLOOKUP(K347,编辑!W:X,2,FALSE)</f>
        <v>3101</v>
      </c>
      <c r="M347" s="80">
        <v>8</v>
      </c>
      <c r="N347" s="76" t="s">
        <v>475</v>
      </c>
      <c r="O347" s="76">
        <f>VLOOKUP(N347,编辑!W:X,2,FALSE)</f>
        <v>3401</v>
      </c>
      <c r="P347" s="80">
        <v>5</v>
      </c>
      <c r="Q347" s="76"/>
      <c r="R347" s="80"/>
      <c r="S347" s="80"/>
      <c r="T347" s="58" t="str">
        <f t="shared" si="63"/>
        <v>3001;3101;3401</v>
      </c>
      <c r="U347" s="58" t="str">
        <f t="shared" si="64"/>
        <v>5;8;5</v>
      </c>
    </row>
    <row r="348" ht="16.5" spans="7:21">
      <c r="G348" s="75" t="s">
        <v>852</v>
      </c>
      <c r="H348" s="76" t="s">
        <v>471</v>
      </c>
      <c r="I348" s="76">
        <f>VLOOKUP(H348,编辑!W:X,2,FALSE)</f>
        <v>3001</v>
      </c>
      <c r="J348" s="80">
        <v>10</v>
      </c>
      <c r="K348" s="76" t="s">
        <v>474</v>
      </c>
      <c r="L348" s="76">
        <f>VLOOKUP(K348,编辑!W:X,2,FALSE)</f>
        <v>3101</v>
      </c>
      <c r="M348" s="80">
        <v>15</v>
      </c>
      <c r="N348" s="76" t="s">
        <v>475</v>
      </c>
      <c r="O348" s="76">
        <f>VLOOKUP(N348,编辑!W:X,2,FALSE)</f>
        <v>3401</v>
      </c>
      <c r="P348" s="80">
        <v>10</v>
      </c>
      <c r="Q348" s="42" t="s">
        <v>479</v>
      </c>
      <c r="R348" s="80">
        <f>VLOOKUP(Q348,编辑!W:X,2,FALSE)</f>
        <v>5086</v>
      </c>
      <c r="S348" s="80">
        <v>1</v>
      </c>
      <c r="T348" s="58" t="str">
        <f t="shared" si="63"/>
        <v>3001;3101;3401;5086</v>
      </c>
      <c r="U348" s="58" t="str">
        <f t="shared" si="64"/>
        <v>10;15;10;1</v>
      </c>
    </row>
    <row r="349" ht="16.5" spans="7:21">
      <c r="G349" s="75" t="s">
        <v>853</v>
      </c>
      <c r="H349" s="76" t="s">
        <v>476</v>
      </c>
      <c r="I349" s="76">
        <f>VLOOKUP(H349,编辑!W:X,2,FALSE)</f>
        <v>3002</v>
      </c>
      <c r="J349" s="80">
        <v>10</v>
      </c>
      <c r="K349" s="76" t="s">
        <v>483</v>
      </c>
      <c r="L349" s="76">
        <f>VLOOKUP(K349,编辑!W:X,2,FALSE)</f>
        <v>3102</v>
      </c>
      <c r="M349" s="80">
        <v>15</v>
      </c>
      <c r="N349" s="76" t="s">
        <v>484</v>
      </c>
      <c r="O349" s="76">
        <f>VLOOKUP(N349,编辑!W:X,2,FALSE)</f>
        <v>3402</v>
      </c>
      <c r="P349" s="80">
        <v>10</v>
      </c>
      <c r="Q349" s="76" t="s">
        <v>479</v>
      </c>
      <c r="R349" s="80">
        <f>VLOOKUP(Q349,编辑!W:X,2,FALSE)</f>
        <v>5086</v>
      </c>
      <c r="S349" s="80">
        <v>1</v>
      </c>
      <c r="T349" s="58" t="str">
        <f t="shared" si="63"/>
        <v>3002;3102;3402;5086</v>
      </c>
      <c r="U349" s="58" t="str">
        <f t="shared" si="64"/>
        <v>10;15;10;1</v>
      </c>
    </row>
    <row r="350" ht="16.5" spans="7:21">
      <c r="G350" s="75" t="s">
        <v>854</v>
      </c>
      <c r="H350" s="76" t="s">
        <v>476</v>
      </c>
      <c r="I350" s="76">
        <f>VLOOKUP(H350,编辑!W:X,2,FALSE)</f>
        <v>3002</v>
      </c>
      <c r="J350" s="80">
        <v>20</v>
      </c>
      <c r="K350" s="76" t="s">
        <v>483</v>
      </c>
      <c r="L350" s="76">
        <f>VLOOKUP(K350,编辑!W:X,2,FALSE)</f>
        <v>3102</v>
      </c>
      <c r="M350" s="80">
        <v>30</v>
      </c>
      <c r="N350" s="76" t="s">
        <v>484</v>
      </c>
      <c r="O350" s="76">
        <f>VLOOKUP(N350,编辑!W:X,2,FALSE)</f>
        <v>3402</v>
      </c>
      <c r="P350" s="80">
        <v>20</v>
      </c>
      <c r="Q350" s="42" t="s">
        <v>479</v>
      </c>
      <c r="R350" s="80">
        <f>VLOOKUP(Q350,编辑!W:X,2,FALSE)</f>
        <v>5086</v>
      </c>
      <c r="S350" s="80">
        <v>2</v>
      </c>
      <c r="T350" s="58" t="str">
        <f t="shared" si="63"/>
        <v>3002;3102;3402;5086</v>
      </c>
      <c r="U350" s="58" t="str">
        <f t="shared" si="64"/>
        <v>20;30;20;2</v>
      </c>
    </row>
    <row r="351" ht="16.5" spans="7:21">
      <c r="G351" s="75" t="s">
        <v>855</v>
      </c>
      <c r="H351" s="76" t="s">
        <v>480</v>
      </c>
      <c r="I351" s="76">
        <f>VLOOKUP(H351,编辑!W:X,2,FALSE)</f>
        <v>3003</v>
      </c>
      <c r="J351" s="80">
        <v>15</v>
      </c>
      <c r="K351" s="76" t="s">
        <v>491</v>
      </c>
      <c r="L351" s="76">
        <f>VLOOKUP(K351,编辑!W:X,2,FALSE)</f>
        <v>3103</v>
      </c>
      <c r="M351" s="80">
        <v>20</v>
      </c>
      <c r="N351" s="76" t="s">
        <v>492</v>
      </c>
      <c r="O351" s="76">
        <f>VLOOKUP(N351,编辑!W:X,2,FALSE)</f>
        <v>3403</v>
      </c>
      <c r="P351" s="80">
        <v>15</v>
      </c>
      <c r="Q351" s="76" t="s">
        <v>479</v>
      </c>
      <c r="R351" s="80">
        <f>VLOOKUP(Q351,编辑!W:X,2,FALSE)</f>
        <v>5086</v>
      </c>
      <c r="S351" s="80">
        <v>2</v>
      </c>
      <c r="T351" s="58" t="str">
        <f t="shared" si="63"/>
        <v>3003;3103;3403;5086</v>
      </c>
      <c r="U351" s="58" t="str">
        <f t="shared" si="64"/>
        <v>15;20;15;2</v>
      </c>
    </row>
    <row r="352" ht="16.5" spans="7:21">
      <c r="G352" s="75" t="s">
        <v>856</v>
      </c>
      <c r="H352" s="76" t="s">
        <v>480</v>
      </c>
      <c r="I352" s="76">
        <f>VLOOKUP(H352,编辑!W:X,2,FALSE)</f>
        <v>3003</v>
      </c>
      <c r="J352" s="80">
        <v>30</v>
      </c>
      <c r="K352" s="76" t="s">
        <v>491</v>
      </c>
      <c r="L352" s="76">
        <f>VLOOKUP(K352,编辑!W:X,2,FALSE)</f>
        <v>3103</v>
      </c>
      <c r="M352" s="80">
        <v>40</v>
      </c>
      <c r="N352" s="76" t="s">
        <v>492</v>
      </c>
      <c r="O352" s="76">
        <f>VLOOKUP(N352,编辑!W:X,2,FALSE)</f>
        <v>3403</v>
      </c>
      <c r="P352" s="80">
        <v>30</v>
      </c>
      <c r="Q352" s="42" t="s">
        <v>479</v>
      </c>
      <c r="R352" s="80">
        <f>VLOOKUP(Q352,编辑!W:X,2,FALSE)</f>
        <v>5086</v>
      </c>
      <c r="S352" s="80">
        <v>4</v>
      </c>
      <c r="T352" s="58" t="str">
        <f t="shared" si="63"/>
        <v>3003;3103;3403;5086</v>
      </c>
      <c r="U352" s="58" t="str">
        <f t="shared" si="64"/>
        <v>30;40;30;4</v>
      </c>
    </row>
    <row r="353" ht="16.5" spans="7:21">
      <c r="G353" s="75" t="s">
        <v>857</v>
      </c>
      <c r="H353" s="76" t="s">
        <v>485</v>
      </c>
      <c r="I353" s="76">
        <f>VLOOKUP(H353,编辑!W:X,2,FALSE)</f>
        <v>3004</v>
      </c>
      <c r="J353" s="80">
        <v>20</v>
      </c>
      <c r="K353" s="76" t="s">
        <v>497</v>
      </c>
      <c r="L353" s="76">
        <f>VLOOKUP(K353,编辑!W:X,2,FALSE)</f>
        <v>3104</v>
      </c>
      <c r="M353" s="80">
        <v>30</v>
      </c>
      <c r="N353" s="76" t="s">
        <v>498</v>
      </c>
      <c r="O353" s="76">
        <f>VLOOKUP(N353,编辑!W:X,2,FALSE)</f>
        <v>3404</v>
      </c>
      <c r="P353" s="80">
        <v>20</v>
      </c>
      <c r="Q353" s="76" t="s">
        <v>479</v>
      </c>
      <c r="R353" s="80">
        <f>VLOOKUP(Q353,编辑!W:X,2,FALSE)</f>
        <v>5086</v>
      </c>
      <c r="S353" s="80">
        <v>4</v>
      </c>
      <c r="T353" s="58" t="str">
        <f t="shared" si="63"/>
        <v>3004;3104;3404;5086</v>
      </c>
      <c r="U353" s="58" t="str">
        <f t="shared" si="64"/>
        <v>20;30;20;4</v>
      </c>
    </row>
    <row r="354" ht="16.5" spans="7:21">
      <c r="G354" s="75" t="s">
        <v>858</v>
      </c>
      <c r="H354" s="76" t="s">
        <v>485</v>
      </c>
      <c r="I354" s="76">
        <f>VLOOKUP(H354,编辑!W:X,2,FALSE)</f>
        <v>3004</v>
      </c>
      <c r="J354" s="80">
        <v>40</v>
      </c>
      <c r="K354" s="76" t="s">
        <v>497</v>
      </c>
      <c r="L354" s="76">
        <f>VLOOKUP(K354,编辑!W:X,2,FALSE)</f>
        <v>3104</v>
      </c>
      <c r="M354" s="80">
        <v>60</v>
      </c>
      <c r="N354" s="76" t="s">
        <v>498</v>
      </c>
      <c r="O354" s="76">
        <f>VLOOKUP(N354,编辑!W:X,2,FALSE)</f>
        <v>3404</v>
      </c>
      <c r="P354" s="80">
        <v>40</v>
      </c>
      <c r="Q354" s="42" t="s">
        <v>479</v>
      </c>
      <c r="R354" s="80">
        <f>VLOOKUP(Q354,编辑!W:X,2,FALSE)</f>
        <v>5086</v>
      </c>
      <c r="S354" s="80">
        <v>8</v>
      </c>
      <c r="T354" s="58" t="str">
        <f t="shared" si="63"/>
        <v>3004;3104;3404;5086</v>
      </c>
      <c r="U354" s="58" t="str">
        <f t="shared" si="64"/>
        <v>40;60;40;8</v>
      </c>
    </row>
    <row r="355" ht="16.5" spans="7:21">
      <c r="G355" s="75" t="s">
        <v>859</v>
      </c>
      <c r="H355" s="76" t="s">
        <v>488</v>
      </c>
      <c r="I355" s="76">
        <f>VLOOKUP(H355,编辑!W:X,2,FALSE)</f>
        <v>3005</v>
      </c>
      <c r="J355" s="80">
        <v>25</v>
      </c>
      <c r="K355" s="76" t="s">
        <v>503</v>
      </c>
      <c r="L355" s="76">
        <f>VLOOKUP(K355,编辑!W:X,2,FALSE)</f>
        <v>3105</v>
      </c>
      <c r="M355" s="80">
        <v>35</v>
      </c>
      <c r="N355" s="76" t="s">
        <v>504</v>
      </c>
      <c r="O355" s="76">
        <f>VLOOKUP(N355,编辑!W:X,2,FALSE)</f>
        <v>3405</v>
      </c>
      <c r="P355" s="80">
        <v>25</v>
      </c>
      <c r="Q355" s="76" t="s">
        <v>479</v>
      </c>
      <c r="R355" s="80">
        <f>VLOOKUP(Q355,编辑!W:X,2,FALSE)</f>
        <v>5086</v>
      </c>
      <c r="S355" s="80">
        <v>8</v>
      </c>
      <c r="T355" s="58" t="str">
        <f t="shared" si="63"/>
        <v>3005;3105;3405;5086</v>
      </c>
      <c r="U355" s="58" t="str">
        <f t="shared" si="64"/>
        <v>25;35;25;8</v>
      </c>
    </row>
    <row r="356" ht="16.5" spans="7:21">
      <c r="G356" s="75" t="s">
        <v>860</v>
      </c>
      <c r="H356" s="76" t="s">
        <v>488</v>
      </c>
      <c r="I356" s="76">
        <f>VLOOKUP(H356,编辑!W:X,2,FALSE)</f>
        <v>3005</v>
      </c>
      <c r="J356" s="80">
        <v>50</v>
      </c>
      <c r="K356" s="76" t="s">
        <v>503</v>
      </c>
      <c r="L356" s="76">
        <f>VLOOKUP(K356,编辑!W:X,2,FALSE)</f>
        <v>3105</v>
      </c>
      <c r="M356" s="80">
        <v>70</v>
      </c>
      <c r="N356" s="76" t="s">
        <v>504</v>
      </c>
      <c r="O356" s="76">
        <f>VLOOKUP(N356,编辑!W:X,2,FALSE)</f>
        <v>3405</v>
      </c>
      <c r="P356" s="80">
        <v>50</v>
      </c>
      <c r="Q356" s="42" t="s">
        <v>479</v>
      </c>
      <c r="R356" s="80">
        <f>VLOOKUP(Q356,编辑!W:X,2,FALSE)</f>
        <v>5086</v>
      </c>
      <c r="S356" s="80">
        <v>10</v>
      </c>
      <c r="T356" s="58" t="str">
        <f t="shared" si="63"/>
        <v>3005;3105;3405;5086</v>
      </c>
      <c r="U356" s="58" t="str">
        <f t="shared" si="64"/>
        <v>50;70;50;10</v>
      </c>
    </row>
    <row r="357" ht="16.5" spans="7:21">
      <c r="G357" s="75" t="s">
        <v>861</v>
      </c>
      <c r="H357" s="76" t="s">
        <v>511</v>
      </c>
      <c r="I357" s="76">
        <f>VLOOKUP(H357,编辑!W:X,2,FALSE)</f>
        <v>3006</v>
      </c>
      <c r="J357" s="80">
        <v>30</v>
      </c>
      <c r="K357" s="76" t="s">
        <v>512</v>
      </c>
      <c r="L357" s="76">
        <f>VLOOKUP(K357,编辑!W:X,2,FALSE)</f>
        <v>3106</v>
      </c>
      <c r="M357" s="80">
        <v>40</v>
      </c>
      <c r="N357" s="42" t="s">
        <v>513</v>
      </c>
      <c r="O357" s="76">
        <f>VLOOKUP(N357,编辑!W:X,2,FALSE)</f>
        <v>3406</v>
      </c>
      <c r="P357" s="80">
        <v>30</v>
      </c>
      <c r="Q357" s="76" t="s">
        <v>479</v>
      </c>
      <c r="R357" s="80">
        <f>VLOOKUP(Q357,编辑!W:X,2,FALSE)</f>
        <v>5086</v>
      </c>
      <c r="S357" s="80">
        <v>10</v>
      </c>
      <c r="T357" s="58" t="str">
        <f t="shared" si="63"/>
        <v>3006;3106;3406;5086</v>
      </c>
      <c r="U357" s="58" t="str">
        <f t="shared" si="64"/>
        <v>30;40;30;10</v>
      </c>
    </row>
    <row r="358" ht="16.5" spans="7:21">
      <c r="G358" s="75" t="s">
        <v>862</v>
      </c>
      <c r="H358" s="76" t="s">
        <v>511</v>
      </c>
      <c r="I358" s="76">
        <f>VLOOKUP(H358,编辑!W:X,2,FALSE)</f>
        <v>3006</v>
      </c>
      <c r="J358" s="80">
        <v>60</v>
      </c>
      <c r="K358" s="76" t="s">
        <v>512</v>
      </c>
      <c r="L358" s="76">
        <f>VLOOKUP(K358,编辑!W:X,2,FALSE)</f>
        <v>3106</v>
      </c>
      <c r="M358" s="80">
        <v>80</v>
      </c>
      <c r="N358" s="76" t="s">
        <v>513</v>
      </c>
      <c r="O358" s="76">
        <f>VLOOKUP(N358,编辑!W:X,2,FALSE)</f>
        <v>3406</v>
      </c>
      <c r="P358" s="80">
        <v>60</v>
      </c>
      <c r="Q358" s="42" t="s">
        <v>479</v>
      </c>
      <c r="R358" s="80">
        <f>VLOOKUP(Q358,编辑!W:X,2,FALSE)</f>
        <v>5086</v>
      </c>
      <c r="S358" s="80">
        <v>12</v>
      </c>
      <c r="T358" s="58" t="str">
        <f t="shared" si="63"/>
        <v>3006;3106;3406;5086</v>
      </c>
      <c r="U358" s="58" t="str">
        <f t="shared" si="64"/>
        <v>60;80;60;12</v>
      </c>
    </row>
    <row r="359" ht="16.5" spans="7:21">
      <c r="G359" s="84" t="s">
        <v>851</v>
      </c>
      <c r="H359" s="85" t="s">
        <v>471</v>
      </c>
      <c r="I359" s="85">
        <f>VLOOKUP(H359,编辑!W:X,2,FALSE)</f>
        <v>3001</v>
      </c>
      <c r="J359" s="86">
        <v>5</v>
      </c>
      <c r="K359" s="85" t="s">
        <v>474</v>
      </c>
      <c r="L359" s="85">
        <f>VLOOKUP(K359,编辑!W:X,2,FALSE)</f>
        <v>3101</v>
      </c>
      <c r="M359" s="86">
        <v>8</v>
      </c>
      <c r="N359" s="85" t="s">
        <v>475</v>
      </c>
      <c r="O359" s="85">
        <f>VLOOKUP(N359,编辑!W:X,2,FALSE)</f>
        <v>3401</v>
      </c>
      <c r="P359" s="86">
        <v>5</v>
      </c>
      <c r="Q359" s="85"/>
      <c r="R359" s="86"/>
      <c r="S359" s="86"/>
      <c r="T359" s="58" t="str">
        <f t="shared" si="63"/>
        <v>3001;3101;3401</v>
      </c>
      <c r="U359" s="58" t="str">
        <f t="shared" si="64"/>
        <v>5;8;5</v>
      </c>
    </row>
    <row r="360" ht="16.5" spans="7:21">
      <c r="G360" s="84" t="s">
        <v>852</v>
      </c>
      <c r="H360" s="85" t="s">
        <v>471</v>
      </c>
      <c r="I360" s="85">
        <f>VLOOKUP(H360,编辑!W:X,2,FALSE)</f>
        <v>3001</v>
      </c>
      <c r="J360" s="86">
        <v>10</v>
      </c>
      <c r="K360" s="85" t="s">
        <v>474</v>
      </c>
      <c r="L360" s="85">
        <f>VLOOKUP(K360,编辑!W:X,2,FALSE)</f>
        <v>3101</v>
      </c>
      <c r="M360" s="86">
        <v>15</v>
      </c>
      <c r="N360" s="85" t="s">
        <v>475</v>
      </c>
      <c r="O360" s="85">
        <f>VLOOKUP(N360,编辑!W:X,2,FALSE)</f>
        <v>3401</v>
      </c>
      <c r="P360" s="86">
        <v>10</v>
      </c>
      <c r="Q360" s="42" t="s">
        <v>479</v>
      </c>
      <c r="R360" s="86">
        <f>VLOOKUP(Q360,编辑!W:X,2,FALSE)</f>
        <v>5086</v>
      </c>
      <c r="S360" s="86">
        <v>1</v>
      </c>
      <c r="T360" s="58" t="str">
        <f t="shared" si="63"/>
        <v>3001;3101;3401;5086</v>
      </c>
      <c r="U360" s="58" t="str">
        <f t="shared" si="64"/>
        <v>10;15;10;1</v>
      </c>
    </row>
    <row r="361" ht="16.5" spans="7:21">
      <c r="G361" s="84" t="s">
        <v>853</v>
      </c>
      <c r="H361" s="85" t="s">
        <v>476</v>
      </c>
      <c r="I361" s="85">
        <f>VLOOKUP(H361,编辑!W:X,2,FALSE)</f>
        <v>3002</v>
      </c>
      <c r="J361" s="86">
        <v>10</v>
      </c>
      <c r="K361" s="85" t="s">
        <v>483</v>
      </c>
      <c r="L361" s="85">
        <f>VLOOKUP(K361,编辑!W:X,2,FALSE)</f>
        <v>3102</v>
      </c>
      <c r="M361" s="86">
        <v>15</v>
      </c>
      <c r="N361" s="85" t="s">
        <v>484</v>
      </c>
      <c r="O361" s="85">
        <f>VLOOKUP(N361,编辑!W:X,2,FALSE)</f>
        <v>3402</v>
      </c>
      <c r="P361" s="86">
        <v>10</v>
      </c>
      <c r="Q361" s="85" t="s">
        <v>479</v>
      </c>
      <c r="R361" s="86">
        <f>VLOOKUP(Q361,编辑!W:X,2,FALSE)</f>
        <v>5086</v>
      </c>
      <c r="S361" s="86">
        <v>1</v>
      </c>
      <c r="T361" s="58" t="str">
        <f t="shared" si="63"/>
        <v>3002;3102;3402;5086</v>
      </c>
      <c r="U361" s="58" t="str">
        <f t="shared" si="64"/>
        <v>10;15;10;1</v>
      </c>
    </row>
    <row r="362" ht="16.5" spans="7:21">
      <c r="G362" s="84" t="s">
        <v>854</v>
      </c>
      <c r="H362" s="85" t="s">
        <v>476</v>
      </c>
      <c r="I362" s="85">
        <f>VLOOKUP(H362,编辑!W:X,2,FALSE)</f>
        <v>3002</v>
      </c>
      <c r="J362" s="86">
        <v>20</v>
      </c>
      <c r="K362" s="85" t="s">
        <v>483</v>
      </c>
      <c r="L362" s="85">
        <f>VLOOKUP(K362,编辑!W:X,2,FALSE)</f>
        <v>3102</v>
      </c>
      <c r="M362" s="86">
        <v>30</v>
      </c>
      <c r="N362" s="85" t="s">
        <v>484</v>
      </c>
      <c r="O362" s="85">
        <f>VLOOKUP(N362,编辑!W:X,2,FALSE)</f>
        <v>3402</v>
      </c>
      <c r="P362" s="86">
        <v>20</v>
      </c>
      <c r="Q362" s="42" t="s">
        <v>479</v>
      </c>
      <c r="R362" s="86">
        <f>VLOOKUP(Q362,编辑!W:X,2,FALSE)</f>
        <v>5086</v>
      </c>
      <c r="S362" s="86">
        <v>2</v>
      </c>
      <c r="T362" s="58" t="str">
        <f t="shared" si="63"/>
        <v>3002;3102;3402;5086</v>
      </c>
      <c r="U362" s="58" t="str">
        <f t="shared" si="64"/>
        <v>20;30;20;2</v>
      </c>
    </row>
    <row r="363" ht="16.5" spans="7:21">
      <c r="G363" s="84" t="s">
        <v>855</v>
      </c>
      <c r="H363" s="85" t="s">
        <v>480</v>
      </c>
      <c r="I363" s="85">
        <f>VLOOKUP(H363,编辑!W:X,2,FALSE)</f>
        <v>3003</v>
      </c>
      <c r="J363" s="86">
        <v>15</v>
      </c>
      <c r="K363" s="85" t="s">
        <v>491</v>
      </c>
      <c r="L363" s="85">
        <f>VLOOKUP(K363,编辑!W:X,2,FALSE)</f>
        <v>3103</v>
      </c>
      <c r="M363" s="86">
        <v>20</v>
      </c>
      <c r="N363" s="85" t="s">
        <v>492</v>
      </c>
      <c r="O363" s="85">
        <f>VLOOKUP(N363,编辑!W:X,2,FALSE)</f>
        <v>3403</v>
      </c>
      <c r="P363" s="86">
        <v>15</v>
      </c>
      <c r="Q363" s="85" t="s">
        <v>479</v>
      </c>
      <c r="R363" s="86">
        <f>VLOOKUP(Q363,编辑!W:X,2,FALSE)</f>
        <v>5086</v>
      </c>
      <c r="S363" s="86">
        <v>2</v>
      </c>
      <c r="T363" s="58" t="str">
        <f t="shared" si="63"/>
        <v>3003;3103;3403;5086</v>
      </c>
      <c r="U363" s="58" t="str">
        <f t="shared" si="64"/>
        <v>15;20;15;2</v>
      </c>
    </row>
    <row r="364" ht="16.5" spans="7:21">
      <c r="G364" s="84" t="s">
        <v>856</v>
      </c>
      <c r="H364" s="85" t="s">
        <v>480</v>
      </c>
      <c r="I364" s="85">
        <f>VLOOKUP(H364,编辑!W:X,2,FALSE)</f>
        <v>3003</v>
      </c>
      <c r="J364" s="86">
        <v>30</v>
      </c>
      <c r="K364" s="85" t="s">
        <v>491</v>
      </c>
      <c r="L364" s="85">
        <f>VLOOKUP(K364,编辑!W:X,2,FALSE)</f>
        <v>3103</v>
      </c>
      <c r="M364" s="86">
        <v>40</v>
      </c>
      <c r="N364" s="85" t="s">
        <v>492</v>
      </c>
      <c r="O364" s="85">
        <f>VLOOKUP(N364,编辑!W:X,2,FALSE)</f>
        <v>3403</v>
      </c>
      <c r="P364" s="86">
        <v>30</v>
      </c>
      <c r="Q364" s="42" t="s">
        <v>479</v>
      </c>
      <c r="R364" s="86">
        <f>VLOOKUP(Q364,编辑!W:X,2,FALSE)</f>
        <v>5086</v>
      </c>
      <c r="S364" s="86">
        <v>4</v>
      </c>
      <c r="T364" s="58" t="str">
        <f t="shared" si="63"/>
        <v>3003;3103;3403;5086</v>
      </c>
      <c r="U364" s="58" t="str">
        <f t="shared" si="64"/>
        <v>30;40;30;4</v>
      </c>
    </row>
    <row r="365" ht="16.5" spans="7:21">
      <c r="G365" s="84" t="s">
        <v>857</v>
      </c>
      <c r="H365" s="85" t="s">
        <v>485</v>
      </c>
      <c r="I365" s="85">
        <f>VLOOKUP(H365,编辑!W:X,2,FALSE)</f>
        <v>3004</v>
      </c>
      <c r="J365" s="86">
        <v>20</v>
      </c>
      <c r="K365" s="85" t="s">
        <v>497</v>
      </c>
      <c r="L365" s="85">
        <f>VLOOKUP(K365,编辑!W:X,2,FALSE)</f>
        <v>3104</v>
      </c>
      <c r="M365" s="86">
        <v>30</v>
      </c>
      <c r="N365" s="85" t="s">
        <v>498</v>
      </c>
      <c r="O365" s="85">
        <f>VLOOKUP(N365,编辑!W:X,2,FALSE)</f>
        <v>3404</v>
      </c>
      <c r="P365" s="86">
        <v>20</v>
      </c>
      <c r="Q365" s="85" t="s">
        <v>479</v>
      </c>
      <c r="R365" s="86">
        <f>VLOOKUP(Q365,编辑!W:X,2,FALSE)</f>
        <v>5086</v>
      </c>
      <c r="S365" s="86">
        <v>4</v>
      </c>
      <c r="T365" s="58" t="str">
        <f t="shared" si="63"/>
        <v>3004;3104;3404;5086</v>
      </c>
      <c r="U365" s="58" t="str">
        <f t="shared" si="64"/>
        <v>20;30;20;4</v>
      </c>
    </row>
    <row r="366" ht="16.5" spans="7:21">
      <c r="G366" s="84" t="s">
        <v>858</v>
      </c>
      <c r="H366" s="85" t="s">
        <v>485</v>
      </c>
      <c r="I366" s="85">
        <f>VLOOKUP(H366,编辑!W:X,2,FALSE)</f>
        <v>3004</v>
      </c>
      <c r="J366" s="86">
        <v>40</v>
      </c>
      <c r="K366" s="85" t="s">
        <v>497</v>
      </c>
      <c r="L366" s="85">
        <f>VLOOKUP(K366,编辑!W:X,2,FALSE)</f>
        <v>3104</v>
      </c>
      <c r="M366" s="86">
        <v>60</v>
      </c>
      <c r="N366" s="85" t="s">
        <v>498</v>
      </c>
      <c r="O366" s="85">
        <f>VLOOKUP(N366,编辑!W:X,2,FALSE)</f>
        <v>3404</v>
      </c>
      <c r="P366" s="86">
        <v>40</v>
      </c>
      <c r="Q366" s="42" t="s">
        <v>479</v>
      </c>
      <c r="R366" s="86">
        <f>VLOOKUP(Q366,编辑!W:X,2,FALSE)</f>
        <v>5086</v>
      </c>
      <c r="S366" s="86">
        <v>8</v>
      </c>
      <c r="T366" s="58" t="str">
        <f t="shared" si="63"/>
        <v>3004;3104;3404;5086</v>
      </c>
      <c r="U366" s="58" t="str">
        <f t="shared" si="64"/>
        <v>40;60;40;8</v>
      </c>
    </row>
    <row r="367" ht="16.5" spans="7:21">
      <c r="G367" s="84" t="s">
        <v>859</v>
      </c>
      <c r="H367" s="85" t="s">
        <v>488</v>
      </c>
      <c r="I367" s="85">
        <f>VLOOKUP(H367,编辑!W:X,2,FALSE)</f>
        <v>3005</v>
      </c>
      <c r="J367" s="86">
        <v>25</v>
      </c>
      <c r="K367" s="85" t="s">
        <v>503</v>
      </c>
      <c r="L367" s="85">
        <f>VLOOKUP(K367,编辑!W:X,2,FALSE)</f>
        <v>3105</v>
      </c>
      <c r="M367" s="86">
        <v>35</v>
      </c>
      <c r="N367" s="85" t="s">
        <v>504</v>
      </c>
      <c r="O367" s="85">
        <f>VLOOKUP(N367,编辑!W:X,2,FALSE)</f>
        <v>3405</v>
      </c>
      <c r="P367" s="86">
        <v>25</v>
      </c>
      <c r="Q367" s="85" t="s">
        <v>479</v>
      </c>
      <c r="R367" s="86">
        <f>VLOOKUP(Q367,编辑!W:X,2,FALSE)</f>
        <v>5086</v>
      </c>
      <c r="S367" s="86">
        <v>8</v>
      </c>
      <c r="T367" s="58" t="str">
        <f t="shared" si="63"/>
        <v>3005;3105;3405;5086</v>
      </c>
      <c r="U367" s="58" t="str">
        <f t="shared" si="64"/>
        <v>25;35;25;8</v>
      </c>
    </row>
    <row r="368" ht="16.5" spans="7:21">
      <c r="G368" s="84" t="s">
        <v>860</v>
      </c>
      <c r="H368" s="85" t="s">
        <v>488</v>
      </c>
      <c r="I368" s="85">
        <f>VLOOKUP(H368,编辑!W:X,2,FALSE)</f>
        <v>3005</v>
      </c>
      <c r="J368" s="86">
        <v>50</v>
      </c>
      <c r="K368" s="85" t="s">
        <v>503</v>
      </c>
      <c r="L368" s="85">
        <f>VLOOKUP(K368,编辑!W:X,2,FALSE)</f>
        <v>3105</v>
      </c>
      <c r="M368" s="86">
        <v>70</v>
      </c>
      <c r="N368" s="85" t="s">
        <v>504</v>
      </c>
      <c r="O368" s="85">
        <f>VLOOKUP(N368,编辑!W:X,2,FALSE)</f>
        <v>3405</v>
      </c>
      <c r="P368" s="86">
        <v>50</v>
      </c>
      <c r="Q368" s="42" t="s">
        <v>479</v>
      </c>
      <c r="R368" s="86">
        <f>VLOOKUP(Q368,编辑!W:X,2,FALSE)</f>
        <v>5086</v>
      </c>
      <c r="S368" s="86">
        <v>10</v>
      </c>
      <c r="T368" s="58" t="str">
        <f t="shared" si="63"/>
        <v>3005;3105;3405;5086</v>
      </c>
      <c r="U368" s="58" t="str">
        <f t="shared" si="64"/>
        <v>50;70;50;10</v>
      </c>
    </row>
    <row r="369" ht="16.5" spans="7:21">
      <c r="G369" s="84" t="s">
        <v>861</v>
      </c>
      <c r="H369" s="85" t="s">
        <v>511</v>
      </c>
      <c r="I369" s="85">
        <f>VLOOKUP(H369,编辑!W:X,2,FALSE)</f>
        <v>3006</v>
      </c>
      <c r="J369" s="86">
        <v>30</v>
      </c>
      <c r="K369" s="85" t="s">
        <v>512</v>
      </c>
      <c r="L369" s="85">
        <f>VLOOKUP(K369,编辑!W:X,2,FALSE)</f>
        <v>3106</v>
      </c>
      <c r="M369" s="86">
        <v>40</v>
      </c>
      <c r="N369" s="42" t="s">
        <v>513</v>
      </c>
      <c r="O369" s="85">
        <f>VLOOKUP(N369,编辑!W:X,2,FALSE)</f>
        <v>3406</v>
      </c>
      <c r="P369" s="86">
        <v>30</v>
      </c>
      <c r="Q369" s="85" t="s">
        <v>479</v>
      </c>
      <c r="R369" s="86">
        <f>VLOOKUP(Q369,编辑!W:X,2,FALSE)</f>
        <v>5086</v>
      </c>
      <c r="S369" s="86">
        <v>10</v>
      </c>
      <c r="T369" s="58" t="str">
        <f t="shared" si="63"/>
        <v>3006;3106;3406;5086</v>
      </c>
      <c r="U369" s="58" t="str">
        <f t="shared" si="64"/>
        <v>30;40;30;10</v>
      </c>
    </row>
    <row r="370" ht="16.5" spans="7:21">
      <c r="G370" s="84" t="s">
        <v>862</v>
      </c>
      <c r="H370" s="85" t="s">
        <v>511</v>
      </c>
      <c r="I370" s="85">
        <f>VLOOKUP(H370,编辑!W:X,2,FALSE)</f>
        <v>3006</v>
      </c>
      <c r="J370" s="86">
        <v>60</v>
      </c>
      <c r="K370" s="85" t="s">
        <v>512</v>
      </c>
      <c r="L370" s="85">
        <f>VLOOKUP(K370,编辑!W:X,2,FALSE)</f>
        <v>3106</v>
      </c>
      <c r="M370" s="86">
        <v>80</v>
      </c>
      <c r="N370" s="85" t="s">
        <v>513</v>
      </c>
      <c r="O370" s="85">
        <f>VLOOKUP(N370,编辑!W:X,2,FALSE)</f>
        <v>3406</v>
      </c>
      <c r="P370" s="86">
        <v>60</v>
      </c>
      <c r="Q370" s="42" t="s">
        <v>479</v>
      </c>
      <c r="R370" s="86">
        <f>VLOOKUP(Q370,编辑!W:X,2,FALSE)</f>
        <v>5086</v>
      </c>
      <c r="S370" s="86">
        <v>12</v>
      </c>
      <c r="T370" s="58" t="str">
        <f t="shared" si="63"/>
        <v>3006;3106;3406;5086</v>
      </c>
      <c r="U370" s="58" t="str">
        <f t="shared" si="64"/>
        <v>60;80;60;12</v>
      </c>
    </row>
    <row r="371" ht="16.5" spans="7:21">
      <c r="G371" s="40" t="s">
        <v>863</v>
      </c>
      <c r="H371" s="41" t="s">
        <v>508</v>
      </c>
      <c r="I371" s="44">
        <f>VLOOKUP(H371,编辑!W:X,2,FALSE)</f>
        <v>3012</v>
      </c>
      <c r="J371" s="43">
        <v>30</v>
      </c>
      <c r="K371" s="41" t="s">
        <v>508</v>
      </c>
      <c r="L371" s="44">
        <f>VLOOKUP(K371,编辑!W:X,2,FALSE)</f>
        <v>3012</v>
      </c>
      <c r="M371" s="43">
        <v>30</v>
      </c>
      <c r="N371" s="41" t="s">
        <v>508</v>
      </c>
      <c r="O371" s="44">
        <f>VLOOKUP(N371,编辑!W:X,2,FALSE)</f>
        <v>3012</v>
      </c>
      <c r="P371" s="43">
        <v>30</v>
      </c>
      <c r="Q371" s="40"/>
      <c r="R371" s="44">
        <v>3012</v>
      </c>
      <c r="S371" s="43">
        <v>30</v>
      </c>
      <c r="T371" s="58" t="str">
        <f t="shared" ref="T371:T434" si="65">IF(Q371="",(I371&amp;";"&amp;L371&amp;";"&amp;O371),(I371&amp;";"&amp;L371&amp;";"&amp;O371&amp;";"&amp;R371))</f>
        <v>3012;3012;3012</v>
      </c>
      <c r="U371" s="58" t="str">
        <f t="shared" ref="U371:U434" si="66">IF(Q371="",(J371&amp;";"&amp;M371&amp;";"&amp;P371),(J371&amp;";"&amp;M371&amp;";"&amp;P371&amp;";"&amp;S371))</f>
        <v>30;30;30</v>
      </c>
    </row>
    <row r="372" ht="16.5" spans="7:21">
      <c r="G372" s="40" t="s">
        <v>864</v>
      </c>
      <c r="H372" s="41" t="s">
        <v>508</v>
      </c>
      <c r="I372" s="44">
        <f>VLOOKUP(H372,编辑!W:X,2,FALSE)</f>
        <v>3012</v>
      </c>
      <c r="J372" s="43">
        <v>30</v>
      </c>
      <c r="K372" s="41" t="s">
        <v>508</v>
      </c>
      <c r="L372" s="44">
        <f>VLOOKUP(K372,编辑!W:X,2,FALSE)</f>
        <v>3012</v>
      </c>
      <c r="M372" s="43">
        <v>30</v>
      </c>
      <c r="N372" s="41" t="s">
        <v>508</v>
      </c>
      <c r="O372" s="44">
        <f>VLOOKUP(N372,编辑!W:X,2,FALSE)</f>
        <v>3012</v>
      </c>
      <c r="P372" s="43">
        <v>30</v>
      </c>
      <c r="Q372" s="40"/>
      <c r="R372" s="44">
        <v>3012</v>
      </c>
      <c r="S372" s="43">
        <v>30</v>
      </c>
      <c r="T372" s="58" t="str">
        <f t="shared" si="65"/>
        <v>3012;3012;3012</v>
      </c>
      <c r="U372" s="58" t="str">
        <f t="shared" si="66"/>
        <v>30;30;30</v>
      </c>
    </row>
    <row r="373" ht="16.5" spans="7:21">
      <c r="G373" s="40" t="s">
        <v>865</v>
      </c>
      <c r="H373" s="41" t="s">
        <v>508</v>
      </c>
      <c r="I373" s="44">
        <f>VLOOKUP(H373,编辑!W:X,2,FALSE)</f>
        <v>3012</v>
      </c>
      <c r="J373" s="43">
        <v>30</v>
      </c>
      <c r="K373" s="41" t="s">
        <v>508</v>
      </c>
      <c r="L373" s="44">
        <f>VLOOKUP(K373,编辑!W:X,2,FALSE)</f>
        <v>3012</v>
      </c>
      <c r="M373" s="43">
        <v>30</v>
      </c>
      <c r="N373" s="41" t="s">
        <v>508</v>
      </c>
      <c r="O373" s="44">
        <f>VLOOKUP(N373,编辑!W:X,2,FALSE)</f>
        <v>3012</v>
      </c>
      <c r="P373" s="43">
        <v>30</v>
      </c>
      <c r="Q373" s="40"/>
      <c r="R373" s="44">
        <v>3012</v>
      </c>
      <c r="S373" s="43">
        <v>30</v>
      </c>
      <c r="T373" s="58" t="str">
        <f t="shared" si="65"/>
        <v>3012;3012;3012</v>
      </c>
      <c r="U373" s="58" t="str">
        <f t="shared" si="66"/>
        <v>30;30;30</v>
      </c>
    </row>
    <row r="374" ht="16.5" spans="7:21">
      <c r="G374" s="40" t="s">
        <v>866</v>
      </c>
      <c r="H374" s="41" t="s">
        <v>508</v>
      </c>
      <c r="I374" s="44">
        <f>VLOOKUP(H374,编辑!W:X,2,FALSE)</f>
        <v>3012</v>
      </c>
      <c r="J374" s="43">
        <v>30</v>
      </c>
      <c r="K374" s="41" t="s">
        <v>508</v>
      </c>
      <c r="L374" s="44">
        <f>VLOOKUP(K374,编辑!W:X,2,FALSE)</f>
        <v>3012</v>
      </c>
      <c r="M374" s="43">
        <v>30</v>
      </c>
      <c r="N374" s="41" t="s">
        <v>508</v>
      </c>
      <c r="O374" s="44">
        <f>VLOOKUP(N374,编辑!W:X,2,FALSE)</f>
        <v>3012</v>
      </c>
      <c r="P374" s="43">
        <v>30</v>
      </c>
      <c r="Q374" s="40"/>
      <c r="R374" s="44">
        <v>3012</v>
      </c>
      <c r="S374" s="43">
        <v>30</v>
      </c>
      <c r="T374" s="58" t="str">
        <f t="shared" si="65"/>
        <v>3012;3012;3012</v>
      </c>
      <c r="U374" s="58" t="str">
        <f t="shared" si="66"/>
        <v>30;30;30</v>
      </c>
    </row>
    <row r="375" ht="16.5" spans="7:21">
      <c r="G375" s="40" t="s">
        <v>867</v>
      </c>
      <c r="H375" s="41" t="s">
        <v>508</v>
      </c>
      <c r="I375" s="44">
        <f>VLOOKUP(H375,编辑!W:X,2,FALSE)</f>
        <v>3012</v>
      </c>
      <c r="J375" s="43">
        <v>30</v>
      </c>
      <c r="K375" s="41" t="s">
        <v>508</v>
      </c>
      <c r="L375" s="44">
        <f>VLOOKUP(K375,编辑!W:X,2,FALSE)</f>
        <v>3012</v>
      </c>
      <c r="M375" s="43">
        <v>30</v>
      </c>
      <c r="N375" s="41" t="s">
        <v>508</v>
      </c>
      <c r="O375" s="44">
        <f>VLOOKUP(N375,编辑!W:X,2,FALSE)</f>
        <v>3012</v>
      </c>
      <c r="P375" s="43">
        <v>30</v>
      </c>
      <c r="Q375" s="40"/>
      <c r="R375" s="44">
        <v>3012</v>
      </c>
      <c r="S375" s="43">
        <v>30</v>
      </c>
      <c r="T375" s="58" t="str">
        <f t="shared" si="65"/>
        <v>3012;3012;3012</v>
      </c>
      <c r="U375" s="58" t="str">
        <f t="shared" si="66"/>
        <v>30;30;30</v>
      </c>
    </row>
    <row r="376" ht="16.5" spans="7:21">
      <c r="G376" s="40" t="s">
        <v>868</v>
      </c>
      <c r="H376" s="41" t="s">
        <v>508</v>
      </c>
      <c r="I376" s="44">
        <f>VLOOKUP(H376,编辑!W:X,2,FALSE)</f>
        <v>3012</v>
      </c>
      <c r="J376" s="43">
        <v>30</v>
      </c>
      <c r="K376" s="41" t="s">
        <v>508</v>
      </c>
      <c r="L376" s="44">
        <f>VLOOKUP(K376,编辑!W:X,2,FALSE)</f>
        <v>3012</v>
      </c>
      <c r="M376" s="43">
        <v>30</v>
      </c>
      <c r="N376" s="41" t="s">
        <v>508</v>
      </c>
      <c r="O376" s="44">
        <f>VLOOKUP(N376,编辑!W:X,2,FALSE)</f>
        <v>3012</v>
      </c>
      <c r="P376" s="43">
        <v>30</v>
      </c>
      <c r="Q376" s="40"/>
      <c r="R376" s="44">
        <v>3012</v>
      </c>
      <c r="S376" s="43">
        <v>30</v>
      </c>
      <c r="T376" s="58" t="str">
        <f t="shared" si="65"/>
        <v>3012;3012;3012</v>
      </c>
      <c r="U376" s="58" t="str">
        <f t="shared" si="66"/>
        <v>30;30;30</v>
      </c>
    </row>
    <row r="377" ht="16.5" spans="7:21">
      <c r="G377" s="40" t="s">
        <v>869</v>
      </c>
      <c r="H377" s="41" t="s">
        <v>508</v>
      </c>
      <c r="I377" s="44">
        <f>VLOOKUP(H377,编辑!W:X,2,FALSE)</f>
        <v>3012</v>
      </c>
      <c r="J377" s="43">
        <v>30</v>
      </c>
      <c r="K377" s="41" t="s">
        <v>508</v>
      </c>
      <c r="L377" s="44">
        <f>VLOOKUP(K377,编辑!W:X,2,FALSE)</f>
        <v>3012</v>
      </c>
      <c r="M377" s="43">
        <v>30</v>
      </c>
      <c r="N377" s="41" t="s">
        <v>508</v>
      </c>
      <c r="O377" s="44">
        <f>VLOOKUP(N377,编辑!W:X,2,FALSE)</f>
        <v>3012</v>
      </c>
      <c r="P377" s="43">
        <v>30</v>
      </c>
      <c r="Q377" s="40"/>
      <c r="R377" s="44">
        <v>3012</v>
      </c>
      <c r="S377" s="43">
        <v>30</v>
      </c>
      <c r="T377" s="58" t="str">
        <f t="shared" si="65"/>
        <v>3012;3012;3012</v>
      </c>
      <c r="U377" s="58" t="str">
        <f t="shared" si="66"/>
        <v>30;30;30</v>
      </c>
    </row>
    <row r="378" ht="16.5" spans="7:21">
      <c r="G378" s="40" t="s">
        <v>870</v>
      </c>
      <c r="H378" s="41" t="s">
        <v>508</v>
      </c>
      <c r="I378" s="44">
        <f>VLOOKUP(H378,编辑!W:X,2,FALSE)</f>
        <v>3012</v>
      </c>
      <c r="J378" s="43">
        <v>30</v>
      </c>
      <c r="K378" s="41" t="s">
        <v>508</v>
      </c>
      <c r="L378" s="44">
        <f>VLOOKUP(K378,编辑!W:X,2,FALSE)</f>
        <v>3012</v>
      </c>
      <c r="M378" s="43">
        <v>30</v>
      </c>
      <c r="N378" s="41" t="s">
        <v>508</v>
      </c>
      <c r="O378" s="44">
        <f>VLOOKUP(N378,编辑!W:X,2,FALSE)</f>
        <v>3012</v>
      </c>
      <c r="P378" s="43">
        <v>30</v>
      </c>
      <c r="Q378" s="40"/>
      <c r="R378" s="44">
        <v>3012</v>
      </c>
      <c r="S378" s="43">
        <v>30</v>
      </c>
      <c r="T378" s="58" t="str">
        <f t="shared" si="65"/>
        <v>3012;3012;3012</v>
      </c>
      <c r="U378" s="58" t="str">
        <f t="shared" si="66"/>
        <v>30;30;30</v>
      </c>
    </row>
    <row r="379" ht="16.5" spans="7:21">
      <c r="G379" s="40" t="s">
        <v>871</v>
      </c>
      <c r="H379" s="41" t="s">
        <v>508</v>
      </c>
      <c r="I379" s="44">
        <f>VLOOKUP(H379,编辑!W:X,2,FALSE)</f>
        <v>3012</v>
      </c>
      <c r="J379" s="43">
        <v>30</v>
      </c>
      <c r="K379" s="41" t="s">
        <v>508</v>
      </c>
      <c r="L379" s="44">
        <f>VLOOKUP(K379,编辑!W:X,2,FALSE)</f>
        <v>3012</v>
      </c>
      <c r="M379" s="43">
        <v>30</v>
      </c>
      <c r="N379" s="41" t="s">
        <v>508</v>
      </c>
      <c r="O379" s="44">
        <f>VLOOKUP(N379,编辑!W:X,2,FALSE)</f>
        <v>3012</v>
      </c>
      <c r="P379" s="43">
        <v>30</v>
      </c>
      <c r="Q379" s="40"/>
      <c r="R379" s="44">
        <v>3012</v>
      </c>
      <c r="S379" s="43">
        <v>30</v>
      </c>
      <c r="T379" s="58" t="str">
        <f t="shared" si="65"/>
        <v>3012;3012;3012</v>
      </c>
      <c r="U379" s="58" t="str">
        <f t="shared" si="66"/>
        <v>30;30;30</v>
      </c>
    </row>
    <row r="380" ht="16.5" spans="7:21">
      <c r="G380" s="40" t="s">
        <v>872</v>
      </c>
      <c r="H380" s="41" t="s">
        <v>508</v>
      </c>
      <c r="I380" s="44">
        <f>VLOOKUP(H380,编辑!W:X,2,FALSE)</f>
        <v>3012</v>
      </c>
      <c r="J380" s="43">
        <v>30</v>
      </c>
      <c r="K380" s="41" t="s">
        <v>508</v>
      </c>
      <c r="L380" s="44">
        <f>VLOOKUP(K380,编辑!W:X,2,FALSE)</f>
        <v>3012</v>
      </c>
      <c r="M380" s="43">
        <v>30</v>
      </c>
      <c r="N380" s="41" t="s">
        <v>508</v>
      </c>
      <c r="O380" s="44">
        <f>VLOOKUP(N380,编辑!W:X,2,FALSE)</f>
        <v>3012</v>
      </c>
      <c r="P380" s="43">
        <v>30</v>
      </c>
      <c r="Q380" s="40"/>
      <c r="R380" s="44">
        <v>3012</v>
      </c>
      <c r="S380" s="43">
        <v>30</v>
      </c>
      <c r="T380" s="58" t="str">
        <f t="shared" si="65"/>
        <v>3012;3012;3012</v>
      </c>
      <c r="U380" s="58" t="str">
        <f t="shared" si="66"/>
        <v>30;30;30</v>
      </c>
    </row>
    <row r="381" ht="16.5" spans="7:21">
      <c r="G381" s="40" t="s">
        <v>873</v>
      </c>
      <c r="H381" s="41" t="s">
        <v>508</v>
      </c>
      <c r="I381" s="44">
        <f>VLOOKUP(H381,编辑!W:X,2,FALSE)</f>
        <v>3012</v>
      </c>
      <c r="J381" s="43">
        <v>30</v>
      </c>
      <c r="K381" s="41" t="s">
        <v>508</v>
      </c>
      <c r="L381" s="44">
        <f>VLOOKUP(K381,编辑!W:X,2,FALSE)</f>
        <v>3012</v>
      </c>
      <c r="M381" s="43">
        <v>30</v>
      </c>
      <c r="N381" s="41" t="s">
        <v>508</v>
      </c>
      <c r="O381" s="44">
        <f>VLOOKUP(N381,编辑!W:X,2,FALSE)</f>
        <v>3012</v>
      </c>
      <c r="P381" s="43">
        <v>30</v>
      </c>
      <c r="Q381" s="40"/>
      <c r="R381" s="44">
        <v>3012</v>
      </c>
      <c r="S381" s="43">
        <v>30</v>
      </c>
      <c r="T381" s="58" t="str">
        <f t="shared" si="65"/>
        <v>3012;3012;3012</v>
      </c>
      <c r="U381" s="58" t="str">
        <f t="shared" si="66"/>
        <v>30;30;30</v>
      </c>
    </row>
    <row r="382" ht="16.5" spans="7:21">
      <c r="G382" s="40" t="s">
        <v>874</v>
      </c>
      <c r="H382" s="41" t="s">
        <v>508</v>
      </c>
      <c r="I382" s="44">
        <f>VLOOKUP(H382,编辑!W:X,2,FALSE)</f>
        <v>3012</v>
      </c>
      <c r="J382" s="43">
        <v>30</v>
      </c>
      <c r="K382" s="41" t="s">
        <v>508</v>
      </c>
      <c r="L382" s="44">
        <f>VLOOKUP(K382,编辑!W:X,2,FALSE)</f>
        <v>3012</v>
      </c>
      <c r="M382" s="43">
        <v>30</v>
      </c>
      <c r="N382" s="41" t="s">
        <v>508</v>
      </c>
      <c r="O382" s="44">
        <f>VLOOKUP(N382,编辑!W:X,2,FALSE)</f>
        <v>3012</v>
      </c>
      <c r="P382" s="43">
        <v>30</v>
      </c>
      <c r="Q382" s="40"/>
      <c r="R382" s="44">
        <v>3012</v>
      </c>
      <c r="S382" s="43">
        <v>30</v>
      </c>
      <c r="T382" s="58" t="str">
        <f t="shared" si="65"/>
        <v>3012;3012;3012</v>
      </c>
      <c r="U382" s="58" t="str">
        <f t="shared" si="66"/>
        <v>30;30;30</v>
      </c>
    </row>
    <row r="383" ht="16.5" spans="7:21">
      <c r="G383" s="40" t="s">
        <v>875</v>
      </c>
      <c r="H383" s="41" t="s">
        <v>508</v>
      </c>
      <c r="I383" s="44">
        <f>VLOOKUP(H383,编辑!W:X,2,FALSE)</f>
        <v>3012</v>
      </c>
      <c r="J383" s="43">
        <v>30</v>
      </c>
      <c r="K383" s="41" t="s">
        <v>508</v>
      </c>
      <c r="L383" s="44">
        <f>VLOOKUP(K383,编辑!W:X,2,FALSE)</f>
        <v>3012</v>
      </c>
      <c r="M383" s="43">
        <v>30</v>
      </c>
      <c r="N383" s="41" t="s">
        <v>508</v>
      </c>
      <c r="O383" s="44">
        <f>VLOOKUP(N383,编辑!W:X,2,FALSE)</f>
        <v>3012</v>
      </c>
      <c r="P383" s="43">
        <v>30</v>
      </c>
      <c r="Q383" s="40"/>
      <c r="R383" s="44">
        <v>3012</v>
      </c>
      <c r="S383" s="43">
        <v>30</v>
      </c>
      <c r="T383" s="58" t="str">
        <f t="shared" si="65"/>
        <v>3012;3012;3012</v>
      </c>
      <c r="U383" s="58" t="str">
        <f t="shared" si="66"/>
        <v>30;30;30</v>
      </c>
    </row>
    <row r="384" ht="16.5" spans="7:21">
      <c r="G384" s="40" t="s">
        <v>876</v>
      </c>
      <c r="H384" s="41" t="s">
        <v>508</v>
      </c>
      <c r="I384" s="44">
        <f>VLOOKUP(H384,编辑!W:X,2,FALSE)</f>
        <v>3012</v>
      </c>
      <c r="J384" s="43">
        <v>30</v>
      </c>
      <c r="K384" s="41" t="s">
        <v>508</v>
      </c>
      <c r="L384" s="44">
        <f>VLOOKUP(K384,编辑!W:X,2,FALSE)</f>
        <v>3012</v>
      </c>
      <c r="M384" s="43">
        <v>30</v>
      </c>
      <c r="N384" s="41" t="s">
        <v>508</v>
      </c>
      <c r="O384" s="44">
        <f>VLOOKUP(N384,编辑!W:X,2,FALSE)</f>
        <v>3012</v>
      </c>
      <c r="P384" s="43">
        <v>30</v>
      </c>
      <c r="Q384" s="40"/>
      <c r="R384" s="44">
        <v>3012</v>
      </c>
      <c r="S384" s="43">
        <v>30</v>
      </c>
      <c r="T384" s="58" t="str">
        <f t="shared" si="65"/>
        <v>3012;3012;3012</v>
      </c>
      <c r="U384" s="58" t="str">
        <f t="shared" si="66"/>
        <v>30;30;30</v>
      </c>
    </row>
    <row r="385" ht="16.5" spans="7:21">
      <c r="G385" s="40" t="s">
        <v>877</v>
      </c>
      <c r="H385" s="41" t="s">
        <v>508</v>
      </c>
      <c r="I385" s="44">
        <f>VLOOKUP(H385,编辑!W:X,2,FALSE)</f>
        <v>3012</v>
      </c>
      <c r="J385" s="43">
        <v>30</v>
      </c>
      <c r="K385" s="41" t="s">
        <v>508</v>
      </c>
      <c r="L385" s="44">
        <f>VLOOKUP(K385,编辑!W:X,2,FALSE)</f>
        <v>3012</v>
      </c>
      <c r="M385" s="43">
        <v>30</v>
      </c>
      <c r="N385" s="41" t="s">
        <v>508</v>
      </c>
      <c r="O385" s="44">
        <f>VLOOKUP(N385,编辑!W:X,2,FALSE)</f>
        <v>3012</v>
      </c>
      <c r="P385" s="43">
        <v>30</v>
      </c>
      <c r="Q385" s="40"/>
      <c r="R385" s="44">
        <v>3012</v>
      </c>
      <c r="S385" s="43">
        <v>30</v>
      </c>
      <c r="T385" s="58" t="str">
        <f t="shared" si="65"/>
        <v>3012;3012;3012</v>
      </c>
      <c r="U385" s="58" t="str">
        <f t="shared" si="66"/>
        <v>30;30;30</v>
      </c>
    </row>
    <row r="386" ht="16.5" spans="7:21">
      <c r="G386" s="40" t="s">
        <v>878</v>
      </c>
      <c r="H386" s="41" t="s">
        <v>508</v>
      </c>
      <c r="I386" s="44">
        <f>VLOOKUP(H386,编辑!W:X,2,FALSE)</f>
        <v>3012</v>
      </c>
      <c r="J386" s="43">
        <v>30</v>
      </c>
      <c r="K386" s="41" t="s">
        <v>508</v>
      </c>
      <c r="L386" s="44">
        <f>VLOOKUP(K386,编辑!W:X,2,FALSE)</f>
        <v>3012</v>
      </c>
      <c r="M386" s="43">
        <v>30</v>
      </c>
      <c r="N386" s="41" t="s">
        <v>508</v>
      </c>
      <c r="O386" s="44">
        <f>VLOOKUP(N386,编辑!W:X,2,FALSE)</f>
        <v>3012</v>
      </c>
      <c r="P386" s="43">
        <v>30</v>
      </c>
      <c r="Q386" s="40"/>
      <c r="R386" s="44">
        <v>3012</v>
      </c>
      <c r="S386" s="43">
        <v>30</v>
      </c>
      <c r="T386" s="58" t="str">
        <f t="shared" si="65"/>
        <v>3012;3012;3012</v>
      </c>
      <c r="U386" s="58" t="str">
        <f t="shared" si="66"/>
        <v>30;30;30</v>
      </c>
    </row>
    <row r="387" ht="16.5" spans="7:21">
      <c r="G387" s="40" t="s">
        <v>879</v>
      </c>
      <c r="H387" s="41" t="s">
        <v>508</v>
      </c>
      <c r="I387" s="44">
        <f>VLOOKUP(H387,编辑!W:X,2,FALSE)</f>
        <v>3012</v>
      </c>
      <c r="J387" s="43">
        <v>30</v>
      </c>
      <c r="K387" s="41" t="s">
        <v>508</v>
      </c>
      <c r="L387" s="44">
        <f>VLOOKUP(K387,编辑!W:X,2,FALSE)</f>
        <v>3012</v>
      </c>
      <c r="M387" s="43">
        <v>30</v>
      </c>
      <c r="N387" s="41" t="s">
        <v>508</v>
      </c>
      <c r="O387" s="44">
        <f>VLOOKUP(N387,编辑!W:X,2,FALSE)</f>
        <v>3012</v>
      </c>
      <c r="P387" s="43">
        <v>30</v>
      </c>
      <c r="Q387" s="40"/>
      <c r="R387" s="44">
        <v>3012</v>
      </c>
      <c r="S387" s="43">
        <v>30</v>
      </c>
      <c r="T387" s="58" t="str">
        <f t="shared" si="65"/>
        <v>3012;3012;3012</v>
      </c>
      <c r="U387" s="58" t="str">
        <f t="shared" si="66"/>
        <v>30;30;30</v>
      </c>
    </row>
    <row r="388" ht="16.5" spans="7:21">
      <c r="G388" s="40" t="s">
        <v>880</v>
      </c>
      <c r="H388" s="41" t="s">
        <v>508</v>
      </c>
      <c r="I388" s="44">
        <f>VLOOKUP(H388,编辑!W:X,2,FALSE)</f>
        <v>3012</v>
      </c>
      <c r="J388" s="43">
        <v>30</v>
      </c>
      <c r="K388" s="41" t="s">
        <v>508</v>
      </c>
      <c r="L388" s="44">
        <f>VLOOKUP(K388,编辑!W:X,2,FALSE)</f>
        <v>3012</v>
      </c>
      <c r="M388" s="43">
        <v>30</v>
      </c>
      <c r="N388" s="41" t="s">
        <v>508</v>
      </c>
      <c r="O388" s="44">
        <f>VLOOKUP(N388,编辑!W:X,2,FALSE)</f>
        <v>3012</v>
      </c>
      <c r="P388" s="43">
        <v>30</v>
      </c>
      <c r="Q388" s="40"/>
      <c r="R388" s="44">
        <v>3012</v>
      </c>
      <c r="S388" s="43">
        <v>30</v>
      </c>
      <c r="T388" s="58" t="str">
        <f t="shared" si="65"/>
        <v>3012;3012;3012</v>
      </c>
      <c r="U388" s="58" t="str">
        <f t="shared" si="66"/>
        <v>30;30;30</v>
      </c>
    </row>
    <row r="389" ht="16.5" spans="7:21">
      <c r="G389" s="40" t="s">
        <v>881</v>
      </c>
      <c r="H389" s="41" t="s">
        <v>508</v>
      </c>
      <c r="I389" s="44">
        <f>VLOOKUP(H389,编辑!W:X,2,FALSE)</f>
        <v>3012</v>
      </c>
      <c r="J389" s="43">
        <v>30</v>
      </c>
      <c r="K389" s="41" t="s">
        <v>508</v>
      </c>
      <c r="L389" s="44">
        <f>VLOOKUP(K389,编辑!W:X,2,FALSE)</f>
        <v>3012</v>
      </c>
      <c r="M389" s="43">
        <v>30</v>
      </c>
      <c r="N389" s="41" t="s">
        <v>508</v>
      </c>
      <c r="O389" s="44">
        <f>VLOOKUP(N389,编辑!W:X,2,FALSE)</f>
        <v>3012</v>
      </c>
      <c r="P389" s="43">
        <v>30</v>
      </c>
      <c r="Q389" s="40"/>
      <c r="R389" s="44">
        <v>3012</v>
      </c>
      <c r="S389" s="43">
        <v>30</v>
      </c>
      <c r="T389" s="58" t="str">
        <f t="shared" si="65"/>
        <v>3012;3012;3012</v>
      </c>
      <c r="U389" s="58" t="str">
        <f t="shared" si="66"/>
        <v>30;30;30</v>
      </c>
    </row>
    <row r="390" ht="16.5" spans="7:21">
      <c r="G390" s="40" t="s">
        <v>882</v>
      </c>
      <c r="H390" s="41" t="s">
        <v>508</v>
      </c>
      <c r="I390" s="44">
        <f>VLOOKUP(H390,编辑!W:X,2,FALSE)</f>
        <v>3012</v>
      </c>
      <c r="J390" s="43">
        <v>30</v>
      </c>
      <c r="K390" s="41" t="s">
        <v>508</v>
      </c>
      <c r="L390" s="44">
        <f>VLOOKUP(K390,编辑!W:X,2,FALSE)</f>
        <v>3012</v>
      </c>
      <c r="M390" s="43">
        <v>30</v>
      </c>
      <c r="N390" s="41" t="s">
        <v>508</v>
      </c>
      <c r="O390" s="44">
        <f>VLOOKUP(N390,编辑!W:X,2,FALSE)</f>
        <v>3012</v>
      </c>
      <c r="P390" s="43">
        <v>30</v>
      </c>
      <c r="Q390" s="40"/>
      <c r="R390" s="44">
        <v>3012</v>
      </c>
      <c r="S390" s="43">
        <v>30</v>
      </c>
      <c r="T390" s="58" t="str">
        <f t="shared" si="65"/>
        <v>3012;3012;3012</v>
      </c>
      <c r="U390" s="58" t="str">
        <f t="shared" si="66"/>
        <v>30;30;30</v>
      </c>
    </row>
    <row r="391" ht="16.5" spans="7:21">
      <c r="G391" s="40" t="s">
        <v>883</v>
      </c>
      <c r="H391" s="41" t="s">
        <v>508</v>
      </c>
      <c r="I391" s="44">
        <f>VLOOKUP(H391,编辑!W:X,2,FALSE)</f>
        <v>3012</v>
      </c>
      <c r="J391" s="43">
        <v>30</v>
      </c>
      <c r="K391" s="41" t="s">
        <v>508</v>
      </c>
      <c r="L391" s="44">
        <f>VLOOKUP(K391,编辑!W:X,2,FALSE)</f>
        <v>3012</v>
      </c>
      <c r="M391" s="43">
        <v>30</v>
      </c>
      <c r="N391" s="41" t="s">
        <v>508</v>
      </c>
      <c r="O391" s="44">
        <f>VLOOKUP(N391,编辑!W:X,2,FALSE)</f>
        <v>3012</v>
      </c>
      <c r="P391" s="43">
        <v>30</v>
      </c>
      <c r="Q391" s="40"/>
      <c r="R391" s="44">
        <v>3012</v>
      </c>
      <c r="S391" s="43">
        <v>30</v>
      </c>
      <c r="T391" s="58" t="str">
        <f t="shared" si="65"/>
        <v>3012;3012;3012</v>
      </c>
      <c r="U391" s="58" t="str">
        <f t="shared" si="66"/>
        <v>30;30;30</v>
      </c>
    </row>
    <row r="392" ht="16.5" spans="7:21">
      <c r="G392" s="40" t="s">
        <v>884</v>
      </c>
      <c r="H392" s="41" t="s">
        <v>508</v>
      </c>
      <c r="I392" s="44">
        <f>VLOOKUP(H392,编辑!W:X,2,FALSE)</f>
        <v>3012</v>
      </c>
      <c r="J392" s="43">
        <v>30</v>
      </c>
      <c r="K392" s="41" t="s">
        <v>508</v>
      </c>
      <c r="L392" s="44">
        <f>VLOOKUP(K392,编辑!W:X,2,FALSE)</f>
        <v>3012</v>
      </c>
      <c r="M392" s="43">
        <v>30</v>
      </c>
      <c r="N392" s="41" t="s">
        <v>508</v>
      </c>
      <c r="O392" s="44">
        <f>VLOOKUP(N392,编辑!W:X,2,FALSE)</f>
        <v>3012</v>
      </c>
      <c r="P392" s="43">
        <v>30</v>
      </c>
      <c r="Q392" s="40"/>
      <c r="R392" s="44">
        <v>3012</v>
      </c>
      <c r="S392" s="43">
        <v>30</v>
      </c>
      <c r="T392" s="58" t="str">
        <f t="shared" si="65"/>
        <v>3012;3012;3012</v>
      </c>
      <c r="U392" s="58" t="str">
        <f t="shared" si="66"/>
        <v>30;30;30</v>
      </c>
    </row>
    <row r="393" ht="16.5" spans="7:21">
      <c r="G393" s="40" t="s">
        <v>885</v>
      </c>
      <c r="H393" s="41" t="s">
        <v>508</v>
      </c>
      <c r="I393" s="44">
        <f>VLOOKUP(H393,编辑!W:X,2,FALSE)</f>
        <v>3012</v>
      </c>
      <c r="J393" s="43">
        <v>30</v>
      </c>
      <c r="K393" s="41" t="s">
        <v>508</v>
      </c>
      <c r="L393" s="44">
        <f>VLOOKUP(K393,编辑!W:X,2,FALSE)</f>
        <v>3012</v>
      </c>
      <c r="M393" s="43">
        <v>30</v>
      </c>
      <c r="N393" s="41" t="s">
        <v>508</v>
      </c>
      <c r="O393" s="44">
        <f>VLOOKUP(N393,编辑!W:X,2,FALSE)</f>
        <v>3012</v>
      </c>
      <c r="P393" s="43">
        <v>30</v>
      </c>
      <c r="Q393" s="40"/>
      <c r="R393" s="44">
        <v>3012</v>
      </c>
      <c r="S393" s="43">
        <v>30</v>
      </c>
      <c r="T393" s="58" t="str">
        <f t="shared" si="65"/>
        <v>3012;3012;3012</v>
      </c>
      <c r="U393" s="58" t="str">
        <f t="shared" si="66"/>
        <v>30;30;30</v>
      </c>
    </row>
    <row r="394" ht="16.5" spans="7:21">
      <c r="G394" s="40" t="s">
        <v>886</v>
      </c>
      <c r="H394" s="41" t="s">
        <v>508</v>
      </c>
      <c r="I394" s="44">
        <f>VLOOKUP(H394,编辑!W:X,2,FALSE)</f>
        <v>3012</v>
      </c>
      <c r="J394" s="43">
        <v>30</v>
      </c>
      <c r="K394" s="41" t="s">
        <v>508</v>
      </c>
      <c r="L394" s="44">
        <f>VLOOKUP(K394,编辑!W:X,2,FALSE)</f>
        <v>3012</v>
      </c>
      <c r="M394" s="43">
        <v>30</v>
      </c>
      <c r="N394" s="41" t="s">
        <v>508</v>
      </c>
      <c r="O394" s="44">
        <f>VLOOKUP(N394,编辑!W:X,2,FALSE)</f>
        <v>3012</v>
      </c>
      <c r="P394" s="43">
        <v>30</v>
      </c>
      <c r="Q394" s="40"/>
      <c r="R394" s="44">
        <v>3012</v>
      </c>
      <c r="S394" s="43">
        <v>30</v>
      </c>
      <c r="T394" s="58" t="str">
        <f t="shared" si="65"/>
        <v>3012;3012;3012</v>
      </c>
      <c r="U394" s="58" t="str">
        <f t="shared" si="66"/>
        <v>30;30;30</v>
      </c>
    </row>
    <row r="395" ht="16.5" spans="7:21">
      <c r="G395" s="40" t="s">
        <v>887</v>
      </c>
      <c r="H395" s="41" t="s">
        <v>508</v>
      </c>
      <c r="I395" s="44">
        <f>VLOOKUP(H395,编辑!W:X,2,FALSE)</f>
        <v>3012</v>
      </c>
      <c r="J395" s="43">
        <v>30</v>
      </c>
      <c r="K395" s="41" t="s">
        <v>508</v>
      </c>
      <c r="L395" s="44">
        <f>VLOOKUP(K395,编辑!W:X,2,FALSE)</f>
        <v>3012</v>
      </c>
      <c r="M395" s="43">
        <v>30</v>
      </c>
      <c r="N395" s="41" t="s">
        <v>508</v>
      </c>
      <c r="O395" s="44">
        <f>VLOOKUP(N395,编辑!W:X,2,FALSE)</f>
        <v>3012</v>
      </c>
      <c r="P395" s="43">
        <v>30</v>
      </c>
      <c r="Q395" s="40"/>
      <c r="R395" s="44">
        <v>3012</v>
      </c>
      <c r="S395" s="43">
        <v>30</v>
      </c>
      <c r="T395" s="58" t="str">
        <f t="shared" si="65"/>
        <v>3012;3012;3012</v>
      </c>
      <c r="U395" s="58" t="str">
        <f t="shared" si="66"/>
        <v>30;30;30</v>
      </c>
    </row>
    <row r="396" ht="16.5" spans="7:21">
      <c r="G396" s="40" t="s">
        <v>888</v>
      </c>
      <c r="H396" s="41" t="s">
        <v>508</v>
      </c>
      <c r="I396" s="44">
        <f>VLOOKUP(H396,编辑!W:X,2,FALSE)</f>
        <v>3012</v>
      </c>
      <c r="J396" s="43">
        <v>30</v>
      </c>
      <c r="K396" s="41" t="s">
        <v>508</v>
      </c>
      <c r="L396" s="44">
        <f>VLOOKUP(K396,编辑!W:X,2,FALSE)</f>
        <v>3012</v>
      </c>
      <c r="M396" s="43">
        <v>30</v>
      </c>
      <c r="N396" s="41" t="s">
        <v>508</v>
      </c>
      <c r="O396" s="44">
        <f>VLOOKUP(N396,编辑!W:X,2,FALSE)</f>
        <v>3012</v>
      </c>
      <c r="P396" s="43">
        <v>30</v>
      </c>
      <c r="Q396" s="40"/>
      <c r="R396" s="44">
        <v>3012</v>
      </c>
      <c r="S396" s="43">
        <v>30</v>
      </c>
      <c r="T396" s="58" t="str">
        <f t="shared" si="65"/>
        <v>3012;3012;3012</v>
      </c>
      <c r="U396" s="58" t="str">
        <f t="shared" si="66"/>
        <v>30;30;30</v>
      </c>
    </row>
    <row r="397" ht="16.5" spans="7:21">
      <c r="G397" s="40" t="s">
        <v>889</v>
      </c>
      <c r="H397" s="41" t="s">
        <v>508</v>
      </c>
      <c r="I397" s="44">
        <f>VLOOKUP(H397,编辑!W:X,2,FALSE)</f>
        <v>3012</v>
      </c>
      <c r="J397" s="43">
        <v>30</v>
      </c>
      <c r="K397" s="41" t="s">
        <v>508</v>
      </c>
      <c r="L397" s="44">
        <f>VLOOKUP(K397,编辑!W:X,2,FALSE)</f>
        <v>3012</v>
      </c>
      <c r="M397" s="43">
        <v>30</v>
      </c>
      <c r="N397" s="41" t="s">
        <v>508</v>
      </c>
      <c r="O397" s="44">
        <f>VLOOKUP(N397,编辑!W:X,2,FALSE)</f>
        <v>3012</v>
      </c>
      <c r="P397" s="43">
        <v>30</v>
      </c>
      <c r="Q397" s="40"/>
      <c r="R397" s="44">
        <v>3012</v>
      </c>
      <c r="S397" s="43">
        <v>30</v>
      </c>
      <c r="T397" s="58" t="str">
        <f t="shared" si="65"/>
        <v>3012;3012;3012</v>
      </c>
      <c r="U397" s="58" t="str">
        <f t="shared" si="66"/>
        <v>30;30;30</v>
      </c>
    </row>
    <row r="398" ht="16.5" spans="7:21">
      <c r="G398" s="40" t="s">
        <v>890</v>
      </c>
      <c r="H398" s="41" t="s">
        <v>508</v>
      </c>
      <c r="I398" s="44">
        <f>VLOOKUP(H398,编辑!W:X,2,FALSE)</f>
        <v>3012</v>
      </c>
      <c r="J398" s="43">
        <v>30</v>
      </c>
      <c r="K398" s="41" t="s">
        <v>508</v>
      </c>
      <c r="L398" s="44">
        <f>VLOOKUP(K398,编辑!W:X,2,FALSE)</f>
        <v>3012</v>
      </c>
      <c r="M398" s="43">
        <v>30</v>
      </c>
      <c r="N398" s="41" t="s">
        <v>508</v>
      </c>
      <c r="O398" s="44">
        <f>VLOOKUP(N398,编辑!W:X,2,FALSE)</f>
        <v>3012</v>
      </c>
      <c r="P398" s="43">
        <v>30</v>
      </c>
      <c r="Q398" s="40"/>
      <c r="R398" s="44">
        <v>3012</v>
      </c>
      <c r="S398" s="43">
        <v>30</v>
      </c>
      <c r="T398" s="58" t="str">
        <f t="shared" si="65"/>
        <v>3012;3012;3012</v>
      </c>
      <c r="U398" s="58" t="str">
        <f t="shared" si="66"/>
        <v>30;30;30</v>
      </c>
    </row>
    <row r="399" ht="16.5" spans="7:21">
      <c r="G399" s="40" t="s">
        <v>891</v>
      </c>
      <c r="H399" s="41" t="s">
        <v>508</v>
      </c>
      <c r="I399" s="44">
        <f>VLOOKUP(H399,编辑!W:X,2,FALSE)</f>
        <v>3012</v>
      </c>
      <c r="J399" s="43">
        <v>30</v>
      </c>
      <c r="K399" s="41" t="s">
        <v>508</v>
      </c>
      <c r="L399" s="44">
        <f>VLOOKUP(K399,编辑!W:X,2,FALSE)</f>
        <v>3012</v>
      </c>
      <c r="M399" s="43">
        <v>30</v>
      </c>
      <c r="N399" s="41" t="s">
        <v>508</v>
      </c>
      <c r="O399" s="44">
        <f>VLOOKUP(N399,编辑!W:X,2,FALSE)</f>
        <v>3012</v>
      </c>
      <c r="P399" s="43">
        <v>30</v>
      </c>
      <c r="Q399" s="40"/>
      <c r="R399" s="44">
        <v>3012</v>
      </c>
      <c r="S399" s="43">
        <v>30</v>
      </c>
      <c r="T399" s="58" t="str">
        <f t="shared" si="65"/>
        <v>3012;3012;3012</v>
      </c>
      <c r="U399" s="58" t="str">
        <f t="shared" si="66"/>
        <v>30;30;30</v>
      </c>
    </row>
    <row r="400" ht="16.5" spans="7:21">
      <c r="G400" s="40" t="s">
        <v>892</v>
      </c>
      <c r="H400" s="41" t="s">
        <v>508</v>
      </c>
      <c r="I400" s="44">
        <f>VLOOKUP(H400,编辑!W:X,2,FALSE)</f>
        <v>3012</v>
      </c>
      <c r="J400" s="43">
        <v>30</v>
      </c>
      <c r="K400" s="41" t="s">
        <v>508</v>
      </c>
      <c r="L400" s="44">
        <f>VLOOKUP(K400,编辑!W:X,2,FALSE)</f>
        <v>3012</v>
      </c>
      <c r="M400" s="43">
        <v>30</v>
      </c>
      <c r="N400" s="41" t="s">
        <v>508</v>
      </c>
      <c r="O400" s="44">
        <f>VLOOKUP(N400,编辑!W:X,2,FALSE)</f>
        <v>3012</v>
      </c>
      <c r="P400" s="43">
        <v>30</v>
      </c>
      <c r="Q400" s="40"/>
      <c r="R400" s="44">
        <v>3012</v>
      </c>
      <c r="S400" s="43">
        <v>30</v>
      </c>
      <c r="T400" s="58" t="str">
        <f t="shared" si="65"/>
        <v>3012;3012;3012</v>
      </c>
      <c r="U400" s="58" t="str">
        <f t="shared" si="66"/>
        <v>30;30;30</v>
      </c>
    </row>
    <row r="401" ht="16.5" spans="7:21">
      <c r="G401" s="40" t="s">
        <v>893</v>
      </c>
      <c r="H401" s="41" t="s">
        <v>508</v>
      </c>
      <c r="I401" s="44">
        <f>VLOOKUP(H401,编辑!W:X,2,FALSE)</f>
        <v>3012</v>
      </c>
      <c r="J401" s="43">
        <v>30</v>
      </c>
      <c r="K401" s="41" t="s">
        <v>508</v>
      </c>
      <c r="L401" s="44">
        <f>VLOOKUP(K401,编辑!W:X,2,FALSE)</f>
        <v>3012</v>
      </c>
      <c r="M401" s="43">
        <v>30</v>
      </c>
      <c r="N401" s="41" t="s">
        <v>508</v>
      </c>
      <c r="O401" s="44">
        <f>VLOOKUP(N401,编辑!W:X,2,FALSE)</f>
        <v>3012</v>
      </c>
      <c r="P401" s="43">
        <v>30</v>
      </c>
      <c r="Q401" s="40"/>
      <c r="R401" s="44">
        <v>3012</v>
      </c>
      <c r="S401" s="43">
        <v>30</v>
      </c>
      <c r="T401" s="58" t="str">
        <f t="shared" si="65"/>
        <v>3012;3012;3012</v>
      </c>
      <c r="U401" s="58" t="str">
        <f t="shared" si="66"/>
        <v>30;30;30</v>
      </c>
    </row>
    <row r="402" ht="16.5" spans="7:21">
      <c r="G402" s="40" t="s">
        <v>894</v>
      </c>
      <c r="H402" s="41" t="s">
        <v>508</v>
      </c>
      <c r="I402" s="44">
        <f>VLOOKUP(H402,编辑!W:X,2,FALSE)</f>
        <v>3012</v>
      </c>
      <c r="J402" s="43">
        <v>30</v>
      </c>
      <c r="K402" s="41" t="s">
        <v>508</v>
      </c>
      <c r="L402" s="44">
        <f>VLOOKUP(K402,编辑!W:X,2,FALSE)</f>
        <v>3012</v>
      </c>
      <c r="M402" s="43">
        <v>30</v>
      </c>
      <c r="N402" s="41" t="s">
        <v>508</v>
      </c>
      <c r="O402" s="44">
        <f>VLOOKUP(N402,编辑!W:X,2,FALSE)</f>
        <v>3012</v>
      </c>
      <c r="P402" s="43">
        <v>30</v>
      </c>
      <c r="Q402" s="40"/>
      <c r="R402" s="44">
        <v>3012</v>
      </c>
      <c r="S402" s="43">
        <v>30</v>
      </c>
      <c r="T402" s="58" t="str">
        <f t="shared" si="65"/>
        <v>3012;3012;3012</v>
      </c>
      <c r="U402" s="58" t="str">
        <f t="shared" si="66"/>
        <v>30;30;30</v>
      </c>
    </row>
    <row r="403" ht="16.5" spans="7:21">
      <c r="G403" s="40" t="s">
        <v>895</v>
      </c>
      <c r="H403" s="41" t="s">
        <v>508</v>
      </c>
      <c r="I403" s="44">
        <f>VLOOKUP(H403,编辑!W:X,2,FALSE)</f>
        <v>3012</v>
      </c>
      <c r="J403" s="43">
        <v>30</v>
      </c>
      <c r="K403" s="41" t="s">
        <v>508</v>
      </c>
      <c r="L403" s="44">
        <f>VLOOKUP(K403,编辑!W:X,2,FALSE)</f>
        <v>3012</v>
      </c>
      <c r="M403" s="43">
        <v>30</v>
      </c>
      <c r="N403" s="41" t="s">
        <v>508</v>
      </c>
      <c r="O403" s="44">
        <f>VLOOKUP(N403,编辑!W:X,2,FALSE)</f>
        <v>3012</v>
      </c>
      <c r="P403" s="43">
        <v>30</v>
      </c>
      <c r="Q403" s="40"/>
      <c r="R403" s="44">
        <v>3012</v>
      </c>
      <c r="S403" s="43">
        <v>30</v>
      </c>
      <c r="T403" s="58" t="str">
        <f t="shared" si="65"/>
        <v>3012;3012;3012</v>
      </c>
      <c r="U403" s="58" t="str">
        <f t="shared" si="66"/>
        <v>30;30;30</v>
      </c>
    </row>
    <row r="404" ht="16.5" spans="7:21">
      <c r="G404" s="40" t="s">
        <v>896</v>
      </c>
      <c r="H404" s="41" t="s">
        <v>508</v>
      </c>
      <c r="I404" s="44">
        <f>VLOOKUP(H404,编辑!W:X,2,FALSE)</f>
        <v>3012</v>
      </c>
      <c r="J404" s="43">
        <v>30</v>
      </c>
      <c r="K404" s="41" t="s">
        <v>508</v>
      </c>
      <c r="L404" s="44">
        <f>VLOOKUP(K404,编辑!W:X,2,FALSE)</f>
        <v>3012</v>
      </c>
      <c r="M404" s="43">
        <v>30</v>
      </c>
      <c r="N404" s="41" t="s">
        <v>508</v>
      </c>
      <c r="O404" s="44">
        <f>VLOOKUP(N404,编辑!W:X,2,FALSE)</f>
        <v>3012</v>
      </c>
      <c r="P404" s="43">
        <v>30</v>
      </c>
      <c r="Q404" s="40"/>
      <c r="R404" s="44">
        <v>3012</v>
      </c>
      <c r="S404" s="43">
        <v>30</v>
      </c>
      <c r="T404" s="58" t="str">
        <f t="shared" si="65"/>
        <v>3012;3012;3012</v>
      </c>
      <c r="U404" s="58" t="str">
        <f t="shared" si="66"/>
        <v>30;30;30</v>
      </c>
    </row>
    <row r="405" ht="16.5" spans="7:21">
      <c r="G405" s="40" t="s">
        <v>897</v>
      </c>
      <c r="H405" s="41" t="s">
        <v>508</v>
      </c>
      <c r="I405" s="44">
        <f>VLOOKUP(H405,编辑!W:X,2,FALSE)</f>
        <v>3012</v>
      </c>
      <c r="J405" s="43">
        <v>30</v>
      </c>
      <c r="K405" s="41" t="s">
        <v>508</v>
      </c>
      <c r="L405" s="44">
        <f>VLOOKUP(K405,编辑!W:X,2,FALSE)</f>
        <v>3012</v>
      </c>
      <c r="M405" s="43">
        <v>30</v>
      </c>
      <c r="N405" s="41" t="s">
        <v>508</v>
      </c>
      <c r="O405" s="44">
        <f>VLOOKUP(N405,编辑!W:X,2,FALSE)</f>
        <v>3012</v>
      </c>
      <c r="P405" s="43">
        <v>30</v>
      </c>
      <c r="Q405" s="40"/>
      <c r="R405" s="44">
        <v>3012</v>
      </c>
      <c r="S405" s="43">
        <v>30</v>
      </c>
      <c r="T405" s="58" t="str">
        <f t="shared" si="65"/>
        <v>3012;3012;3012</v>
      </c>
      <c r="U405" s="58" t="str">
        <f t="shared" si="66"/>
        <v>30;30;30</v>
      </c>
    </row>
    <row r="406" ht="16.5" spans="7:21">
      <c r="G406" s="40" t="s">
        <v>898</v>
      </c>
      <c r="H406" s="41" t="s">
        <v>508</v>
      </c>
      <c r="I406" s="44">
        <f>VLOOKUP(H406,编辑!W:X,2,FALSE)</f>
        <v>3012</v>
      </c>
      <c r="J406" s="43">
        <v>30</v>
      </c>
      <c r="K406" s="41" t="s">
        <v>508</v>
      </c>
      <c r="L406" s="44">
        <f>VLOOKUP(K406,编辑!W:X,2,FALSE)</f>
        <v>3012</v>
      </c>
      <c r="M406" s="43">
        <v>30</v>
      </c>
      <c r="N406" s="41" t="s">
        <v>508</v>
      </c>
      <c r="O406" s="44">
        <f>VLOOKUP(N406,编辑!W:X,2,FALSE)</f>
        <v>3012</v>
      </c>
      <c r="P406" s="43">
        <v>30</v>
      </c>
      <c r="Q406" s="40"/>
      <c r="R406" s="44">
        <v>3012</v>
      </c>
      <c r="S406" s="43">
        <v>30</v>
      </c>
      <c r="T406" s="58" t="str">
        <f t="shared" si="65"/>
        <v>3012;3012;3012</v>
      </c>
      <c r="U406" s="58" t="str">
        <f t="shared" si="66"/>
        <v>30;30;30</v>
      </c>
    </row>
    <row r="407" ht="16.5" spans="7:21">
      <c r="G407" s="40" t="s">
        <v>899</v>
      </c>
      <c r="H407" s="41" t="s">
        <v>508</v>
      </c>
      <c r="I407" s="44">
        <f>VLOOKUP(H407,编辑!W:X,2,FALSE)</f>
        <v>3012</v>
      </c>
      <c r="J407" s="43">
        <v>30</v>
      </c>
      <c r="K407" s="41" t="s">
        <v>508</v>
      </c>
      <c r="L407" s="44">
        <f>VLOOKUP(K407,编辑!W:X,2,FALSE)</f>
        <v>3012</v>
      </c>
      <c r="M407" s="43">
        <v>30</v>
      </c>
      <c r="N407" s="41" t="s">
        <v>508</v>
      </c>
      <c r="O407" s="44">
        <f>VLOOKUP(N407,编辑!W:X,2,FALSE)</f>
        <v>3012</v>
      </c>
      <c r="P407" s="43">
        <v>30</v>
      </c>
      <c r="Q407" s="40"/>
      <c r="R407" s="44">
        <v>3012</v>
      </c>
      <c r="S407" s="43">
        <v>30</v>
      </c>
      <c r="T407" s="58" t="str">
        <f t="shared" si="65"/>
        <v>3012;3012;3012</v>
      </c>
      <c r="U407" s="58" t="str">
        <f t="shared" si="66"/>
        <v>30;30;30</v>
      </c>
    </row>
    <row r="408" ht="16.5" spans="7:21">
      <c r="G408" s="40" t="s">
        <v>900</v>
      </c>
      <c r="H408" s="41" t="s">
        <v>508</v>
      </c>
      <c r="I408" s="44">
        <f>VLOOKUP(H408,编辑!W:X,2,FALSE)</f>
        <v>3012</v>
      </c>
      <c r="J408" s="43">
        <v>30</v>
      </c>
      <c r="K408" s="41" t="s">
        <v>508</v>
      </c>
      <c r="L408" s="44">
        <f>VLOOKUP(K408,编辑!W:X,2,FALSE)</f>
        <v>3012</v>
      </c>
      <c r="M408" s="43">
        <v>30</v>
      </c>
      <c r="N408" s="41" t="s">
        <v>508</v>
      </c>
      <c r="O408" s="44">
        <f>VLOOKUP(N408,编辑!W:X,2,FALSE)</f>
        <v>3012</v>
      </c>
      <c r="P408" s="43">
        <v>30</v>
      </c>
      <c r="Q408" s="40"/>
      <c r="R408" s="44">
        <v>3012</v>
      </c>
      <c r="S408" s="43">
        <v>30</v>
      </c>
      <c r="T408" s="58" t="str">
        <f t="shared" si="65"/>
        <v>3012;3012;3012</v>
      </c>
      <c r="U408" s="58" t="str">
        <f t="shared" si="66"/>
        <v>30;30;30</v>
      </c>
    </row>
    <row r="409" ht="16.5" spans="7:21">
      <c r="G409" s="40" t="s">
        <v>901</v>
      </c>
      <c r="H409" s="41" t="s">
        <v>508</v>
      </c>
      <c r="I409" s="44">
        <f>VLOOKUP(H409,编辑!W:X,2,FALSE)</f>
        <v>3012</v>
      </c>
      <c r="J409" s="43">
        <v>30</v>
      </c>
      <c r="K409" s="41" t="s">
        <v>508</v>
      </c>
      <c r="L409" s="44">
        <f>VLOOKUP(K409,编辑!W:X,2,FALSE)</f>
        <v>3012</v>
      </c>
      <c r="M409" s="43">
        <v>30</v>
      </c>
      <c r="N409" s="41" t="s">
        <v>508</v>
      </c>
      <c r="O409" s="44">
        <f>VLOOKUP(N409,编辑!W:X,2,FALSE)</f>
        <v>3012</v>
      </c>
      <c r="P409" s="43">
        <v>30</v>
      </c>
      <c r="Q409" s="40"/>
      <c r="R409" s="44">
        <v>3012</v>
      </c>
      <c r="S409" s="43">
        <v>30</v>
      </c>
      <c r="T409" s="58" t="str">
        <f t="shared" si="65"/>
        <v>3012;3012;3012</v>
      </c>
      <c r="U409" s="58" t="str">
        <f t="shared" si="66"/>
        <v>30;30;30</v>
      </c>
    </row>
    <row r="410" ht="16.5" spans="7:21">
      <c r="G410" s="40" t="s">
        <v>902</v>
      </c>
      <c r="H410" s="41" t="s">
        <v>508</v>
      </c>
      <c r="I410" s="44">
        <f>VLOOKUP(H410,编辑!W:X,2,FALSE)</f>
        <v>3012</v>
      </c>
      <c r="J410" s="43">
        <v>30</v>
      </c>
      <c r="K410" s="41" t="s">
        <v>508</v>
      </c>
      <c r="L410" s="44">
        <f>VLOOKUP(K410,编辑!W:X,2,FALSE)</f>
        <v>3012</v>
      </c>
      <c r="M410" s="43">
        <v>30</v>
      </c>
      <c r="N410" s="41" t="s">
        <v>508</v>
      </c>
      <c r="O410" s="44">
        <f>VLOOKUP(N410,编辑!W:X,2,FALSE)</f>
        <v>3012</v>
      </c>
      <c r="P410" s="43">
        <v>30</v>
      </c>
      <c r="Q410" s="40"/>
      <c r="R410" s="44">
        <v>3012</v>
      </c>
      <c r="S410" s="43">
        <v>30</v>
      </c>
      <c r="T410" s="58" t="str">
        <f t="shared" si="65"/>
        <v>3012;3012;3012</v>
      </c>
      <c r="U410" s="58" t="str">
        <f t="shared" si="66"/>
        <v>30;30;30</v>
      </c>
    </row>
    <row r="411" ht="16.5" spans="7:21">
      <c r="G411" s="40" t="s">
        <v>903</v>
      </c>
      <c r="H411" s="41" t="s">
        <v>508</v>
      </c>
      <c r="I411" s="44">
        <f>VLOOKUP(H411,编辑!W:X,2,FALSE)</f>
        <v>3012</v>
      </c>
      <c r="J411" s="43">
        <v>30</v>
      </c>
      <c r="K411" s="41" t="s">
        <v>508</v>
      </c>
      <c r="L411" s="44">
        <f>VLOOKUP(K411,编辑!W:X,2,FALSE)</f>
        <v>3012</v>
      </c>
      <c r="M411" s="43">
        <v>30</v>
      </c>
      <c r="N411" s="41" t="s">
        <v>508</v>
      </c>
      <c r="O411" s="44">
        <f>VLOOKUP(N411,编辑!W:X,2,FALSE)</f>
        <v>3012</v>
      </c>
      <c r="P411" s="43">
        <v>30</v>
      </c>
      <c r="Q411" s="40"/>
      <c r="R411" s="44">
        <v>3012</v>
      </c>
      <c r="S411" s="43">
        <v>30</v>
      </c>
      <c r="T411" s="58" t="str">
        <f t="shared" si="65"/>
        <v>3012;3012;3012</v>
      </c>
      <c r="U411" s="58" t="str">
        <f t="shared" si="66"/>
        <v>30;30;30</v>
      </c>
    </row>
    <row r="412" ht="16.5" spans="7:21">
      <c r="G412" s="40" t="s">
        <v>904</v>
      </c>
      <c r="H412" s="41" t="s">
        <v>508</v>
      </c>
      <c r="I412" s="44">
        <f>VLOOKUP(H412,编辑!W:X,2,FALSE)</f>
        <v>3012</v>
      </c>
      <c r="J412" s="43">
        <v>30</v>
      </c>
      <c r="K412" s="41" t="s">
        <v>508</v>
      </c>
      <c r="L412" s="44">
        <f>VLOOKUP(K412,编辑!W:X,2,FALSE)</f>
        <v>3012</v>
      </c>
      <c r="M412" s="43">
        <v>30</v>
      </c>
      <c r="N412" s="41" t="s">
        <v>508</v>
      </c>
      <c r="O412" s="44">
        <f>VLOOKUP(N412,编辑!W:X,2,FALSE)</f>
        <v>3012</v>
      </c>
      <c r="P412" s="43">
        <v>30</v>
      </c>
      <c r="Q412" s="40"/>
      <c r="R412" s="44">
        <v>3012</v>
      </c>
      <c r="S412" s="43">
        <v>30</v>
      </c>
      <c r="T412" s="58" t="str">
        <f t="shared" si="65"/>
        <v>3012;3012;3012</v>
      </c>
      <c r="U412" s="58" t="str">
        <f t="shared" si="66"/>
        <v>30;30;30</v>
      </c>
    </row>
    <row r="413" ht="16.5" spans="7:21">
      <c r="G413" s="40" t="s">
        <v>905</v>
      </c>
      <c r="H413" s="41" t="s">
        <v>508</v>
      </c>
      <c r="I413" s="44">
        <f>VLOOKUP(H413,编辑!W:X,2,FALSE)</f>
        <v>3012</v>
      </c>
      <c r="J413" s="43">
        <v>30</v>
      </c>
      <c r="K413" s="41" t="s">
        <v>508</v>
      </c>
      <c r="L413" s="44">
        <f>VLOOKUP(K413,编辑!W:X,2,FALSE)</f>
        <v>3012</v>
      </c>
      <c r="M413" s="43">
        <v>30</v>
      </c>
      <c r="N413" s="41" t="s">
        <v>508</v>
      </c>
      <c r="O413" s="44">
        <f>VLOOKUP(N413,编辑!W:X,2,FALSE)</f>
        <v>3012</v>
      </c>
      <c r="P413" s="43">
        <v>30</v>
      </c>
      <c r="Q413" s="40"/>
      <c r="R413" s="44">
        <v>3012</v>
      </c>
      <c r="S413" s="43">
        <v>30</v>
      </c>
      <c r="T413" s="58" t="str">
        <f t="shared" si="65"/>
        <v>3012;3012;3012</v>
      </c>
      <c r="U413" s="58" t="str">
        <f t="shared" si="66"/>
        <v>30;30;30</v>
      </c>
    </row>
    <row r="414" ht="16.5" spans="7:21">
      <c r="G414" s="40" t="s">
        <v>906</v>
      </c>
      <c r="H414" s="41" t="s">
        <v>508</v>
      </c>
      <c r="I414" s="44">
        <f>VLOOKUP(H414,编辑!W:X,2,FALSE)</f>
        <v>3012</v>
      </c>
      <c r="J414" s="43">
        <v>30</v>
      </c>
      <c r="K414" s="41" t="s">
        <v>508</v>
      </c>
      <c r="L414" s="44">
        <f>VLOOKUP(K414,编辑!W:X,2,FALSE)</f>
        <v>3012</v>
      </c>
      <c r="M414" s="43">
        <v>30</v>
      </c>
      <c r="N414" s="41" t="s">
        <v>508</v>
      </c>
      <c r="O414" s="44">
        <f>VLOOKUP(N414,编辑!W:X,2,FALSE)</f>
        <v>3012</v>
      </c>
      <c r="P414" s="43">
        <v>30</v>
      </c>
      <c r="Q414" s="40"/>
      <c r="R414" s="44">
        <v>3012</v>
      </c>
      <c r="S414" s="43">
        <v>30</v>
      </c>
      <c r="T414" s="58" t="str">
        <f t="shared" si="65"/>
        <v>3012;3012;3012</v>
      </c>
      <c r="U414" s="58" t="str">
        <f t="shared" si="66"/>
        <v>30;30;30</v>
      </c>
    </row>
    <row r="415" ht="16.5" spans="7:21">
      <c r="G415" s="40" t="s">
        <v>907</v>
      </c>
      <c r="H415" s="41" t="s">
        <v>508</v>
      </c>
      <c r="I415" s="44">
        <f>VLOOKUP(H415,编辑!W:X,2,FALSE)</f>
        <v>3012</v>
      </c>
      <c r="J415" s="43">
        <v>30</v>
      </c>
      <c r="K415" s="41" t="s">
        <v>508</v>
      </c>
      <c r="L415" s="44">
        <f>VLOOKUP(K415,编辑!W:X,2,FALSE)</f>
        <v>3012</v>
      </c>
      <c r="M415" s="43">
        <v>30</v>
      </c>
      <c r="N415" s="41" t="s">
        <v>508</v>
      </c>
      <c r="O415" s="44">
        <f>VLOOKUP(N415,编辑!W:X,2,FALSE)</f>
        <v>3012</v>
      </c>
      <c r="P415" s="43">
        <v>30</v>
      </c>
      <c r="Q415" s="40"/>
      <c r="R415" s="44">
        <v>3012</v>
      </c>
      <c r="S415" s="43">
        <v>30</v>
      </c>
      <c r="T415" s="58" t="str">
        <f t="shared" si="65"/>
        <v>3012;3012;3012</v>
      </c>
      <c r="U415" s="58" t="str">
        <f t="shared" si="66"/>
        <v>30;30;30</v>
      </c>
    </row>
    <row r="416" ht="16.5" spans="7:21">
      <c r="G416" s="40" t="s">
        <v>908</v>
      </c>
      <c r="H416" s="41" t="s">
        <v>508</v>
      </c>
      <c r="I416" s="44">
        <f>VLOOKUP(H416,编辑!W:X,2,FALSE)</f>
        <v>3012</v>
      </c>
      <c r="J416" s="43">
        <v>30</v>
      </c>
      <c r="K416" s="41" t="s">
        <v>508</v>
      </c>
      <c r="L416" s="44">
        <f>VLOOKUP(K416,编辑!W:X,2,FALSE)</f>
        <v>3012</v>
      </c>
      <c r="M416" s="43">
        <v>30</v>
      </c>
      <c r="N416" s="41" t="s">
        <v>508</v>
      </c>
      <c r="O416" s="44">
        <f>VLOOKUP(N416,编辑!W:X,2,FALSE)</f>
        <v>3012</v>
      </c>
      <c r="P416" s="43">
        <v>30</v>
      </c>
      <c r="Q416" s="40"/>
      <c r="R416" s="44">
        <v>3012</v>
      </c>
      <c r="S416" s="43">
        <v>30</v>
      </c>
      <c r="T416" s="58" t="str">
        <f t="shared" si="65"/>
        <v>3012;3012;3012</v>
      </c>
      <c r="U416" s="58" t="str">
        <f t="shared" si="66"/>
        <v>30;30;30</v>
      </c>
    </row>
    <row r="417" ht="16.5" spans="7:21">
      <c r="G417" s="40" t="s">
        <v>909</v>
      </c>
      <c r="H417" s="41" t="s">
        <v>508</v>
      </c>
      <c r="I417" s="44">
        <f>VLOOKUP(H417,编辑!W:X,2,FALSE)</f>
        <v>3012</v>
      </c>
      <c r="J417" s="43">
        <v>30</v>
      </c>
      <c r="K417" s="41" t="s">
        <v>508</v>
      </c>
      <c r="L417" s="44">
        <f>VLOOKUP(K417,编辑!W:X,2,FALSE)</f>
        <v>3012</v>
      </c>
      <c r="M417" s="43">
        <v>30</v>
      </c>
      <c r="N417" s="41" t="s">
        <v>508</v>
      </c>
      <c r="O417" s="44">
        <f>VLOOKUP(N417,编辑!W:X,2,FALSE)</f>
        <v>3012</v>
      </c>
      <c r="P417" s="43">
        <v>30</v>
      </c>
      <c r="Q417" s="40"/>
      <c r="R417" s="44">
        <v>3012</v>
      </c>
      <c r="S417" s="43">
        <v>30</v>
      </c>
      <c r="T417" s="58" t="str">
        <f t="shared" si="65"/>
        <v>3012;3012;3012</v>
      </c>
      <c r="U417" s="58" t="str">
        <f t="shared" si="66"/>
        <v>30;30;30</v>
      </c>
    </row>
    <row r="418" ht="16.5" spans="7:21">
      <c r="G418" s="40" t="s">
        <v>910</v>
      </c>
      <c r="H418" s="41" t="s">
        <v>508</v>
      </c>
      <c r="I418" s="44">
        <f>VLOOKUP(H418,编辑!W:X,2,FALSE)</f>
        <v>3012</v>
      </c>
      <c r="J418" s="43">
        <v>30</v>
      </c>
      <c r="K418" s="41" t="s">
        <v>508</v>
      </c>
      <c r="L418" s="44">
        <f>VLOOKUP(K418,编辑!W:X,2,FALSE)</f>
        <v>3012</v>
      </c>
      <c r="M418" s="43">
        <v>30</v>
      </c>
      <c r="N418" s="41" t="s">
        <v>508</v>
      </c>
      <c r="O418" s="44">
        <f>VLOOKUP(N418,编辑!W:X,2,FALSE)</f>
        <v>3012</v>
      </c>
      <c r="P418" s="43">
        <v>30</v>
      </c>
      <c r="Q418" s="40"/>
      <c r="R418" s="44">
        <v>3012</v>
      </c>
      <c r="S418" s="43">
        <v>30</v>
      </c>
      <c r="T418" s="58" t="str">
        <f t="shared" si="65"/>
        <v>3012;3012;3012</v>
      </c>
      <c r="U418" s="58" t="str">
        <f t="shared" si="66"/>
        <v>30;30;30</v>
      </c>
    </row>
    <row r="419" ht="16.5" spans="7:21">
      <c r="G419" s="40" t="s">
        <v>911</v>
      </c>
      <c r="H419" s="41" t="s">
        <v>508</v>
      </c>
      <c r="I419" s="44">
        <f>VLOOKUP(H419,编辑!W:X,2,FALSE)</f>
        <v>3012</v>
      </c>
      <c r="J419" s="43">
        <v>30</v>
      </c>
      <c r="K419" s="41" t="s">
        <v>508</v>
      </c>
      <c r="L419" s="44">
        <f>VLOOKUP(K419,编辑!W:X,2,FALSE)</f>
        <v>3012</v>
      </c>
      <c r="M419" s="43">
        <v>30</v>
      </c>
      <c r="N419" s="41" t="s">
        <v>508</v>
      </c>
      <c r="O419" s="44">
        <f>VLOOKUP(N419,编辑!W:X,2,FALSE)</f>
        <v>3012</v>
      </c>
      <c r="P419" s="43">
        <v>30</v>
      </c>
      <c r="Q419" s="40"/>
      <c r="R419" s="44">
        <v>3012</v>
      </c>
      <c r="S419" s="43">
        <v>30</v>
      </c>
      <c r="T419" s="58" t="str">
        <f t="shared" si="65"/>
        <v>3012;3012;3012</v>
      </c>
      <c r="U419" s="58" t="str">
        <f t="shared" si="66"/>
        <v>30;30;30</v>
      </c>
    </row>
    <row r="420" ht="16.5" spans="7:21">
      <c r="G420" s="40" t="s">
        <v>912</v>
      </c>
      <c r="H420" s="41" t="s">
        <v>508</v>
      </c>
      <c r="I420" s="44">
        <f>VLOOKUP(H420,编辑!W:X,2,FALSE)</f>
        <v>3012</v>
      </c>
      <c r="J420" s="43">
        <v>30</v>
      </c>
      <c r="K420" s="41" t="s">
        <v>508</v>
      </c>
      <c r="L420" s="44">
        <f>VLOOKUP(K420,编辑!W:X,2,FALSE)</f>
        <v>3012</v>
      </c>
      <c r="M420" s="43">
        <v>30</v>
      </c>
      <c r="N420" s="41" t="s">
        <v>508</v>
      </c>
      <c r="O420" s="44">
        <f>VLOOKUP(N420,编辑!W:X,2,FALSE)</f>
        <v>3012</v>
      </c>
      <c r="P420" s="43">
        <v>30</v>
      </c>
      <c r="Q420" s="40"/>
      <c r="R420" s="44">
        <v>3012</v>
      </c>
      <c r="S420" s="43">
        <v>30</v>
      </c>
      <c r="T420" s="58" t="str">
        <f t="shared" si="65"/>
        <v>3012;3012;3012</v>
      </c>
      <c r="U420" s="58" t="str">
        <f t="shared" si="66"/>
        <v>30;30;30</v>
      </c>
    </row>
    <row r="421" ht="16.5" spans="7:21">
      <c r="G421" s="40" t="s">
        <v>913</v>
      </c>
      <c r="H421" s="41" t="s">
        <v>508</v>
      </c>
      <c r="I421" s="44">
        <f>VLOOKUP(H421,编辑!W:X,2,FALSE)</f>
        <v>3012</v>
      </c>
      <c r="J421" s="43">
        <v>30</v>
      </c>
      <c r="K421" s="41" t="s">
        <v>508</v>
      </c>
      <c r="L421" s="44">
        <f>VLOOKUP(K421,编辑!W:X,2,FALSE)</f>
        <v>3012</v>
      </c>
      <c r="M421" s="43">
        <v>30</v>
      </c>
      <c r="N421" s="41" t="s">
        <v>508</v>
      </c>
      <c r="O421" s="44">
        <f>VLOOKUP(N421,编辑!W:X,2,FALSE)</f>
        <v>3012</v>
      </c>
      <c r="P421" s="43">
        <v>30</v>
      </c>
      <c r="Q421" s="40"/>
      <c r="R421" s="44">
        <v>3012</v>
      </c>
      <c r="S421" s="43">
        <v>30</v>
      </c>
      <c r="T421" s="58" t="str">
        <f t="shared" si="65"/>
        <v>3012;3012;3012</v>
      </c>
      <c r="U421" s="58" t="str">
        <f t="shared" si="66"/>
        <v>30;30;30</v>
      </c>
    </row>
    <row r="422" ht="16.5" spans="7:21">
      <c r="G422" s="40" t="s">
        <v>914</v>
      </c>
      <c r="H422" s="41" t="s">
        <v>508</v>
      </c>
      <c r="I422" s="44">
        <f>VLOOKUP(H422,编辑!W:X,2,FALSE)</f>
        <v>3012</v>
      </c>
      <c r="J422" s="43">
        <v>30</v>
      </c>
      <c r="K422" s="41" t="s">
        <v>508</v>
      </c>
      <c r="L422" s="44">
        <f>VLOOKUP(K422,编辑!W:X,2,FALSE)</f>
        <v>3012</v>
      </c>
      <c r="M422" s="43">
        <v>30</v>
      </c>
      <c r="N422" s="41" t="s">
        <v>508</v>
      </c>
      <c r="O422" s="44">
        <f>VLOOKUP(N422,编辑!W:X,2,FALSE)</f>
        <v>3012</v>
      </c>
      <c r="P422" s="43">
        <v>30</v>
      </c>
      <c r="Q422" s="40"/>
      <c r="R422" s="44">
        <v>3012</v>
      </c>
      <c r="S422" s="43">
        <v>30</v>
      </c>
      <c r="T422" s="58" t="str">
        <f t="shared" si="65"/>
        <v>3012;3012;3012</v>
      </c>
      <c r="U422" s="58" t="str">
        <f t="shared" si="66"/>
        <v>30;30;30</v>
      </c>
    </row>
    <row r="423" ht="16.5" spans="7:21">
      <c r="G423" s="40" t="s">
        <v>915</v>
      </c>
      <c r="H423" s="41" t="s">
        <v>508</v>
      </c>
      <c r="I423" s="44">
        <f>VLOOKUP(H423,编辑!W:X,2,FALSE)</f>
        <v>3012</v>
      </c>
      <c r="J423" s="43">
        <v>30</v>
      </c>
      <c r="K423" s="41" t="s">
        <v>508</v>
      </c>
      <c r="L423" s="44">
        <f>VLOOKUP(K423,编辑!W:X,2,FALSE)</f>
        <v>3012</v>
      </c>
      <c r="M423" s="43">
        <v>30</v>
      </c>
      <c r="N423" s="41" t="s">
        <v>508</v>
      </c>
      <c r="O423" s="44">
        <f>VLOOKUP(N423,编辑!W:X,2,FALSE)</f>
        <v>3012</v>
      </c>
      <c r="P423" s="43">
        <v>30</v>
      </c>
      <c r="Q423" s="40"/>
      <c r="R423" s="44">
        <v>3012</v>
      </c>
      <c r="S423" s="43">
        <v>30</v>
      </c>
      <c r="T423" s="58" t="str">
        <f t="shared" si="65"/>
        <v>3012;3012;3012</v>
      </c>
      <c r="U423" s="58" t="str">
        <f t="shared" si="66"/>
        <v>30;30;30</v>
      </c>
    </row>
    <row r="424" ht="16.5" spans="7:21">
      <c r="G424" s="40" t="s">
        <v>916</v>
      </c>
      <c r="H424" s="41" t="s">
        <v>508</v>
      </c>
      <c r="I424" s="44">
        <f>VLOOKUP(H424,编辑!W:X,2,FALSE)</f>
        <v>3012</v>
      </c>
      <c r="J424" s="43">
        <v>30</v>
      </c>
      <c r="K424" s="41" t="s">
        <v>508</v>
      </c>
      <c r="L424" s="44">
        <f>VLOOKUP(K424,编辑!W:X,2,FALSE)</f>
        <v>3012</v>
      </c>
      <c r="M424" s="43">
        <v>30</v>
      </c>
      <c r="N424" s="41" t="s">
        <v>508</v>
      </c>
      <c r="O424" s="44">
        <f>VLOOKUP(N424,编辑!W:X,2,FALSE)</f>
        <v>3012</v>
      </c>
      <c r="P424" s="43">
        <v>30</v>
      </c>
      <c r="Q424" s="40"/>
      <c r="R424" s="44">
        <v>3012</v>
      </c>
      <c r="S424" s="43">
        <v>30</v>
      </c>
      <c r="T424" s="58" t="str">
        <f t="shared" si="65"/>
        <v>3012;3012;3012</v>
      </c>
      <c r="U424" s="58" t="str">
        <f t="shared" si="66"/>
        <v>30;30;30</v>
      </c>
    </row>
    <row r="425" ht="16.5" spans="7:21">
      <c r="G425" s="40" t="s">
        <v>917</v>
      </c>
      <c r="H425" s="41" t="s">
        <v>508</v>
      </c>
      <c r="I425" s="44">
        <f>VLOOKUP(H425,编辑!W:X,2,FALSE)</f>
        <v>3012</v>
      </c>
      <c r="J425" s="43">
        <v>30</v>
      </c>
      <c r="K425" s="41" t="s">
        <v>508</v>
      </c>
      <c r="L425" s="44">
        <f>VLOOKUP(K425,编辑!W:X,2,FALSE)</f>
        <v>3012</v>
      </c>
      <c r="M425" s="43">
        <v>30</v>
      </c>
      <c r="N425" s="41" t="s">
        <v>508</v>
      </c>
      <c r="O425" s="44">
        <f>VLOOKUP(N425,编辑!W:X,2,FALSE)</f>
        <v>3012</v>
      </c>
      <c r="P425" s="43">
        <v>30</v>
      </c>
      <c r="Q425" s="40"/>
      <c r="R425" s="44">
        <v>3012</v>
      </c>
      <c r="S425" s="43">
        <v>30</v>
      </c>
      <c r="T425" s="58" t="str">
        <f t="shared" si="65"/>
        <v>3012;3012;3012</v>
      </c>
      <c r="U425" s="58" t="str">
        <f t="shared" si="66"/>
        <v>30;30;30</v>
      </c>
    </row>
    <row r="426" ht="16.5" spans="7:21">
      <c r="G426" s="40" t="s">
        <v>918</v>
      </c>
      <c r="H426" s="41" t="s">
        <v>508</v>
      </c>
      <c r="I426" s="44">
        <f>VLOOKUP(H426,编辑!W:X,2,FALSE)</f>
        <v>3012</v>
      </c>
      <c r="J426" s="43">
        <v>30</v>
      </c>
      <c r="K426" s="41" t="s">
        <v>508</v>
      </c>
      <c r="L426" s="44">
        <f>VLOOKUP(K426,编辑!W:X,2,FALSE)</f>
        <v>3012</v>
      </c>
      <c r="M426" s="43">
        <v>30</v>
      </c>
      <c r="N426" s="41" t="s">
        <v>508</v>
      </c>
      <c r="O426" s="44">
        <f>VLOOKUP(N426,编辑!W:X,2,FALSE)</f>
        <v>3012</v>
      </c>
      <c r="P426" s="43">
        <v>30</v>
      </c>
      <c r="Q426" s="40"/>
      <c r="R426" s="44">
        <v>3012</v>
      </c>
      <c r="S426" s="43">
        <v>30</v>
      </c>
      <c r="T426" s="58" t="str">
        <f t="shared" si="65"/>
        <v>3012;3012;3012</v>
      </c>
      <c r="U426" s="58" t="str">
        <f t="shared" si="66"/>
        <v>30;30;30</v>
      </c>
    </row>
    <row r="427" ht="16.5" spans="7:21">
      <c r="G427" s="40" t="s">
        <v>919</v>
      </c>
      <c r="H427" s="41" t="s">
        <v>508</v>
      </c>
      <c r="I427" s="44">
        <f>VLOOKUP(H427,编辑!W:X,2,FALSE)</f>
        <v>3012</v>
      </c>
      <c r="J427" s="43">
        <v>30</v>
      </c>
      <c r="K427" s="41" t="s">
        <v>508</v>
      </c>
      <c r="L427" s="44">
        <f>VLOOKUP(K427,编辑!W:X,2,FALSE)</f>
        <v>3012</v>
      </c>
      <c r="M427" s="43">
        <v>30</v>
      </c>
      <c r="N427" s="41" t="s">
        <v>508</v>
      </c>
      <c r="O427" s="44">
        <f>VLOOKUP(N427,编辑!W:X,2,FALSE)</f>
        <v>3012</v>
      </c>
      <c r="P427" s="43">
        <v>30</v>
      </c>
      <c r="Q427" s="40"/>
      <c r="R427" s="44">
        <v>3012</v>
      </c>
      <c r="S427" s="43">
        <v>30</v>
      </c>
      <c r="T427" s="58" t="str">
        <f t="shared" si="65"/>
        <v>3012;3012;3012</v>
      </c>
      <c r="U427" s="58" t="str">
        <f t="shared" si="66"/>
        <v>30;30;30</v>
      </c>
    </row>
    <row r="428" ht="16.5" spans="7:21">
      <c r="G428" s="40" t="s">
        <v>920</v>
      </c>
      <c r="H428" s="41" t="s">
        <v>508</v>
      </c>
      <c r="I428" s="44">
        <f>VLOOKUP(H428,编辑!W:X,2,FALSE)</f>
        <v>3012</v>
      </c>
      <c r="J428" s="43">
        <v>30</v>
      </c>
      <c r="K428" s="41" t="s">
        <v>508</v>
      </c>
      <c r="L428" s="44">
        <f>VLOOKUP(K428,编辑!W:X,2,FALSE)</f>
        <v>3012</v>
      </c>
      <c r="M428" s="43">
        <v>30</v>
      </c>
      <c r="N428" s="41" t="s">
        <v>508</v>
      </c>
      <c r="O428" s="44">
        <f>VLOOKUP(N428,编辑!W:X,2,FALSE)</f>
        <v>3012</v>
      </c>
      <c r="P428" s="43">
        <v>30</v>
      </c>
      <c r="Q428" s="40"/>
      <c r="R428" s="44">
        <v>3012</v>
      </c>
      <c r="S428" s="43">
        <v>30</v>
      </c>
      <c r="T428" s="58" t="str">
        <f t="shared" si="65"/>
        <v>3012;3012;3012</v>
      </c>
      <c r="U428" s="58" t="str">
        <f t="shared" si="66"/>
        <v>30;30;30</v>
      </c>
    </row>
    <row r="429" ht="16.5" spans="7:21">
      <c r="G429" s="40" t="s">
        <v>921</v>
      </c>
      <c r="H429" s="41" t="s">
        <v>508</v>
      </c>
      <c r="I429" s="44">
        <f>VLOOKUP(H429,编辑!W:X,2,FALSE)</f>
        <v>3012</v>
      </c>
      <c r="J429" s="43">
        <v>30</v>
      </c>
      <c r="K429" s="41" t="s">
        <v>508</v>
      </c>
      <c r="L429" s="44">
        <f>VLOOKUP(K429,编辑!W:X,2,FALSE)</f>
        <v>3012</v>
      </c>
      <c r="M429" s="43">
        <v>30</v>
      </c>
      <c r="N429" s="41" t="s">
        <v>508</v>
      </c>
      <c r="O429" s="44">
        <f>VLOOKUP(N429,编辑!W:X,2,FALSE)</f>
        <v>3012</v>
      </c>
      <c r="P429" s="43">
        <v>30</v>
      </c>
      <c r="Q429" s="40"/>
      <c r="R429" s="44">
        <v>3012</v>
      </c>
      <c r="S429" s="43">
        <v>30</v>
      </c>
      <c r="T429" s="58" t="str">
        <f t="shared" si="65"/>
        <v>3012;3012;3012</v>
      </c>
      <c r="U429" s="58" t="str">
        <f t="shared" si="66"/>
        <v>30;30;30</v>
      </c>
    </row>
    <row r="430" ht="16.5" spans="7:21">
      <c r="G430" s="40" t="s">
        <v>922</v>
      </c>
      <c r="H430" s="41" t="s">
        <v>508</v>
      </c>
      <c r="I430" s="44">
        <f>VLOOKUP(H430,编辑!W:X,2,FALSE)</f>
        <v>3012</v>
      </c>
      <c r="J430" s="43">
        <v>30</v>
      </c>
      <c r="K430" s="41" t="s">
        <v>508</v>
      </c>
      <c r="L430" s="44">
        <f>VLOOKUP(K430,编辑!W:X,2,FALSE)</f>
        <v>3012</v>
      </c>
      <c r="M430" s="43">
        <v>30</v>
      </c>
      <c r="N430" s="41" t="s">
        <v>508</v>
      </c>
      <c r="O430" s="44">
        <f>VLOOKUP(N430,编辑!W:X,2,FALSE)</f>
        <v>3012</v>
      </c>
      <c r="P430" s="43">
        <v>30</v>
      </c>
      <c r="Q430" s="40"/>
      <c r="R430" s="44">
        <v>3012</v>
      </c>
      <c r="S430" s="43">
        <v>30</v>
      </c>
      <c r="T430" s="58" t="str">
        <f t="shared" si="65"/>
        <v>3012;3012;3012</v>
      </c>
      <c r="U430" s="58" t="str">
        <f t="shared" si="66"/>
        <v>30;30;30</v>
      </c>
    </row>
    <row r="431" ht="16.5" spans="7:21">
      <c r="G431" s="40" t="s">
        <v>923</v>
      </c>
      <c r="H431" s="41" t="s">
        <v>508</v>
      </c>
      <c r="I431" s="44">
        <f>VLOOKUP(H431,编辑!W:X,2,FALSE)</f>
        <v>3012</v>
      </c>
      <c r="J431" s="43">
        <v>30</v>
      </c>
      <c r="K431" s="41" t="s">
        <v>508</v>
      </c>
      <c r="L431" s="44">
        <f>VLOOKUP(K431,编辑!W:X,2,FALSE)</f>
        <v>3012</v>
      </c>
      <c r="M431" s="43">
        <v>30</v>
      </c>
      <c r="N431" s="41" t="s">
        <v>508</v>
      </c>
      <c r="O431" s="44">
        <f>VLOOKUP(N431,编辑!W:X,2,FALSE)</f>
        <v>3012</v>
      </c>
      <c r="P431" s="43">
        <v>30</v>
      </c>
      <c r="Q431" s="40"/>
      <c r="R431" s="44">
        <v>3012</v>
      </c>
      <c r="S431" s="43">
        <v>30</v>
      </c>
      <c r="T431" s="58" t="str">
        <f t="shared" si="65"/>
        <v>3012;3012;3012</v>
      </c>
      <c r="U431" s="58" t="str">
        <f t="shared" si="66"/>
        <v>30;30;30</v>
      </c>
    </row>
    <row r="432" ht="16.5" spans="7:21">
      <c r="G432" s="40" t="s">
        <v>924</v>
      </c>
      <c r="H432" s="41" t="s">
        <v>508</v>
      </c>
      <c r="I432" s="44">
        <f>VLOOKUP(H432,编辑!W:X,2,FALSE)</f>
        <v>3012</v>
      </c>
      <c r="J432" s="43">
        <v>30</v>
      </c>
      <c r="K432" s="41" t="s">
        <v>508</v>
      </c>
      <c r="L432" s="44">
        <f>VLOOKUP(K432,编辑!W:X,2,FALSE)</f>
        <v>3012</v>
      </c>
      <c r="M432" s="43">
        <v>30</v>
      </c>
      <c r="N432" s="41" t="s">
        <v>508</v>
      </c>
      <c r="O432" s="44">
        <f>VLOOKUP(N432,编辑!W:X,2,FALSE)</f>
        <v>3012</v>
      </c>
      <c r="P432" s="43">
        <v>30</v>
      </c>
      <c r="Q432" s="40"/>
      <c r="R432" s="44">
        <v>3012</v>
      </c>
      <c r="S432" s="43">
        <v>30</v>
      </c>
      <c r="T432" s="58" t="str">
        <f t="shared" si="65"/>
        <v>3012;3012;3012</v>
      </c>
      <c r="U432" s="58" t="str">
        <f t="shared" si="66"/>
        <v>30;30;30</v>
      </c>
    </row>
    <row r="433" ht="16.5" spans="7:21">
      <c r="G433" s="40" t="s">
        <v>925</v>
      </c>
      <c r="H433" s="41" t="s">
        <v>508</v>
      </c>
      <c r="I433" s="44">
        <f>VLOOKUP(H433,编辑!W:X,2,FALSE)</f>
        <v>3012</v>
      </c>
      <c r="J433" s="43">
        <v>30</v>
      </c>
      <c r="K433" s="41" t="s">
        <v>508</v>
      </c>
      <c r="L433" s="44">
        <f>VLOOKUP(K433,编辑!W:X,2,FALSE)</f>
        <v>3012</v>
      </c>
      <c r="M433" s="43">
        <v>30</v>
      </c>
      <c r="N433" s="41" t="s">
        <v>508</v>
      </c>
      <c r="O433" s="44">
        <f>VLOOKUP(N433,编辑!W:X,2,FALSE)</f>
        <v>3012</v>
      </c>
      <c r="P433" s="43">
        <v>30</v>
      </c>
      <c r="Q433" s="40"/>
      <c r="R433" s="44">
        <v>3012</v>
      </c>
      <c r="S433" s="43">
        <v>30</v>
      </c>
      <c r="T433" s="58" t="str">
        <f t="shared" si="65"/>
        <v>3012;3012;3012</v>
      </c>
      <c r="U433" s="58" t="str">
        <f t="shared" si="66"/>
        <v>30;30;30</v>
      </c>
    </row>
    <row r="434" ht="16.5" spans="7:21">
      <c r="G434" s="40" t="s">
        <v>926</v>
      </c>
      <c r="H434" s="41" t="s">
        <v>508</v>
      </c>
      <c r="I434" s="44">
        <f>VLOOKUP(H434,编辑!W:X,2,FALSE)</f>
        <v>3012</v>
      </c>
      <c r="J434" s="43">
        <v>30</v>
      </c>
      <c r="K434" s="41" t="s">
        <v>508</v>
      </c>
      <c r="L434" s="44">
        <f>VLOOKUP(K434,编辑!W:X,2,FALSE)</f>
        <v>3012</v>
      </c>
      <c r="M434" s="43">
        <v>30</v>
      </c>
      <c r="N434" s="41" t="s">
        <v>508</v>
      </c>
      <c r="O434" s="44">
        <f>VLOOKUP(N434,编辑!W:X,2,FALSE)</f>
        <v>3012</v>
      </c>
      <c r="P434" s="43">
        <v>30</v>
      </c>
      <c r="Q434" s="40"/>
      <c r="R434" s="44">
        <v>3012</v>
      </c>
      <c r="S434" s="43">
        <v>30</v>
      </c>
      <c r="T434" s="58" t="str">
        <f t="shared" si="65"/>
        <v>3012;3012;3012</v>
      </c>
      <c r="U434" s="58" t="str">
        <f t="shared" si="66"/>
        <v>30;30;30</v>
      </c>
    </row>
    <row r="435" ht="16.5" spans="7:21">
      <c r="G435" s="40" t="s">
        <v>927</v>
      </c>
      <c r="H435" s="41" t="s">
        <v>508</v>
      </c>
      <c r="I435" s="44">
        <f>VLOOKUP(H435,编辑!W:X,2,FALSE)</f>
        <v>3012</v>
      </c>
      <c r="J435" s="43">
        <v>30</v>
      </c>
      <c r="K435" s="41" t="s">
        <v>508</v>
      </c>
      <c r="L435" s="44">
        <f>VLOOKUP(K435,编辑!W:X,2,FALSE)</f>
        <v>3012</v>
      </c>
      <c r="M435" s="43">
        <v>30</v>
      </c>
      <c r="N435" s="41" t="s">
        <v>508</v>
      </c>
      <c r="O435" s="44">
        <f>VLOOKUP(N435,编辑!W:X,2,FALSE)</f>
        <v>3012</v>
      </c>
      <c r="P435" s="43">
        <v>30</v>
      </c>
      <c r="Q435" s="40"/>
      <c r="R435" s="44">
        <v>3012</v>
      </c>
      <c r="S435" s="43">
        <v>30</v>
      </c>
      <c r="T435" s="58" t="str">
        <f t="shared" ref="T435:T494" si="67">IF(Q435="",(I435&amp;";"&amp;L435&amp;";"&amp;O435),(I435&amp;";"&amp;L435&amp;";"&amp;O435&amp;";"&amp;R435))</f>
        <v>3012;3012;3012</v>
      </c>
      <c r="U435" s="58" t="str">
        <f t="shared" ref="U435:U494" si="68">IF(Q435="",(J435&amp;";"&amp;M435&amp;";"&amp;P435),(J435&amp;";"&amp;M435&amp;";"&amp;P435&amp;";"&amp;S435))</f>
        <v>30;30;30</v>
      </c>
    </row>
    <row r="436" ht="16.5" spans="7:21">
      <c r="G436" s="40" t="s">
        <v>928</v>
      </c>
      <c r="H436" s="41" t="s">
        <v>508</v>
      </c>
      <c r="I436" s="44">
        <f>VLOOKUP(H436,编辑!W:X,2,FALSE)</f>
        <v>3012</v>
      </c>
      <c r="J436" s="43">
        <v>30</v>
      </c>
      <c r="K436" s="41" t="s">
        <v>508</v>
      </c>
      <c r="L436" s="44">
        <f>VLOOKUP(K436,编辑!W:X,2,FALSE)</f>
        <v>3012</v>
      </c>
      <c r="M436" s="43">
        <v>30</v>
      </c>
      <c r="N436" s="41" t="s">
        <v>508</v>
      </c>
      <c r="O436" s="44">
        <f>VLOOKUP(N436,编辑!W:X,2,FALSE)</f>
        <v>3012</v>
      </c>
      <c r="P436" s="43">
        <v>30</v>
      </c>
      <c r="Q436" s="40"/>
      <c r="R436" s="44">
        <v>3012</v>
      </c>
      <c r="S436" s="43">
        <v>30</v>
      </c>
      <c r="T436" s="58" t="str">
        <f t="shared" si="67"/>
        <v>3012;3012;3012</v>
      </c>
      <c r="U436" s="58" t="str">
        <f t="shared" si="68"/>
        <v>30;30;30</v>
      </c>
    </row>
    <row r="437" ht="16.5" spans="7:21">
      <c r="G437" s="40" t="s">
        <v>929</v>
      </c>
      <c r="H437" s="41" t="s">
        <v>508</v>
      </c>
      <c r="I437" s="44">
        <f>VLOOKUP(H437,编辑!W:X,2,FALSE)</f>
        <v>3012</v>
      </c>
      <c r="J437" s="43">
        <v>30</v>
      </c>
      <c r="K437" s="41" t="s">
        <v>508</v>
      </c>
      <c r="L437" s="44">
        <f>VLOOKUP(K437,编辑!W:X,2,FALSE)</f>
        <v>3012</v>
      </c>
      <c r="M437" s="43">
        <v>30</v>
      </c>
      <c r="N437" s="41" t="s">
        <v>508</v>
      </c>
      <c r="O437" s="44">
        <f>VLOOKUP(N437,编辑!W:X,2,FALSE)</f>
        <v>3012</v>
      </c>
      <c r="P437" s="43">
        <v>30</v>
      </c>
      <c r="Q437" s="40"/>
      <c r="R437" s="44">
        <v>3012</v>
      </c>
      <c r="S437" s="43">
        <v>30</v>
      </c>
      <c r="T437" s="58" t="str">
        <f t="shared" si="67"/>
        <v>3012;3012;3012</v>
      </c>
      <c r="U437" s="58" t="str">
        <f t="shared" si="68"/>
        <v>30;30;30</v>
      </c>
    </row>
    <row r="438" ht="16.5" spans="7:21">
      <c r="G438" s="40" t="s">
        <v>930</v>
      </c>
      <c r="H438" s="41" t="s">
        <v>508</v>
      </c>
      <c r="I438" s="44">
        <f>VLOOKUP(H438,编辑!W:X,2,FALSE)</f>
        <v>3012</v>
      </c>
      <c r="J438" s="43">
        <v>30</v>
      </c>
      <c r="K438" s="41" t="s">
        <v>508</v>
      </c>
      <c r="L438" s="44">
        <f>VLOOKUP(K438,编辑!W:X,2,FALSE)</f>
        <v>3012</v>
      </c>
      <c r="M438" s="43">
        <v>30</v>
      </c>
      <c r="N438" s="41" t="s">
        <v>508</v>
      </c>
      <c r="O438" s="44">
        <f>VLOOKUP(N438,编辑!W:X,2,FALSE)</f>
        <v>3012</v>
      </c>
      <c r="P438" s="43">
        <v>30</v>
      </c>
      <c r="Q438" s="40"/>
      <c r="R438" s="44">
        <v>3012</v>
      </c>
      <c r="S438" s="43">
        <v>30</v>
      </c>
      <c r="T438" s="58" t="str">
        <f t="shared" si="67"/>
        <v>3012;3012;3012</v>
      </c>
      <c r="U438" s="58" t="str">
        <f t="shared" si="68"/>
        <v>30;30;30</v>
      </c>
    </row>
    <row r="439" ht="16.5" spans="7:21">
      <c r="G439" s="40" t="s">
        <v>931</v>
      </c>
      <c r="H439" s="41" t="s">
        <v>508</v>
      </c>
      <c r="I439" s="44">
        <f>VLOOKUP(H439,编辑!W:X,2,FALSE)</f>
        <v>3012</v>
      </c>
      <c r="J439" s="43">
        <v>30</v>
      </c>
      <c r="K439" s="41" t="s">
        <v>508</v>
      </c>
      <c r="L439" s="44">
        <f>VLOOKUP(K439,编辑!W:X,2,FALSE)</f>
        <v>3012</v>
      </c>
      <c r="M439" s="43">
        <v>30</v>
      </c>
      <c r="N439" s="41" t="s">
        <v>508</v>
      </c>
      <c r="O439" s="44">
        <f>VLOOKUP(N439,编辑!W:X,2,FALSE)</f>
        <v>3012</v>
      </c>
      <c r="P439" s="43">
        <v>30</v>
      </c>
      <c r="Q439" s="40"/>
      <c r="R439" s="44">
        <v>3012</v>
      </c>
      <c r="S439" s="43">
        <v>30</v>
      </c>
      <c r="T439" s="58" t="str">
        <f t="shared" si="67"/>
        <v>3012;3012;3012</v>
      </c>
      <c r="U439" s="58" t="str">
        <f t="shared" si="68"/>
        <v>30;30;30</v>
      </c>
    </row>
    <row r="440" ht="16.5" spans="7:21">
      <c r="G440" s="40" t="s">
        <v>932</v>
      </c>
      <c r="H440" s="41" t="s">
        <v>508</v>
      </c>
      <c r="I440" s="44">
        <f>VLOOKUP(H440,编辑!W:X,2,FALSE)</f>
        <v>3012</v>
      </c>
      <c r="J440" s="43">
        <v>30</v>
      </c>
      <c r="K440" s="41" t="s">
        <v>508</v>
      </c>
      <c r="L440" s="44">
        <f>VLOOKUP(K440,编辑!W:X,2,FALSE)</f>
        <v>3012</v>
      </c>
      <c r="M440" s="43">
        <v>30</v>
      </c>
      <c r="N440" s="41" t="s">
        <v>508</v>
      </c>
      <c r="O440" s="44">
        <f>VLOOKUP(N440,编辑!W:X,2,FALSE)</f>
        <v>3012</v>
      </c>
      <c r="P440" s="43">
        <v>30</v>
      </c>
      <c r="Q440" s="40"/>
      <c r="R440" s="44">
        <v>3012</v>
      </c>
      <c r="S440" s="43">
        <v>30</v>
      </c>
      <c r="T440" s="58" t="str">
        <f t="shared" si="67"/>
        <v>3012;3012;3012</v>
      </c>
      <c r="U440" s="58" t="str">
        <f t="shared" si="68"/>
        <v>30;30;30</v>
      </c>
    </row>
    <row r="441" ht="16.5" spans="7:21">
      <c r="G441" s="40" t="s">
        <v>933</v>
      </c>
      <c r="H441" s="41" t="s">
        <v>508</v>
      </c>
      <c r="I441" s="44">
        <f>VLOOKUP(H441,编辑!W:X,2,FALSE)</f>
        <v>3012</v>
      </c>
      <c r="J441" s="43">
        <v>30</v>
      </c>
      <c r="K441" s="41" t="s">
        <v>508</v>
      </c>
      <c r="L441" s="44">
        <f>VLOOKUP(K441,编辑!W:X,2,FALSE)</f>
        <v>3012</v>
      </c>
      <c r="M441" s="43">
        <v>30</v>
      </c>
      <c r="N441" s="41" t="s">
        <v>508</v>
      </c>
      <c r="O441" s="44">
        <f>VLOOKUP(N441,编辑!W:X,2,FALSE)</f>
        <v>3012</v>
      </c>
      <c r="P441" s="43">
        <v>30</v>
      </c>
      <c r="Q441" s="40"/>
      <c r="R441" s="44">
        <v>3012</v>
      </c>
      <c r="S441" s="43">
        <v>30</v>
      </c>
      <c r="T441" s="58" t="str">
        <f t="shared" si="67"/>
        <v>3012;3012;3012</v>
      </c>
      <c r="U441" s="58" t="str">
        <f t="shared" si="68"/>
        <v>30;30;30</v>
      </c>
    </row>
    <row r="442" ht="16.5" spans="7:21">
      <c r="G442" s="40" t="s">
        <v>934</v>
      </c>
      <c r="H442" s="41" t="s">
        <v>508</v>
      </c>
      <c r="I442" s="44">
        <f>VLOOKUP(H442,编辑!W:X,2,FALSE)</f>
        <v>3012</v>
      </c>
      <c r="J442" s="43">
        <v>30</v>
      </c>
      <c r="K442" s="41" t="s">
        <v>508</v>
      </c>
      <c r="L442" s="44">
        <f>VLOOKUP(K442,编辑!W:X,2,FALSE)</f>
        <v>3012</v>
      </c>
      <c r="M442" s="43">
        <v>30</v>
      </c>
      <c r="N442" s="41" t="s">
        <v>508</v>
      </c>
      <c r="O442" s="44">
        <f>VLOOKUP(N442,编辑!W:X,2,FALSE)</f>
        <v>3012</v>
      </c>
      <c r="P442" s="43">
        <v>30</v>
      </c>
      <c r="Q442" s="40"/>
      <c r="R442" s="44">
        <v>3012</v>
      </c>
      <c r="S442" s="43">
        <v>30</v>
      </c>
      <c r="T442" s="58" t="str">
        <f t="shared" si="67"/>
        <v>3012;3012;3012</v>
      </c>
      <c r="U442" s="58" t="str">
        <f t="shared" si="68"/>
        <v>30;30;30</v>
      </c>
    </row>
    <row r="443" ht="16.5" spans="7:21">
      <c r="G443" s="40" t="s">
        <v>935</v>
      </c>
      <c r="H443" s="41" t="s">
        <v>508</v>
      </c>
      <c r="I443" s="44">
        <f>VLOOKUP(H443,编辑!W:X,2,FALSE)</f>
        <v>3012</v>
      </c>
      <c r="J443" s="43">
        <v>30</v>
      </c>
      <c r="K443" s="41" t="s">
        <v>508</v>
      </c>
      <c r="L443" s="44">
        <f>VLOOKUP(K443,编辑!W:X,2,FALSE)</f>
        <v>3012</v>
      </c>
      <c r="M443" s="43">
        <v>30</v>
      </c>
      <c r="N443" s="41" t="s">
        <v>508</v>
      </c>
      <c r="O443" s="44">
        <f>VLOOKUP(N443,编辑!W:X,2,FALSE)</f>
        <v>3012</v>
      </c>
      <c r="P443" s="43">
        <v>30</v>
      </c>
      <c r="Q443" s="40"/>
      <c r="R443" s="44">
        <v>3012</v>
      </c>
      <c r="S443" s="43">
        <v>30</v>
      </c>
      <c r="T443" s="58" t="str">
        <f t="shared" si="67"/>
        <v>3012;3012;3012</v>
      </c>
      <c r="U443" s="58" t="str">
        <f t="shared" si="68"/>
        <v>30;30;30</v>
      </c>
    </row>
    <row r="444" ht="16.5" spans="7:21">
      <c r="G444" s="40" t="s">
        <v>936</v>
      </c>
      <c r="H444" s="41" t="s">
        <v>508</v>
      </c>
      <c r="I444" s="44">
        <f>VLOOKUP(H444,编辑!W:X,2,FALSE)</f>
        <v>3012</v>
      </c>
      <c r="J444" s="43">
        <v>30</v>
      </c>
      <c r="K444" s="41" t="s">
        <v>508</v>
      </c>
      <c r="L444" s="44">
        <f>VLOOKUP(K444,编辑!W:X,2,FALSE)</f>
        <v>3012</v>
      </c>
      <c r="M444" s="43">
        <v>30</v>
      </c>
      <c r="N444" s="41" t="s">
        <v>508</v>
      </c>
      <c r="O444" s="44">
        <f>VLOOKUP(N444,编辑!W:X,2,FALSE)</f>
        <v>3012</v>
      </c>
      <c r="P444" s="43">
        <v>30</v>
      </c>
      <c r="Q444" s="40"/>
      <c r="R444" s="44">
        <v>3012</v>
      </c>
      <c r="S444" s="43">
        <v>30</v>
      </c>
      <c r="T444" s="58" t="str">
        <f t="shared" si="67"/>
        <v>3012;3012;3012</v>
      </c>
      <c r="U444" s="58" t="str">
        <f t="shared" si="68"/>
        <v>30;30;30</v>
      </c>
    </row>
    <row r="445" ht="16.5" spans="7:21">
      <c r="G445" s="40" t="s">
        <v>937</v>
      </c>
      <c r="H445" s="41" t="s">
        <v>508</v>
      </c>
      <c r="I445" s="44">
        <f>VLOOKUP(H445,编辑!W:X,2,FALSE)</f>
        <v>3012</v>
      </c>
      <c r="J445" s="43">
        <v>30</v>
      </c>
      <c r="K445" s="41" t="s">
        <v>508</v>
      </c>
      <c r="L445" s="44">
        <f>VLOOKUP(K445,编辑!W:X,2,FALSE)</f>
        <v>3012</v>
      </c>
      <c r="M445" s="43">
        <v>30</v>
      </c>
      <c r="N445" s="41" t="s">
        <v>508</v>
      </c>
      <c r="O445" s="44">
        <f>VLOOKUP(N445,编辑!W:X,2,FALSE)</f>
        <v>3012</v>
      </c>
      <c r="P445" s="43">
        <v>30</v>
      </c>
      <c r="Q445" s="40"/>
      <c r="R445" s="44">
        <v>3012</v>
      </c>
      <c r="S445" s="43">
        <v>30</v>
      </c>
      <c r="T445" s="58" t="str">
        <f t="shared" si="67"/>
        <v>3012;3012;3012</v>
      </c>
      <c r="U445" s="58" t="str">
        <f t="shared" si="68"/>
        <v>30;30;30</v>
      </c>
    </row>
    <row r="446" ht="16.5" spans="7:21">
      <c r="G446" s="40" t="s">
        <v>938</v>
      </c>
      <c r="H446" s="41" t="s">
        <v>508</v>
      </c>
      <c r="I446" s="44">
        <f>VLOOKUP(H446,编辑!W:X,2,FALSE)</f>
        <v>3012</v>
      </c>
      <c r="J446" s="43">
        <v>30</v>
      </c>
      <c r="K446" s="41" t="s">
        <v>508</v>
      </c>
      <c r="L446" s="44">
        <f>VLOOKUP(K446,编辑!W:X,2,FALSE)</f>
        <v>3012</v>
      </c>
      <c r="M446" s="43">
        <v>30</v>
      </c>
      <c r="N446" s="41" t="s">
        <v>508</v>
      </c>
      <c r="O446" s="44">
        <f>VLOOKUP(N446,编辑!W:X,2,FALSE)</f>
        <v>3012</v>
      </c>
      <c r="P446" s="43">
        <v>30</v>
      </c>
      <c r="Q446" s="40"/>
      <c r="R446" s="44">
        <v>3012</v>
      </c>
      <c r="S446" s="43">
        <v>30</v>
      </c>
      <c r="T446" s="58" t="str">
        <f t="shared" si="67"/>
        <v>3012;3012;3012</v>
      </c>
      <c r="U446" s="58" t="str">
        <f t="shared" si="68"/>
        <v>30;30;30</v>
      </c>
    </row>
    <row r="447" ht="16.5" spans="7:21">
      <c r="G447" s="40" t="s">
        <v>939</v>
      </c>
      <c r="H447" s="41" t="s">
        <v>508</v>
      </c>
      <c r="I447" s="44">
        <f>VLOOKUP(H447,编辑!W:X,2,FALSE)</f>
        <v>3012</v>
      </c>
      <c r="J447" s="43">
        <v>30</v>
      </c>
      <c r="K447" s="41" t="s">
        <v>508</v>
      </c>
      <c r="L447" s="44">
        <f>VLOOKUP(K447,编辑!W:X,2,FALSE)</f>
        <v>3012</v>
      </c>
      <c r="M447" s="43">
        <v>30</v>
      </c>
      <c r="N447" s="41" t="s">
        <v>508</v>
      </c>
      <c r="O447" s="44">
        <f>VLOOKUP(N447,编辑!W:X,2,FALSE)</f>
        <v>3012</v>
      </c>
      <c r="P447" s="43">
        <v>30</v>
      </c>
      <c r="Q447" s="40"/>
      <c r="R447" s="44">
        <v>3012</v>
      </c>
      <c r="S447" s="43">
        <v>30</v>
      </c>
      <c r="T447" s="58" t="str">
        <f t="shared" si="67"/>
        <v>3012;3012;3012</v>
      </c>
      <c r="U447" s="58" t="str">
        <f t="shared" si="68"/>
        <v>30;30;30</v>
      </c>
    </row>
    <row r="448" ht="16.5" spans="7:21">
      <c r="G448" s="40" t="s">
        <v>940</v>
      </c>
      <c r="H448" s="41" t="s">
        <v>508</v>
      </c>
      <c r="I448" s="44">
        <f>VLOOKUP(H448,编辑!W:X,2,FALSE)</f>
        <v>3012</v>
      </c>
      <c r="J448" s="43">
        <v>30</v>
      </c>
      <c r="K448" s="41" t="s">
        <v>508</v>
      </c>
      <c r="L448" s="44">
        <f>VLOOKUP(K448,编辑!W:X,2,FALSE)</f>
        <v>3012</v>
      </c>
      <c r="M448" s="43">
        <v>30</v>
      </c>
      <c r="N448" s="41" t="s">
        <v>508</v>
      </c>
      <c r="O448" s="44">
        <f>VLOOKUP(N448,编辑!W:X,2,FALSE)</f>
        <v>3012</v>
      </c>
      <c r="P448" s="43">
        <v>30</v>
      </c>
      <c r="Q448" s="40"/>
      <c r="R448" s="44">
        <v>3012</v>
      </c>
      <c r="S448" s="43">
        <v>30</v>
      </c>
      <c r="T448" s="58" t="str">
        <f t="shared" si="67"/>
        <v>3012;3012;3012</v>
      </c>
      <c r="U448" s="58" t="str">
        <f t="shared" si="68"/>
        <v>30;30;30</v>
      </c>
    </row>
    <row r="449" ht="16.5" spans="7:21">
      <c r="G449" s="40" t="s">
        <v>941</v>
      </c>
      <c r="H449" s="41" t="s">
        <v>508</v>
      </c>
      <c r="I449" s="44">
        <f>VLOOKUP(H449,编辑!W:X,2,FALSE)</f>
        <v>3012</v>
      </c>
      <c r="J449" s="43">
        <v>30</v>
      </c>
      <c r="K449" s="41" t="s">
        <v>508</v>
      </c>
      <c r="L449" s="44">
        <f>VLOOKUP(K449,编辑!W:X,2,FALSE)</f>
        <v>3012</v>
      </c>
      <c r="M449" s="43">
        <v>30</v>
      </c>
      <c r="N449" s="41" t="s">
        <v>508</v>
      </c>
      <c r="O449" s="44">
        <f>VLOOKUP(N449,编辑!W:X,2,FALSE)</f>
        <v>3012</v>
      </c>
      <c r="P449" s="43">
        <v>30</v>
      </c>
      <c r="Q449" s="40"/>
      <c r="R449" s="44">
        <v>3012</v>
      </c>
      <c r="S449" s="43">
        <v>30</v>
      </c>
      <c r="T449" s="58" t="str">
        <f t="shared" si="67"/>
        <v>3012;3012;3012</v>
      </c>
      <c r="U449" s="58" t="str">
        <f t="shared" si="68"/>
        <v>30;30;30</v>
      </c>
    </row>
    <row r="450" ht="16.5" spans="7:21">
      <c r="G450" s="40" t="s">
        <v>942</v>
      </c>
      <c r="H450" s="41" t="s">
        <v>508</v>
      </c>
      <c r="I450" s="44">
        <f>VLOOKUP(H450,编辑!W:X,2,FALSE)</f>
        <v>3012</v>
      </c>
      <c r="J450" s="43">
        <v>30</v>
      </c>
      <c r="K450" s="41" t="s">
        <v>508</v>
      </c>
      <c r="L450" s="44">
        <f>VLOOKUP(K450,编辑!W:X,2,FALSE)</f>
        <v>3012</v>
      </c>
      <c r="M450" s="43">
        <v>30</v>
      </c>
      <c r="N450" s="41" t="s">
        <v>508</v>
      </c>
      <c r="O450" s="44">
        <f>VLOOKUP(N450,编辑!W:X,2,FALSE)</f>
        <v>3012</v>
      </c>
      <c r="P450" s="43">
        <v>30</v>
      </c>
      <c r="Q450" s="40"/>
      <c r="R450" s="44">
        <v>3012</v>
      </c>
      <c r="S450" s="43">
        <v>30</v>
      </c>
      <c r="T450" s="58" t="str">
        <f t="shared" si="67"/>
        <v>3012;3012;3012</v>
      </c>
      <c r="U450" s="58" t="str">
        <f t="shared" si="68"/>
        <v>30;30;30</v>
      </c>
    </row>
    <row r="451" ht="16.5" spans="7:21">
      <c r="G451" s="40" t="s">
        <v>943</v>
      </c>
      <c r="H451" s="41" t="s">
        <v>508</v>
      </c>
      <c r="I451" s="44">
        <f>VLOOKUP(H451,编辑!W:X,2,FALSE)</f>
        <v>3012</v>
      </c>
      <c r="J451" s="43">
        <v>30</v>
      </c>
      <c r="K451" s="41" t="s">
        <v>508</v>
      </c>
      <c r="L451" s="44">
        <f>VLOOKUP(K451,编辑!W:X,2,FALSE)</f>
        <v>3012</v>
      </c>
      <c r="M451" s="43">
        <v>30</v>
      </c>
      <c r="N451" s="41" t="s">
        <v>508</v>
      </c>
      <c r="O451" s="44">
        <f>VLOOKUP(N451,编辑!W:X,2,FALSE)</f>
        <v>3012</v>
      </c>
      <c r="P451" s="43">
        <v>30</v>
      </c>
      <c r="Q451" s="40"/>
      <c r="R451" s="44">
        <v>3012</v>
      </c>
      <c r="S451" s="43">
        <v>30</v>
      </c>
      <c r="T451" s="58" t="str">
        <f t="shared" si="67"/>
        <v>3012;3012;3012</v>
      </c>
      <c r="U451" s="58" t="str">
        <f t="shared" si="68"/>
        <v>30;30;30</v>
      </c>
    </row>
    <row r="452" ht="16.5" spans="7:21">
      <c r="G452" s="40" t="s">
        <v>944</v>
      </c>
      <c r="H452" s="41" t="s">
        <v>508</v>
      </c>
      <c r="I452" s="44">
        <f>VLOOKUP(H452,编辑!W:X,2,FALSE)</f>
        <v>3012</v>
      </c>
      <c r="J452" s="43">
        <v>30</v>
      </c>
      <c r="K452" s="41" t="s">
        <v>508</v>
      </c>
      <c r="L452" s="44">
        <f>VLOOKUP(K452,编辑!W:X,2,FALSE)</f>
        <v>3012</v>
      </c>
      <c r="M452" s="43">
        <v>30</v>
      </c>
      <c r="N452" s="41" t="s">
        <v>508</v>
      </c>
      <c r="O452" s="44">
        <f>VLOOKUP(N452,编辑!W:X,2,FALSE)</f>
        <v>3012</v>
      </c>
      <c r="P452" s="43">
        <v>30</v>
      </c>
      <c r="Q452" s="40"/>
      <c r="R452" s="44">
        <v>3012</v>
      </c>
      <c r="S452" s="43">
        <v>30</v>
      </c>
      <c r="T452" s="58" t="str">
        <f t="shared" si="67"/>
        <v>3012;3012;3012</v>
      </c>
      <c r="U452" s="58" t="str">
        <f t="shared" si="68"/>
        <v>30;30;30</v>
      </c>
    </row>
    <row r="453" ht="16.5" spans="7:21">
      <c r="G453" s="40" t="s">
        <v>945</v>
      </c>
      <c r="H453" s="41" t="s">
        <v>508</v>
      </c>
      <c r="I453" s="44">
        <f>VLOOKUP(H453,编辑!W:X,2,FALSE)</f>
        <v>3012</v>
      </c>
      <c r="J453" s="43">
        <v>30</v>
      </c>
      <c r="K453" s="41" t="s">
        <v>508</v>
      </c>
      <c r="L453" s="44">
        <f>VLOOKUP(K453,编辑!W:X,2,FALSE)</f>
        <v>3012</v>
      </c>
      <c r="M453" s="43">
        <v>30</v>
      </c>
      <c r="N453" s="41" t="s">
        <v>508</v>
      </c>
      <c r="O453" s="44">
        <f>VLOOKUP(N453,编辑!W:X,2,FALSE)</f>
        <v>3012</v>
      </c>
      <c r="P453" s="43">
        <v>30</v>
      </c>
      <c r="Q453" s="40"/>
      <c r="R453" s="44">
        <v>3012</v>
      </c>
      <c r="S453" s="43">
        <v>30</v>
      </c>
      <c r="T453" s="58" t="str">
        <f t="shared" si="67"/>
        <v>3012;3012;3012</v>
      </c>
      <c r="U453" s="58" t="str">
        <f t="shared" si="68"/>
        <v>30;30;30</v>
      </c>
    </row>
    <row r="454" ht="16.5" spans="7:21">
      <c r="G454" s="40" t="s">
        <v>946</v>
      </c>
      <c r="H454" s="41" t="s">
        <v>508</v>
      </c>
      <c r="I454" s="44">
        <f>VLOOKUP(H454,编辑!W:X,2,FALSE)</f>
        <v>3012</v>
      </c>
      <c r="J454" s="43">
        <v>30</v>
      </c>
      <c r="K454" s="41" t="s">
        <v>508</v>
      </c>
      <c r="L454" s="44">
        <f>VLOOKUP(K454,编辑!W:X,2,FALSE)</f>
        <v>3012</v>
      </c>
      <c r="M454" s="43">
        <v>30</v>
      </c>
      <c r="N454" s="41" t="s">
        <v>508</v>
      </c>
      <c r="O454" s="44">
        <f>VLOOKUP(N454,编辑!W:X,2,FALSE)</f>
        <v>3012</v>
      </c>
      <c r="P454" s="43">
        <v>30</v>
      </c>
      <c r="Q454" s="40"/>
      <c r="R454" s="44">
        <v>3012</v>
      </c>
      <c r="S454" s="43">
        <v>30</v>
      </c>
      <c r="T454" s="58" t="str">
        <f t="shared" si="67"/>
        <v>3012;3012;3012</v>
      </c>
      <c r="U454" s="58" t="str">
        <f t="shared" si="68"/>
        <v>30;30;30</v>
      </c>
    </row>
    <row r="455" ht="16.5" spans="7:21">
      <c r="G455" s="40" t="s">
        <v>947</v>
      </c>
      <c r="H455" s="41" t="s">
        <v>508</v>
      </c>
      <c r="I455" s="44">
        <f>VLOOKUP(H455,编辑!W:X,2,FALSE)</f>
        <v>3012</v>
      </c>
      <c r="J455" s="43">
        <v>30</v>
      </c>
      <c r="K455" s="41" t="s">
        <v>508</v>
      </c>
      <c r="L455" s="44">
        <f>VLOOKUP(K455,编辑!W:X,2,FALSE)</f>
        <v>3012</v>
      </c>
      <c r="M455" s="43">
        <v>30</v>
      </c>
      <c r="N455" s="41" t="s">
        <v>508</v>
      </c>
      <c r="O455" s="44">
        <f>VLOOKUP(N455,编辑!W:X,2,FALSE)</f>
        <v>3012</v>
      </c>
      <c r="P455" s="43">
        <v>30</v>
      </c>
      <c r="Q455" s="40"/>
      <c r="R455" s="44">
        <v>3012</v>
      </c>
      <c r="S455" s="43">
        <v>30</v>
      </c>
      <c r="T455" s="58" t="str">
        <f t="shared" si="67"/>
        <v>3012;3012;3012</v>
      </c>
      <c r="U455" s="58" t="str">
        <f t="shared" si="68"/>
        <v>30;30;30</v>
      </c>
    </row>
    <row r="456" ht="16.5" spans="7:21">
      <c r="G456" s="40" t="s">
        <v>948</v>
      </c>
      <c r="H456" s="41" t="s">
        <v>508</v>
      </c>
      <c r="I456" s="44">
        <f>VLOOKUP(H456,编辑!W:X,2,FALSE)</f>
        <v>3012</v>
      </c>
      <c r="J456" s="43">
        <v>30</v>
      </c>
      <c r="K456" s="41" t="s">
        <v>508</v>
      </c>
      <c r="L456" s="44">
        <f>VLOOKUP(K456,编辑!W:X,2,FALSE)</f>
        <v>3012</v>
      </c>
      <c r="M456" s="43">
        <v>30</v>
      </c>
      <c r="N456" s="41" t="s">
        <v>508</v>
      </c>
      <c r="O456" s="44">
        <f>VLOOKUP(N456,编辑!W:X,2,FALSE)</f>
        <v>3012</v>
      </c>
      <c r="P456" s="43">
        <v>30</v>
      </c>
      <c r="Q456" s="40"/>
      <c r="R456" s="44">
        <v>3012</v>
      </c>
      <c r="S456" s="43">
        <v>30</v>
      </c>
      <c r="T456" s="58" t="str">
        <f t="shared" si="67"/>
        <v>3012;3012;3012</v>
      </c>
      <c r="U456" s="58" t="str">
        <f t="shared" si="68"/>
        <v>30;30;30</v>
      </c>
    </row>
    <row r="457" ht="16.5" spans="7:21">
      <c r="G457" s="40" t="s">
        <v>949</v>
      </c>
      <c r="H457" s="41" t="s">
        <v>508</v>
      </c>
      <c r="I457" s="44">
        <f>VLOOKUP(H457,编辑!W:X,2,FALSE)</f>
        <v>3012</v>
      </c>
      <c r="J457" s="43">
        <v>30</v>
      </c>
      <c r="K457" s="41" t="s">
        <v>508</v>
      </c>
      <c r="L457" s="44">
        <f>VLOOKUP(K457,编辑!W:X,2,FALSE)</f>
        <v>3012</v>
      </c>
      <c r="M457" s="43">
        <v>30</v>
      </c>
      <c r="N457" s="41" t="s">
        <v>508</v>
      </c>
      <c r="O457" s="44">
        <f>VLOOKUP(N457,编辑!W:X,2,FALSE)</f>
        <v>3012</v>
      </c>
      <c r="P457" s="43">
        <v>30</v>
      </c>
      <c r="Q457" s="40"/>
      <c r="R457" s="44">
        <v>3012</v>
      </c>
      <c r="S457" s="43">
        <v>30</v>
      </c>
      <c r="T457" s="58" t="str">
        <f t="shared" si="67"/>
        <v>3012;3012;3012</v>
      </c>
      <c r="U457" s="58" t="str">
        <f t="shared" si="68"/>
        <v>30;30;30</v>
      </c>
    </row>
    <row r="458" ht="16.5" spans="7:21">
      <c r="G458" s="40" t="s">
        <v>950</v>
      </c>
      <c r="H458" s="41" t="s">
        <v>508</v>
      </c>
      <c r="I458" s="44">
        <f>VLOOKUP(H458,编辑!W:X,2,FALSE)</f>
        <v>3012</v>
      </c>
      <c r="J458" s="43">
        <v>30</v>
      </c>
      <c r="K458" s="41" t="s">
        <v>508</v>
      </c>
      <c r="L458" s="44">
        <f>VLOOKUP(K458,编辑!W:X,2,FALSE)</f>
        <v>3012</v>
      </c>
      <c r="M458" s="43">
        <v>30</v>
      </c>
      <c r="N458" s="41" t="s">
        <v>508</v>
      </c>
      <c r="O458" s="44">
        <f>VLOOKUP(N458,编辑!W:X,2,FALSE)</f>
        <v>3012</v>
      </c>
      <c r="P458" s="43">
        <v>30</v>
      </c>
      <c r="Q458" s="40"/>
      <c r="R458" s="44">
        <v>3012</v>
      </c>
      <c r="S458" s="43">
        <v>30</v>
      </c>
      <c r="T458" s="58" t="str">
        <f t="shared" si="67"/>
        <v>3012;3012;3012</v>
      </c>
      <c r="U458" s="58" t="str">
        <f t="shared" si="68"/>
        <v>30;30;30</v>
      </c>
    </row>
    <row r="459" ht="16.5" spans="7:21">
      <c r="G459" s="40" t="s">
        <v>951</v>
      </c>
      <c r="H459" s="41" t="s">
        <v>508</v>
      </c>
      <c r="I459" s="44">
        <f>VLOOKUP(H459,编辑!W:X,2,FALSE)</f>
        <v>3012</v>
      </c>
      <c r="J459" s="43">
        <v>30</v>
      </c>
      <c r="K459" s="41" t="s">
        <v>508</v>
      </c>
      <c r="L459" s="44">
        <f>VLOOKUP(K459,编辑!W:X,2,FALSE)</f>
        <v>3012</v>
      </c>
      <c r="M459" s="43">
        <v>30</v>
      </c>
      <c r="N459" s="41" t="s">
        <v>508</v>
      </c>
      <c r="O459" s="44">
        <f>VLOOKUP(N459,编辑!W:X,2,FALSE)</f>
        <v>3012</v>
      </c>
      <c r="P459" s="43">
        <v>30</v>
      </c>
      <c r="Q459" s="40"/>
      <c r="R459" s="44">
        <v>3012</v>
      </c>
      <c r="S459" s="43">
        <v>30</v>
      </c>
      <c r="T459" s="58" t="str">
        <f t="shared" si="67"/>
        <v>3012;3012;3012</v>
      </c>
      <c r="U459" s="58" t="str">
        <f t="shared" si="68"/>
        <v>30;30;30</v>
      </c>
    </row>
    <row r="460" ht="16.5" spans="7:21">
      <c r="G460" s="40" t="s">
        <v>952</v>
      </c>
      <c r="H460" s="41" t="s">
        <v>508</v>
      </c>
      <c r="I460" s="44">
        <f>VLOOKUP(H460,编辑!W:X,2,FALSE)</f>
        <v>3012</v>
      </c>
      <c r="J460" s="43">
        <v>30</v>
      </c>
      <c r="K460" s="41" t="s">
        <v>508</v>
      </c>
      <c r="L460" s="44">
        <f>VLOOKUP(K460,编辑!W:X,2,FALSE)</f>
        <v>3012</v>
      </c>
      <c r="M460" s="43">
        <v>30</v>
      </c>
      <c r="N460" s="41" t="s">
        <v>508</v>
      </c>
      <c r="O460" s="44">
        <f>VLOOKUP(N460,编辑!W:X,2,FALSE)</f>
        <v>3012</v>
      </c>
      <c r="P460" s="43">
        <v>30</v>
      </c>
      <c r="Q460" s="40"/>
      <c r="R460" s="44">
        <v>3012</v>
      </c>
      <c r="S460" s="43">
        <v>30</v>
      </c>
      <c r="T460" s="58" t="str">
        <f t="shared" si="67"/>
        <v>3012;3012;3012</v>
      </c>
      <c r="U460" s="58" t="str">
        <f t="shared" si="68"/>
        <v>30;30;30</v>
      </c>
    </row>
    <row r="461" ht="16.5" spans="7:21">
      <c r="G461" s="40" t="s">
        <v>953</v>
      </c>
      <c r="H461" s="41" t="s">
        <v>508</v>
      </c>
      <c r="I461" s="44">
        <f>VLOOKUP(H461,编辑!W:X,2,FALSE)</f>
        <v>3012</v>
      </c>
      <c r="J461" s="43">
        <v>30</v>
      </c>
      <c r="K461" s="41" t="s">
        <v>508</v>
      </c>
      <c r="L461" s="44">
        <f>VLOOKUP(K461,编辑!W:X,2,FALSE)</f>
        <v>3012</v>
      </c>
      <c r="M461" s="43">
        <v>30</v>
      </c>
      <c r="N461" s="41" t="s">
        <v>508</v>
      </c>
      <c r="O461" s="44">
        <f>VLOOKUP(N461,编辑!W:X,2,FALSE)</f>
        <v>3012</v>
      </c>
      <c r="P461" s="43">
        <v>30</v>
      </c>
      <c r="Q461" s="40"/>
      <c r="R461" s="44">
        <v>3012</v>
      </c>
      <c r="S461" s="43">
        <v>30</v>
      </c>
      <c r="T461" s="58" t="str">
        <f t="shared" si="67"/>
        <v>3012;3012;3012</v>
      </c>
      <c r="U461" s="58" t="str">
        <f t="shared" si="68"/>
        <v>30;30;30</v>
      </c>
    </row>
    <row r="462" ht="16.5" spans="7:21">
      <c r="G462" s="40" t="s">
        <v>954</v>
      </c>
      <c r="H462" s="41" t="s">
        <v>508</v>
      </c>
      <c r="I462" s="44">
        <f>VLOOKUP(H462,编辑!W:X,2,FALSE)</f>
        <v>3012</v>
      </c>
      <c r="J462" s="43">
        <v>30</v>
      </c>
      <c r="K462" s="41" t="s">
        <v>508</v>
      </c>
      <c r="L462" s="44">
        <f>VLOOKUP(K462,编辑!W:X,2,FALSE)</f>
        <v>3012</v>
      </c>
      <c r="M462" s="43">
        <v>30</v>
      </c>
      <c r="N462" s="41" t="s">
        <v>508</v>
      </c>
      <c r="O462" s="44">
        <f>VLOOKUP(N462,编辑!W:X,2,FALSE)</f>
        <v>3012</v>
      </c>
      <c r="P462" s="43">
        <v>30</v>
      </c>
      <c r="Q462" s="40"/>
      <c r="R462" s="44">
        <v>3012</v>
      </c>
      <c r="S462" s="43">
        <v>30</v>
      </c>
      <c r="T462" s="58" t="str">
        <f t="shared" si="67"/>
        <v>3012;3012;3012</v>
      </c>
      <c r="U462" s="58" t="str">
        <f t="shared" si="68"/>
        <v>30;30;30</v>
      </c>
    </row>
    <row r="463" ht="16.5" spans="7:21">
      <c r="G463" s="40" t="s">
        <v>955</v>
      </c>
      <c r="H463" s="41" t="s">
        <v>508</v>
      </c>
      <c r="I463" s="44">
        <f>VLOOKUP(H463,编辑!W:X,2,FALSE)</f>
        <v>3012</v>
      </c>
      <c r="J463" s="43">
        <v>30</v>
      </c>
      <c r="K463" s="41" t="s">
        <v>508</v>
      </c>
      <c r="L463" s="44">
        <f>VLOOKUP(K463,编辑!W:X,2,FALSE)</f>
        <v>3012</v>
      </c>
      <c r="M463" s="43">
        <v>30</v>
      </c>
      <c r="N463" s="41" t="s">
        <v>508</v>
      </c>
      <c r="O463" s="44">
        <f>VLOOKUP(N463,编辑!W:X,2,FALSE)</f>
        <v>3012</v>
      </c>
      <c r="P463" s="43">
        <v>30</v>
      </c>
      <c r="Q463" s="40"/>
      <c r="R463" s="44">
        <v>3012</v>
      </c>
      <c r="S463" s="43">
        <v>30</v>
      </c>
      <c r="T463" s="58" t="str">
        <f t="shared" si="67"/>
        <v>3012;3012;3012</v>
      </c>
      <c r="U463" s="58" t="str">
        <f t="shared" si="68"/>
        <v>30;30;30</v>
      </c>
    </row>
    <row r="464" ht="16.5" spans="7:21">
      <c r="G464" s="40" t="s">
        <v>956</v>
      </c>
      <c r="H464" s="41" t="s">
        <v>508</v>
      </c>
      <c r="I464" s="44">
        <f>VLOOKUP(H464,编辑!W:X,2,FALSE)</f>
        <v>3012</v>
      </c>
      <c r="J464" s="43">
        <v>30</v>
      </c>
      <c r="K464" s="41" t="s">
        <v>508</v>
      </c>
      <c r="L464" s="44">
        <f>VLOOKUP(K464,编辑!W:X,2,FALSE)</f>
        <v>3012</v>
      </c>
      <c r="M464" s="43">
        <v>30</v>
      </c>
      <c r="N464" s="41" t="s">
        <v>508</v>
      </c>
      <c r="O464" s="44">
        <f>VLOOKUP(N464,编辑!W:X,2,FALSE)</f>
        <v>3012</v>
      </c>
      <c r="P464" s="43">
        <v>30</v>
      </c>
      <c r="Q464" s="40"/>
      <c r="R464" s="44">
        <v>3012</v>
      </c>
      <c r="S464" s="43">
        <v>30</v>
      </c>
      <c r="T464" s="58" t="str">
        <f t="shared" si="67"/>
        <v>3012;3012;3012</v>
      </c>
      <c r="U464" s="58" t="str">
        <f t="shared" si="68"/>
        <v>30;30;30</v>
      </c>
    </row>
    <row r="465" ht="16.5" spans="7:21">
      <c r="G465" s="40" t="s">
        <v>957</v>
      </c>
      <c r="H465" s="41" t="s">
        <v>508</v>
      </c>
      <c r="I465" s="44">
        <f>VLOOKUP(H465,编辑!W:X,2,FALSE)</f>
        <v>3012</v>
      </c>
      <c r="J465" s="43">
        <v>30</v>
      </c>
      <c r="K465" s="41" t="s">
        <v>508</v>
      </c>
      <c r="L465" s="44">
        <f>VLOOKUP(K465,编辑!W:X,2,FALSE)</f>
        <v>3012</v>
      </c>
      <c r="M465" s="43">
        <v>30</v>
      </c>
      <c r="N465" s="41" t="s">
        <v>508</v>
      </c>
      <c r="O465" s="44">
        <f>VLOOKUP(N465,编辑!W:X,2,FALSE)</f>
        <v>3012</v>
      </c>
      <c r="P465" s="43">
        <v>30</v>
      </c>
      <c r="Q465" s="40"/>
      <c r="R465" s="44">
        <v>3012</v>
      </c>
      <c r="S465" s="43">
        <v>30</v>
      </c>
      <c r="T465" s="58" t="str">
        <f t="shared" si="67"/>
        <v>3012;3012;3012</v>
      </c>
      <c r="U465" s="58" t="str">
        <f t="shared" si="68"/>
        <v>30;30;30</v>
      </c>
    </row>
    <row r="466" ht="16.5" spans="7:21">
      <c r="G466" s="40" t="s">
        <v>958</v>
      </c>
      <c r="H466" s="41" t="s">
        <v>508</v>
      </c>
      <c r="I466" s="44">
        <f>VLOOKUP(H466,编辑!W:X,2,FALSE)</f>
        <v>3012</v>
      </c>
      <c r="J466" s="43">
        <v>30</v>
      </c>
      <c r="K466" s="41" t="s">
        <v>508</v>
      </c>
      <c r="L466" s="44">
        <f>VLOOKUP(K466,编辑!W:X,2,FALSE)</f>
        <v>3012</v>
      </c>
      <c r="M466" s="43">
        <v>30</v>
      </c>
      <c r="N466" s="41" t="s">
        <v>508</v>
      </c>
      <c r="O466" s="44">
        <f>VLOOKUP(N466,编辑!W:X,2,FALSE)</f>
        <v>3012</v>
      </c>
      <c r="P466" s="43">
        <v>30</v>
      </c>
      <c r="Q466" s="40"/>
      <c r="R466" s="44">
        <v>3012</v>
      </c>
      <c r="S466" s="43">
        <v>30</v>
      </c>
      <c r="T466" s="58" t="str">
        <f t="shared" si="67"/>
        <v>3012;3012;3012</v>
      </c>
      <c r="U466" s="58" t="str">
        <f t="shared" si="68"/>
        <v>30;30;30</v>
      </c>
    </row>
    <row r="467" ht="16.5" spans="7:21">
      <c r="G467" s="40" t="s">
        <v>959</v>
      </c>
      <c r="H467" s="41" t="s">
        <v>508</v>
      </c>
      <c r="I467" s="44">
        <f>VLOOKUP(H467,编辑!W:X,2,FALSE)</f>
        <v>3012</v>
      </c>
      <c r="J467" s="43">
        <v>30</v>
      </c>
      <c r="K467" s="41" t="s">
        <v>508</v>
      </c>
      <c r="L467" s="44">
        <f>VLOOKUP(K467,编辑!W:X,2,FALSE)</f>
        <v>3012</v>
      </c>
      <c r="M467" s="43">
        <v>30</v>
      </c>
      <c r="N467" s="41" t="s">
        <v>508</v>
      </c>
      <c r="O467" s="44">
        <f>VLOOKUP(N467,编辑!W:X,2,FALSE)</f>
        <v>3012</v>
      </c>
      <c r="P467" s="43">
        <v>30</v>
      </c>
      <c r="Q467" s="40"/>
      <c r="R467" s="44">
        <v>3012</v>
      </c>
      <c r="S467" s="43">
        <v>30</v>
      </c>
      <c r="T467" s="58" t="str">
        <f t="shared" si="67"/>
        <v>3012;3012;3012</v>
      </c>
      <c r="U467" s="58" t="str">
        <f t="shared" si="68"/>
        <v>30;30;30</v>
      </c>
    </row>
    <row r="468" ht="16.5" spans="7:21">
      <c r="G468" s="40" t="s">
        <v>960</v>
      </c>
      <c r="H468" s="41" t="s">
        <v>508</v>
      </c>
      <c r="I468" s="44">
        <f>VLOOKUP(H468,编辑!W:X,2,FALSE)</f>
        <v>3012</v>
      </c>
      <c r="J468" s="43">
        <v>30</v>
      </c>
      <c r="K468" s="41" t="s">
        <v>508</v>
      </c>
      <c r="L468" s="44">
        <f>VLOOKUP(K468,编辑!W:X,2,FALSE)</f>
        <v>3012</v>
      </c>
      <c r="M468" s="43">
        <v>30</v>
      </c>
      <c r="N468" s="41" t="s">
        <v>508</v>
      </c>
      <c r="O468" s="44">
        <f>VLOOKUP(N468,编辑!W:X,2,FALSE)</f>
        <v>3012</v>
      </c>
      <c r="P468" s="43">
        <v>30</v>
      </c>
      <c r="Q468" s="40"/>
      <c r="R468" s="44">
        <v>3012</v>
      </c>
      <c r="S468" s="43">
        <v>30</v>
      </c>
      <c r="T468" s="58" t="str">
        <f t="shared" si="67"/>
        <v>3012;3012;3012</v>
      </c>
      <c r="U468" s="58" t="str">
        <f t="shared" si="68"/>
        <v>30;30;30</v>
      </c>
    </row>
    <row r="469" ht="16.5" spans="7:21">
      <c r="G469" s="40" t="s">
        <v>961</v>
      </c>
      <c r="H469" s="41" t="s">
        <v>508</v>
      </c>
      <c r="I469" s="44">
        <f>VLOOKUP(H469,编辑!W:X,2,FALSE)</f>
        <v>3012</v>
      </c>
      <c r="J469" s="43">
        <v>30</v>
      </c>
      <c r="K469" s="41" t="s">
        <v>508</v>
      </c>
      <c r="L469" s="44">
        <f>VLOOKUP(K469,编辑!W:X,2,FALSE)</f>
        <v>3012</v>
      </c>
      <c r="M469" s="43">
        <v>30</v>
      </c>
      <c r="N469" s="41" t="s">
        <v>508</v>
      </c>
      <c r="O469" s="44">
        <f>VLOOKUP(N469,编辑!W:X,2,FALSE)</f>
        <v>3012</v>
      </c>
      <c r="P469" s="43">
        <v>30</v>
      </c>
      <c r="Q469" s="40"/>
      <c r="R469" s="44">
        <v>3012</v>
      </c>
      <c r="S469" s="43">
        <v>30</v>
      </c>
      <c r="T469" s="58" t="str">
        <f t="shared" si="67"/>
        <v>3012;3012;3012</v>
      </c>
      <c r="U469" s="58" t="str">
        <f t="shared" si="68"/>
        <v>30;30;30</v>
      </c>
    </row>
    <row r="470" ht="16.5" spans="7:21">
      <c r="G470" s="40" t="s">
        <v>962</v>
      </c>
      <c r="H470" s="41" t="s">
        <v>508</v>
      </c>
      <c r="I470" s="44">
        <f>VLOOKUP(H470,编辑!W:X,2,FALSE)</f>
        <v>3012</v>
      </c>
      <c r="J470" s="43">
        <v>30</v>
      </c>
      <c r="K470" s="41" t="s">
        <v>508</v>
      </c>
      <c r="L470" s="44">
        <f>VLOOKUP(K470,编辑!W:X,2,FALSE)</f>
        <v>3012</v>
      </c>
      <c r="M470" s="43">
        <v>30</v>
      </c>
      <c r="N470" s="41" t="s">
        <v>508</v>
      </c>
      <c r="O470" s="44">
        <f>VLOOKUP(N470,编辑!W:X,2,FALSE)</f>
        <v>3012</v>
      </c>
      <c r="P470" s="43">
        <v>30</v>
      </c>
      <c r="Q470" s="40"/>
      <c r="R470" s="44">
        <v>3012</v>
      </c>
      <c r="S470" s="43">
        <v>30</v>
      </c>
      <c r="T470" s="58" t="str">
        <f t="shared" si="67"/>
        <v>3012;3012;3012</v>
      </c>
      <c r="U470" s="58" t="str">
        <f t="shared" si="68"/>
        <v>30;30;30</v>
      </c>
    </row>
    <row r="471" ht="16.5" spans="7:21">
      <c r="G471" s="40" t="s">
        <v>963</v>
      </c>
      <c r="H471" s="41" t="s">
        <v>508</v>
      </c>
      <c r="I471" s="44">
        <f>VLOOKUP(H471,编辑!W:X,2,FALSE)</f>
        <v>3012</v>
      </c>
      <c r="J471" s="43">
        <v>30</v>
      </c>
      <c r="K471" s="41" t="s">
        <v>508</v>
      </c>
      <c r="L471" s="44">
        <f>VLOOKUP(K471,编辑!W:X,2,FALSE)</f>
        <v>3012</v>
      </c>
      <c r="M471" s="43">
        <v>30</v>
      </c>
      <c r="N471" s="41" t="s">
        <v>508</v>
      </c>
      <c r="O471" s="44">
        <f>VLOOKUP(N471,编辑!W:X,2,FALSE)</f>
        <v>3012</v>
      </c>
      <c r="P471" s="43">
        <v>30</v>
      </c>
      <c r="Q471" s="40"/>
      <c r="R471" s="44">
        <v>3012</v>
      </c>
      <c r="S471" s="43">
        <v>30</v>
      </c>
      <c r="T471" s="58" t="str">
        <f t="shared" si="67"/>
        <v>3012;3012;3012</v>
      </c>
      <c r="U471" s="58" t="str">
        <f t="shared" si="68"/>
        <v>30;30;30</v>
      </c>
    </row>
    <row r="472" ht="16.5" spans="7:21">
      <c r="G472" s="40" t="s">
        <v>964</v>
      </c>
      <c r="H472" s="41" t="s">
        <v>508</v>
      </c>
      <c r="I472" s="44">
        <f>VLOOKUP(H472,编辑!W:X,2,FALSE)</f>
        <v>3012</v>
      </c>
      <c r="J472" s="43">
        <v>30</v>
      </c>
      <c r="K472" s="41" t="s">
        <v>508</v>
      </c>
      <c r="L472" s="44">
        <f>VLOOKUP(K472,编辑!W:X,2,FALSE)</f>
        <v>3012</v>
      </c>
      <c r="M472" s="43">
        <v>30</v>
      </c>
      <c r="N472" s="41" t="s">
        <v>508</v>
      </c>
      <c r="O472" s="44">
        <f>VLOOKUP(N472,编辑!W:X,2,FALSE)</f>
        <v>3012</v>
      </c>
      <c r="P472" s="43">
        <v>30</v>
      </c>
      <c r="Q472" s="40"/>
      <c r="R472" s="44">
        <v>3012</v>
      </c>
      <c r="S472" s="43">
        <v>30</v>
      </c>
      <c r="T472" s="58" t="str">
        <f t="shared" si="67"/>
        <v>3012;3012;3012</v>
      </c>
      <c r="U472" s="58" t="str">
        <f t="shared" si="68"/>
        <v>30;30;30</v>
      </c>
    </row>
    <row r="473" ht="16.5" spans="7:21">
      <c r="G473" s="40" t="s">
        <v>965</v>
      </c>
      <c r="H473" s="41" t="s">
        <v>508</v>
      </c>
      <c r="I473" s="44">
        <f>VLOOKUP(H473,编辑!W:X,2,FALSE)</f>
        <v>3012</v>
      </c>
      <c r="J473" s="43">
        <v>30</v>
      </c>
      <c r="K473" s="41" t="s">
        <v>508</v>
      </c>
      <c r="L473" s="44">
        <f>VLOOKUP(K473,编辑!W:X,2,FALSE)</f>
        <v>3012</v>
      </c>
      <c r="M473" s="43">
        <v>30</v>
      </c>
      <c r="N473" s="41" t="s">
        <v>508</v>
      </c>
      <c r="O473" s="44">
        <f>VLOOKUP(N473,编辑!W:X,2,FALSE)</f>
        <v>3012</v>
      </c>
      <c r="P473" s="43">
        <v>30</v>
      </c>
      <c r="Q473" s="40"/>
      <c r="R473" s="44">
        <v>3012</v>
      </c>
      <c r="S473" s="43">
        <v>30</v>
      </c>
      <c r="T473" s="58" t="str">
        <f t="shared" si="67"/>
        <v>3012;3012;3012</v>
      </c>
      <c r="U473" s="58" t="str">
        <f t="shared" si="68"/>
        <v>30;30;30</v>
      </c>
    </row>
    <row r="474" ht="16.5" spans="7:21">
      <c r="G474" s="40" t="s">
        <v>966</v>
      </c>
      <c r="H474" s="41" t="s">
        <v>508</v>
      </c>
      <c r="I474" s="44">
        <f>VLOOKUP(H474,编辑!W:X,2,FALSE)</f>
        <v>3012</v>
      </c>
      <c r="J474" s="43">
        <v>30</v>
      </c>
      <c r="K474" s="41" t="s">
        <v>508</v>
      </c>
      <c r="L474" s="44">
        <f>VLOOKUP(K474,编辑!W:X,2,FALSE)</f>
        <v>3012</v>
      </c>
      <c r="M474" s="43">
        <v>30</v>
      </c>
      <c r="N474" s="41" t="s">
        <v>508</v>
      </c>
      <c r="O474" s="44">
        <f>VLOOKUP(N474,编辑!W:X,2,FALSE)</f>
        <v>3012</v>
      </c>
      <c r="P474" s="43">
        <v>30</v>
      </c>
      <c r="Q474" s="40"/>
      <c r="R474" s="44">
        <v>3012</v>
      </c>
      <c r="S474" s="43">
        <v>30</v>
      </c>
      <c r="T474" s="58" t="str">
        <f t="shared" si="67"/>
        <v>3012;3012;3012</v>
      </c>
      <c r="U474" s="58" t="str">
        <f t="shared" si="68"/>
        <v>30;30;30</v>
      </c>
    </row>
    <row r="475" ht="16.5" spans="7:21">
      <c r="G475" s="45" t="s">
        <v>967</v>
      </c>
      <c r="H475" s="30" t="s">
        <v>471</v>
      </c>
      <c r="I475" s="30">
        <f>VLOOKUP(H475,编辑!W:X,2,FALSE)</f>
        <v>3001</v>
      </c>
      <c r="J475" s="46">
        <v>8</v>
      </c>
      <c r="K475" s="30" t="s">
        <v>474</v>
      </c>
      <c r="L475" s="30">
        <f>VLOOKUP(K475,编辑!W:X,2,FALSE)</f>
        <v>3101</v>
      </c>
      <c r="M475" s="46">
        <v>5</v>
      </c>
      <c r="N475" s="30" t="s">
        <v>475</v>
      </c>
      <c r="O475" s="30">
        <f>VLOOKUP(N475,编辑!W:X,2,FALSE)</f>
        <v>3401</v>
      </c>
      <c r="P475" s="46">
        <v>5</v>
      </c>
      <c r="Q475" s="30"/>
      <c r="R475" s="46"/>
      <c r="S475" s="47"/>
      <c r="T475" s="58" t="str">
        <f t="shared" si="67"/>
        <v>3001;3101;3401</v>
      </c>
      <c r="U475" s="58" t="str">
        <f t="shared" si="68"/>
        <v>8;5;5</v>
      </c>
    </row>
    <row r="476" ht="16.5" spans="7:21">
      <c r="G476" s="45" t="s">
        <v>968</v>
      </c>
      <c r="H476" s="30" t="s">
        <v>471</v>
      </c>
      <c r="I476" s="30">
        <f>VLOOKUP(H476,编辑!W:X,2,FALSE)</f>
        <v>3001</v>
      </c>
      <c r="J476" s="46">
        <v>15</v>
      </c>
      <c r="K476" s="30" t="s">
        <v>474</v>
      </c>
      <c r="L476" s="30">
        <f>VLOOKUP(K476,编辑!W:X,2,FALSE)</f>
        <v>3101</v>
      </c>
      <c r="M476" s="46">
        <v>10</v>
      </c>
      <c r="N476" s="30" t="s">
        <v>475</v>
      </c>
      <c r="O476" s="30">
        <f>VLOOKUP(N476,编辑!W:X,2,FALSE)</f>
        <v>3401</v>
      </c>
      <c r="P476" s="46">
        <v>10</v>
      </c>
      <c r="Q476" s="42" t="s">
        <v>479</v>
      </c>
      <c r="R476" s="46">
        <f>VLOOKUP(Q476,编辑!W:X,2,FALSE)</f>
        <v>5086</v>
      </c>
      <c r="S476" s="47">
        <v>1</v>
      </c>
      <c r="T476" s="58" t="str">
        <f t="shared" si="67"/>
        <v>3001;3101;3401;5086</v>
      </c>
      <c r="U476" s="58" t="str">
        <f t="shared" si="68"/>
        <v>15;10;10;1</v>
      </c>
    </row>
    <row r="477" ht="16.5" spans="7:21">
      <c r="G477" s="45" t="s">
        <v>969</v>
      </c>
      <c r="H477" s="30" t="s">
        <v>476</v>
      </c>
      <c r="I477" s="30">
        <f>VLOOKUP(H477,编辑!W:X,2,FALSE)</f>
        <v>3002</v>
      </c>
      <c r="J477" s="46">
        <v>15</v>
      </c>
      <c r="K477" s="30" t="s">
        <v>483</v>
      </c>
      <c r="L477" s="30">
        <f>VLOOKUP(K477,编辑!W:X,2,FALSE)</f>
        <v>3102</v>
      </c>
      <c r="M477" s="46">
        <v>10</v>
      </c>
      <c r="N477" s="30" t="s">
        <v>484</v>
      </c>
      <c r="O477" s="30">
        <f>VLOOKUP(N477,编辑!W:X,2,FALSE)</f>
        <v>3402</v>
      </c>
      <c r="P477" s="46">
        <v>10</v>
      </c>
      <c r="Q477" s="30"/>
      <c r="R477" s="46"/>
      <c r="S477" s="47"/>
      <c r="T477" s="58" t="str">
        <f t="shared" si="67"/>
        <v>3002;3102;3402</v>
      </c>
      <c r="U477" s="58" t="str">
        <f t="shared" si="68"/>
        <v>15;10;10</v>
      </c>
    </row>
    <row r="478" ht="16.5" spans="7:21">
      <c r="G478" s="45" t="s">
        <v>970</v>
      </c>
      <c r="H478" s="30" t="s">
        <v>476</v>
      </c>
      <c r="I478" s="30">
        <f>VLOOKUP(H478,编辑!W:X,2,FALSE)</f>
        <v>3002</v>
      </c>
      <c r="J478" s="46">
        <v>30</v>
      </c>
      <c r="K478" s="30" t="s">
        <v>483</v>
      </c>
      <c r="L478" s="30">
        <f>VLOOKUP(K478,编辑!W:X,2,FALSE)</f>
        <v>3102</v>
      </c>
      <c r="M478" s="46">
        <v>20</v>
      </c>
      <c r="N478" s="30" t="s">
        <v>484</v>
      </c>
      <c r="O478" s="30">
        <f>VLOOKUP(N478,编辑!W:X,2,FALSE)</f>
        <v>3402</v>
      </c>
      <c r="P478" s="46">
        <v>20</v>
      </c>
      <c r="Q478" s="42" t="s">
        <v>479</v>
      </c>
      <c r="R478" s="46">
        <f>VLOOKUP(Q478,编辑!W:X,2,FALSE)</f>
        <v>5086</v>
      </c>
      <c r="S478" s="47">
        <v>1</v>
      </c>
      <c r="T478" s="58" t="str">
        <f t="shared" si="67"/>
        <v>3002;3102;3402;5086</v>
      </c>
      <c r="U478" s="58" t="str">
        <f t="shared" si="68"/>
        <v>30;20;20;1</v>
      </c>
    </row>
    <row r="479" ht="16.5" spans="7:21">
      <c r="G479" s="45" t="s">
        <v>971</v>
      </c>
      <c r="H479" s="30" t="s">
        <v>480</v>
      </c>
      <c r="I479" s="30">
        <f>VLOOKUP(H479,编辑!W:X,2,FALSE)</f>
        <v>3003</v>
      </c>
      <c r="J479" s="46">
        <v>20</v>
      </c>
      <c r="K479" s="30" t="s">
        <v>491</v>
      </c>
      <c r="L479" s="30">
        <f>VLOOKUP(K479,编辑!W:X,2,FALSE)</f>
        <v>3103</v>
      </c>
      <c r="M479" s="46">
        <v>15</v>
      </c>
      <c r="N479" s="30" t="s">
        <v>492</v>
      </c>
      <c r="O479" s="30">
        <f>VLOOKUP(N479,编辑!W:X,2,FALSE)</f>
        <v>3403</v>
      </c>
      <c r="P479" s="46">
        <v>15</v>
      </c>
      <c r="Q479" s="30"/>
      <c r="R479" s="46"/>
      <c r="S479" s="47"/>
      <c r="T479" s="58" t="str">
        <f t="shared" si="67"/>
        <v>3003;3103;3403</v>
      </c>
      <c r="U479" s="58" t="str">
        <f t="shared" si="68"/>
        <v>20;15;15</v>
      </c>
    </row>
    <row r="480" ht="16.5" spans="7:21">
      <c r="G480" s="45" t="s">
        <v>972</v>
      </c>
      <c r="H480" s="30" t="s">
        <v>480</v>
      </c>
      <c r="I480" s="30">
        <f>VLOOKUP(H480,编辑!W:X,2,FALSE)</f>
        <v>3003</v>
      </c>
      <c r="J480" s="46">
        <v>40</v>
      </c>
      <c r="K480" s="30" t="s">
        <v>491</v>
      </c>
      <c r="L480" s="30">
        <f>VLOOKUP(K480,编辑!W:X,2,FALSE)</f>
        <v>3103</v>
      </c>
      <c r="M480" s="46">
        <v>30</v>
      </c>
      <c r="N480" s="30" t="s">
        <v>492</v>
      </c>
      <c r="O480" s="30">
        <f>VLOOKUP(N480,编辑!W:X,2,FALSE)</f>
        <v>3403</v>
      </c>
      <c r="P480" s="46">
        <v>30</v>
      </c>
      <c r="Q480" s="42" t="s">
        <v>479</v>
      </c>
      <c r="R480" s="46">
        <f>VLOOKUP(Q480,编辑!W:X,2,FALSE)</f>
        <v>5086</v>
      </c>
      <c r="S480" s="47">
        <v>1</v>
      </c>
      <c r="T480" s="58" t="str">
        <f t="shared" si="67"/>
        <v>3003;3103;3403;5086</v>
      </c>
      <c r="U480" s="58" t="str">
        <f t="shared" si="68"/>
        <v>40;30;30;1</v>
      </c>
    </row>
    <row r="481" ht="16.5" spans="7:21">
      <c r="G481" s="45" t="s">
        <v>973</v>
      </c>
      <c r="H481" s="30" t="s">
        <v>485</v>
      </c>
      <c r="I481" s="30">
        <f>VLOOKUP(H481,编辑!W:X,2,FALSE)</f>
        <v>3004</v>
      </c>
      <c r="J481" s="46">
        <v>30</v>
      </c>
      <c r="K481" s="30" t="s">
        <v>497</v>
      </c>
      <c r="L481" s="30">
        <f>VLOOKUP(K481,编辑!W:X,2,FALSE)</f>
        <v>3104</v>
      </c>
      <c r="M481" s="46">
        <v>20</v>
      </c>
      <c r="N481" s="30" t="s">
        <v>498</v>
      </c>
      <c r="O481" s="30">
        <f>VLOOKUP(N481,编辑!W:X,2,FALSE)</f>
        <v>3404</v>
      </c>
      <c r="P481" s="46">
        <v>20</v>
      </c>
      <c r="Q481" s="30"/>
      <c r="R481" s="46"/>
      <c r="S481" s="47"/>
      <c r="T481" s="58" t="str">
        <f t="shared" si="67"/>
        <v>3004;3104;3404</v>
      </c>
      <c r="U481" s="58" t="str">
        <f t="shared" si="68"/>
        <v>30;20;20</v>
      </c>
    </row>
    <row r="482" ht="16.5" spans="7:21">
      <c r="G482" s="45" t="s">
        <v>974</v>
      </c>
      <c r="H482" s="30" t="s">
        <v>485</v>
      </c>
      <c r="I482" s="30">
        <f>VLOOKUP(H482,编辑!W:X,2,FALSE)</f>
        <v>3004</v>
      </c>
      <c r="J482" s="46">
        <v>60</v>
      </c>
      <c r="K482" s="30" t="s">
        <v>497</v>
      </c>
      <c r="L482" s="30">
        <f>VLOOKUP(K482,编辑!W:X,2,FALSE)</f>
        <v>3104</v>
      </c>
      <c r="M482" s="46">
        <v>40</v>
      </c>
      <c r="N482" s="30" t="s">
        <v>498</v>
      </c>
      <c r="O482" s="30">
        <f>VLOOKUP(N482,编辑!W:X,2,FALSE)</f>
        <v>3404</v>
      </c>
      <c r="P482" s="46">
        <v>40</v>
      </c>
      <c r="Q482" s="42" t="s">
        <v>479</v>
      </c>
      <c r="R482" s="46">
        <f>VLOOKUP(Q482,编辑!W:X,2,FALSE)</f>
        <v>5086</v>
      </c>
      <c r="S482" s="47">
        <v>1</v>
      </c>
      <c r="T482" s="58" t="str">
        <f t="shared" si="67"/>
        <v>3004;3104;3404;5086</v>
      </c>
      <c r="U482" s="58" t="str">
        <f t="shared" si="68"/>
        <v>60;40;40;1</v>
      </c>
    </row>
    <row r="483" ht="16.5" spans="7:21">
      <c r="G483" s="45" t="s">
        <v>975</v>
      </c>
      <c r="H483" s="30" t="s">
        <v>488</v>
      </c>
      <c r="I483" s="30">
        <f>VLOOKUP(H483,编辑!W:X,2,FALSE)</f>
        <v>3005</v>
      </c>
      <c r="J483" s="46">
        <v>35</v>
      </c>
      <c r="K483" s="30" t="s">
        <v>503</v>
      </c>
      <c r="L483" s="30">
        <f>VLOOKUP(K483,编辑!W:X,2,FALSE)</f>
        <v>3105</v>
      </c>
      <c r="M483" s="46">
        <v>25</v>
      </c>
      <c r="N483" s="30" t="s">
        <v>504</v>
      </c>
      <c r="O483" s="30">
        <f>VLOOKUP(N483,编辑!W:X,2,FALSE)</f>
        <v>3405</v>
      </c>
      <c r="P483" s="46">
        <v>25</v>
      </c>
      <c r="Q483" s="30"/>
      <c r="R483" s="46"/>
      <c r="S483" s="47"/>
      <c r="T483" s="58" t="str">
        <f t="shared" si="67"/>
        <v>3005;3105;3405</v>
      </c>
      <c r="U483" s="58" t="str">
        <f t="shared" si="68"/>
        <v>35;25;25</v>
      </c>
    </row>
    <row r="484" ht="16.5" spans="7:21">
      <c r="G484" s="45" t="s">
        <v>976</v>
      </c>
      <c r="H484" s="30" t="s">
        <v>488</v>
      </c>
      <c r="I484" s="30">
        <f>VLOOKUP(H484,编辑!W:X,2,FALSE)</f>
        <v>3005</v>
      </c>
      <c r="J484" s="46">
        <v>70</v>
      </c>
      <c r="K484" s="30" t="s">
        <v>503</v>
      </c>
      <c r="L484" s="30">
        <f>VLOOKUP(K484,编辑!W:X,2,FALSE)</f>
        <v>3105</v>
      </c>
      <c r="M484" s="46">
        <v>50</v>
      </c>
      <c r="N484" s="30" t="s">
        <v>504</v>
      </c>
      <c r="O484" s="30">
        <f>VLOOKUP(N484,编辑!W:X,2,FALSE)</f>
        <v>3405</v>
      </c>
      <c r="P484" s="46">
        <v>50</v>
      </c>
      <c r="Q484" s="42" t="s">
        <v>479</v>
      </c>
      <c r="R484" s="46">
        <f>VLOOKUP(Q484,编辑!W:X,2,FALSE)</f>
        <v>5086</v>
      </c>
      <c r="S484" s="47">
        <v>1</v>
      </c>
      <c r="T484" s="58" t="str">
        <f t="shared" si="67"/>
        <v>3005;3105;3405;5086</v>
      </c>
      <c r="U484" s="58" t="str">
        <f t="shared" si="68"/>
        <v>70;50;50;1</v>
      </c>
    </row>
    <row r="485" ht="16.5" spans="7:21">
      <c r="G485" s="45" t="s">
        <v>977</v>
      </c>
      <c r="H485" s="30" t="s">
        <v>488</v>
      </c>
      <c r="I485" s="30">
        <f>VLOOKUP(H485,编辑!W:X,2,FALSE)</f>
        <v>3005</v>
      </c>
      <c r="J485" s="46">
        <v>80</v>
      </c>
      <c r="K485" s="30" t="s">
        <v>503</v>
      </c>
      <c r="L485" s="30">
        <f>VLOOKUP(K485,编辑!W:X,2,FALSE)</f>
        <v>3105</v>
      </c>
      <c r="M485" s="46">
        <v>60</v>
      </c>
      <c r="N485" s="30" t="s">
        <v>504</v>
      </c>
      <c r="O485" s="30">
        <f>VLOOKUP(N485,编辑!W:X,2,FALSE)</f>
        <v>3405</v>
      </c>
      <c r="P485" s="46">
        <v>60</v>
      </c>
      <c r="Q485" s="42" t="s">
        <v>479</v>
      </c>
      <c r="R485" s="46">
        <f>VLOOKUP(Q485,编辑!W:X,2,FALSE)</f>
        <v>5086</v>
      </c>
      <c r="S485" s="47">
        <v>1</v>
      </c>
      <c r="T485" s="58" t="str">
        <f t="shared" si="67"/>
        <v>3005;3105;3405;5086</v>
      </c>
      <c r="U485" s="58" t="str">
        <f t="shared" si="68"/>
        <v>80;60;60;1</v>
      </c>
    </row>
    <row r="486" ht="16.5" spans="7:21">
      <c r="G486" s="45" t="s">
        <v>978</v>
      </c>
      <c r="H486" s="30" t="s">
        <v>511</v>
      </c>
      <c r="I486" s="30">
        <f>VLOOKUP(H486,编辑!W:X,2,FALSE)</f>
        <v>3006</v>
      </c>
      <c r="J486" s="46">
        <v>40</v>
      </c>
      <c r="K486" s="30" t="s">
        <v>512</v>
      </c>
      <c r="L486" s="30">
        <f>VLOOKUP(K486,编辑!W:X,2,FALSE)</f>
        <v>3106</v>
      </c>
      <c r="M486" s="46">
        <v>30</v>
      </c>
      <c r="N486" s="30" t="s">
        <v>513</v>
      </c>
      <c r="O486" s="30">
        <f>VLOOKUP(N486,编辑!W:X,2,FALSE)</f>
        <v>3406</v>
      </c>
      <c r="P486" s="46">
        <v>30</v>
      </c>
      <c r="Q486" s="30"/>
      <c r="R486" s="46"/>
      <c r="S486" s="47"/>
      <c r="T486" s="58" t="str">
        <f t="shared" si="67"/>
        <v>3006;3106;3406</v>
      </c>
      <c r="U486" s="58" t="str">
        <f t="shared" si="68"/>
        <v>40;30;30</v>
      </c>
    </row>
    <row r="487" ht="16.5" spans="7:21">
      <c r="G487" s="40" t="s">
        <v>979</v>
      </c>
      <c r="H487" s="41" t="s">
        <v>508</v>
      </c>
      <c r="I487" s="44">
        <f>VLOOKUP(H487,编辑!W:X,2,FALSE)</f>
        <v>3012</v>
      </c>
      <c r="J487" s="43">
        <v>30</v>
      </c>
      <c r="K487" s="41" t="s">
        <v>508</v>
      </c>
      <c r="L487" s="44">
        <f>VLOOKUP(K487,编辑!W:X,2,FALSE)</f>
        <v>3012</v>
      </c>
      <c r="M487" s="43">
        <v>30</v>
      </c>
      <c r="N487" s="41" t="s">
        <v>508</v>
      </c>
      <c r="O487" s="44">
        <f>VLOOKUP(N487,编辑!W:X,2,FALSE)</f>
        <v>3012</v>
      </c>
      <c r="P487" s="43">
        <v>30</v>
      </c>
      <c r="Q487" s="40"/>
      <c r="R487" s="44">
        <v>3012</v>
      </c>
      <c r="S487" s="43">
        <v>30</v>
      </c>
      <c r="T487" s="58" t="str">
        <f t="shared" si="67"/>
        <v>3012;3012;3012</v>
      </c>
      <c r="U487" s="58" t="str">
        <f t="shared" si="68"/>
        <v>30;30;30</v>
      </c>
    </row>
    <row r="488" ht="16.5" spans="7:21">
      <c r="G488" s="40" t="s">
        <v>980</v>
      </c>
      <c r="H488" s="41" t="s">
        <v>508</v>
      </c>
      <c r="I488" s="44">
        <f>VLOOKUP(H488,编辑!W:X,2,FALSE)</f>
        <v>3012</v>
      </c>
      <c r="J488" s="43">
        <v>30</v>
      </c>
      <c r="K488" s="41" t="s">
        <v>508</v>
      </c>
      <c r="L488" s="44">
        <f>VLOOKUP(K488,编辑!W:X,2,FALSE)</f>
        <v>3012</v>
      </c>
      <c r="M488" s="43">
        <v>30</v>
      </c>
      <c r="N488" s="41" t="s">
        <v>508</v>
      </c>
      <c r="O488" s="44">
        <f>VLOOKUP(N488,编辑!W:X,2,FALSE)</f>
        <v>3012</v>
      </c>
      <c r="P488" s="43">
        <v>30</v>
      </c>
      <c r="Q488" s="40"/>
      <c r="R488" s="44">
        <v>3012</v>
      </c>
      <c r="S488" s="43">
        <v>30</v>
      </c>
      <c r="T488" s="58" t="str">
        <f t="shared" si="67"/>
        <v>3012;3012;3012</v>
      </c>
      <c r="U488" s="58" t="str">
        <f t="shared" si="68"/>
        <v>30;30;30</v>
      </c>
    </row>
    <row r="489" ht="16.5" spans="7:21">
      <c r="G489" s="40" t="s">
        <v>981</v>
      </c>
      <c r="H489" s="41" t="s">
        <v>508</v>
      </c>
      <c r="I489" s="44">
        <f>VLOOKUP(H489,编辑!W:X,2,FALSE)</f>
        <v>3012</v>
      </c>
      <c r="J489" s="43">
        <v>30</v>
      </c>
      <c r="K489" s="41" t="s">
        <v>508</v>
      </c>
      <c r="L489" s="44">
        <f>VLOOKUP(K489,编辑!W:X,2,FALSE)</f>
        <v>3012</v>
      </c>
      <c r="M489" s="43">
        <v>30</v>
      </c>
      <c r="N489" s="41" t="s">
        <v>508</v>
      </c>
      <c r="O489" s="44">
        <f>VLOOKUP(N489,编辑!W:X,2,FALSE)</f>
        <v>3012</v>
      </c>
      <c r="P489" s="43">
        <v>30</v>
      </c>
      <c r="Q489" s="40"/>
      <c r="R489" s="44">
        <v>3012</v>
      </c>
      <c r="S489" s="43">
        <v>30</v>
      </c>
      <c r="T489" s="58" t="str">
        <f t="shared" si="67"/>
        <v>3012;3012;3012</v>
      </c>
      <c r="U489" s="58" t="str">
        <f t="shared" si="68"/>
        <v>30;30;30</v>
      </c>
    </row>
    <row r="490" ht="16.5" spans="7:21">
      <c r="G490" s="40" t="s">
        <v>982</v>
      </c>
      <c r="H490" s="41" t="s">
        <v>508</v>
      </c>
      <c r="I490" s="44">
        <f>VLOOKUP(H490,编辑!W:X,2,FALSE)</f>
        <v>3012</v>
      </c>
      <c r="J490" s="43">
        <v>30</v>
      </c>
      <c r="K490" s="41" t="s">
        <v>508</v>
      </c>
      <c r="L490" s="44">
        <f>VLOOKUP(K490,编辑!W:X,2,FALSE)</f>
        <v>3012</v>
      </c>
      <c r="M490" s="43">
        <v>30</v>
      </c>
      <c r="N490" s="41" t="s">
        <v>508</v>
      </c>
      <c r="O490" s="44">
        <f>VLOOKUP(N490,编辑!W:X,2,FALSE)</f>
        <v>3012</v>
      </c>
      <c r="P490" s="43">
        <v>30</v>
      </c>
      <c r="Q490" s="40"/>
      <c r="R490" s="44">
        <v>3012</v>
      </c>
      <c r="S490" s="43">
        <v>30</v>
      </c>
      <c r="T490" s="58" t="str">
        <f t="shared" si="67"/>
        <v>3012;3012;3012</v>
      </c>
      <c r="U490" s="58" t="str">
        <f t="shared" si="68"/>
        <v>30;30;30</v>
      </c>
    </row>
    <row r="491" ht="16.5" spans="7:21">
      <c r="G491" s="40" t="s">
        <v>983</v>
      </c>
      <c r="H491" s="41" t="s">
        <v>508</v>
      </c>
      <c r="I491" s="44">
        <f>VLOOKUP(H491,编辑!W:X,2,FALSE)</f>
        <v>3012</v>
      </c>
      <c r="J491" s="43">
        <v>30</v>
      </c>
      <c r="K491" s="41" t="s">
        <v>508</v>
      </c>
      <c r="L491" s="44">
        <f>VLOOKUP(K491,编辑!W:X,2,FALSE)</f>
        <v>3012</v>
      </c>
      <c r="M491" s="43">
        <v>30</v>
      </c>
      <c r="N491" s="41" t="s">
        <v>508</v>
      </c>
      <c r="O491" s="44">
        <f>VLOOKUP(N491,编辑!W:X,2,FALSE)</f>
        <v>3012</v>
      </c>
      <c r="P491" s="43">
        <v>30</v>
      </c>
      <c r="Q491" s="40"/>
      <c r="R491" s="44">
        <v>3012</v>
      </c>
      <c r="S491" s="43">
        <v>30</v>
      </c>
      <c r="T491" s="58" t="str">
        <f t="shared" si="67"/>
        <v>3012;3012;3012</v>
      </c>
      <c r="U491" s="58" t="str">
        <f t="shared" si="68"/>
        <v>30;30;30</v>
      </c>
    </row>
    <row r="492" ht="16.5" spans="7:21">
      <c r="G492" s="40" t="s">
        <v>984</v>
      </c>
      <c r="H492" s="41" t="s">
        <v>508</v>
      </c>
      <c r="I492" s="44">
        <f>VLOOKUP(H492,编辑!W:X,2,FALSE)</f>
        <v>3012</v>
      </c>
      <c r="J492" s="43">
        <v>30</v>
      </c>
      <c r="K492" s="41" t="s">
        <v>508</v>
      </c>
      <c r="L492" s="44">
        <f>VLOOKUP(K492,编辑!W:X,2,FALSE)</f>
        <v>3012</v>
      </c>
      <c r="M492" s="43">
        <v>30</v>
      </c>
      <c r="N492" s="41" t="s">
        <v>508</v>
      </c>
      <c r="O492" s="44">
        <f>VLOOKUP(N492,编辑!W:X,2,FALSE)</f>
        <v>3012</v>
      </c>
      <c r="P492" s="43">
        <v>30</v>
      </c>
      <c r="Q492" s="40"/>
      <c r="R492" s="44">
        <v>3012</v>
      </c>
      <c r="S492" s="43">
        <v>30</v>
      </c>
      <c r="T492" s="58" t="str">
        <f t="shared" si="67"/>
        <v>3012;3012;3012</v>
      </c>
      <c r="U492" s="58" t="str">
        <f t="shared" si="68"/>
        <v>30;30;30</v>
      </c>
    </row>
    <row r="493" ht="16.5" spans="7:21">
      <c r="G493" s="40" t="s">
        <v>985</v>
      </c>
      <c r="H493" s="41" t="s">
        <v>508</v>
      </c>
      <c r="I493" s="44">
        <f>VLOOKUP(H493,编辑!W:X,2,FALSE)</f>
        <v>3012</v>
      </c>
      <c r="J493" s="43">
        <v>30</v>
      </c>
      <c r="K493" s="41" t="s">
        <v>508</v>
      </c>
      <c r="L493" s="44">
        <f>VLOOKUP(K493,编辑!W:X,2,FALSE)</f>
        <v>3012</v>
      </c>
      <c r="M493" s="43">
        <v>30</v>
      </c>
      <c r="N493" s="41" t="s">
        <v>508</v>
      </c>
      <c r="O493" s="44">
        <f>VLOOKUP(N493,编辑!W:X,2,FALSE)</f>
        <v>3012</v>
      </c>
      <c r="P493" s="43">
        <v>30</v>
      </c>
      <c r="Q493" s="40"/>
      <c r="R493" s="44">
        <v>3012</v>
      </c>
      <c r="S493" s="43">
        <v>30</v>
      </c>
      <c r="T493" s="58" t="str">
        <f t="shared" si="67"/>
        <v>3012;3012;3012</v>
      </c>
      <c r="U493" s="58" t="str">
        <f t="shared" si="68"/>
        <v>30;30;30</v>
      </c>
    </row>
    <row r="494" ht="16.5" spans="7:21">
      <c r="G494" s="40" t="s">
        <v>986</v>
      </c>
      <c r="H494" s="41" t="s">
        <v>508</v>
      </c>
      <c r="I494" s="44">
        <f>VLOOKUP(H494,编辑!W:X,2,FALSE)</f>
        <v>3012</v>
      </c>
      <c r="J494" s="43">
        <v>30</v>
      </c>
      <c r="K494" s="41" t="s">
        <v>508</v>
      </c>
      <c r="L494" s="44">
        <f>VLOOKUP(K494,编辑!W:X,2,FALSE)</f>
        <v>3012</v>
      </c>
      <c r="M494" s="43">
        <v>30</v>
      </c>
      <c r="N494" s="41" t="s">
        <v>508</v>
      </c>
      <c r="O494" s="44">
        <f>VLOOKUP(N494,编辑!W:X,2,FALSE)</f>
        <v>3012</v>
      </c>
      <c r="P494" s="43">
        <v>30</v>
      </c>
      <c r="Q494" s="40"/>
      <c r="R494" s="44">
        <v>3012</v>
      </c>
      <c r="S494" s="43">
        <v>30</v>
      </c>
      <c r="T494" s="58" t="str">
        <f t="shared" si="67"/>
        <v>3012;3012;3012</v>
      </c>
      <c r="U494" s="58" t="str">
        <f t="shared" si="68"/>
        <v>30;30;30</v>
      </c>
    </row>
    <row r="495" ht="16.5" spans="7:21">
      <c r="G495" s="48" t="s">
        <v>987</v>
      </c>
      <c r="H495" s="41" t="s">
        <v>508</v>
      </c>
      <c r="I495" s="44">
        <f>VLOOKUP(H495,编辑!W:X,2,FALSE)</f>
        <v>3012</v>
      </c>
      <c r="J495" s="43">
        <v>30</v>
      </c>
      <c r="K495" s="41" t="s">
        <v>508</v>
      </c>
      <c r="L495" s="44">
        <f>VLOOKUP(K495,编辑!W:X,2,FALSE)</f>
        <v>3012</v>
      </c>
      <c r="M495" s="43">
        <v>30</v>
      </c>
      <c r="N495" s="41" t="s">
        <v>508</v>
      </c>
      <c r="O495" s="44">
        <f>VLOOKUP(N495,编辑!W:X,2,FALSE)</f>
        <v>3012</v>
      </c>
      <c r="P495" s="43">
        <v>30</v>
      </c>
      <c r="Q495" s="40"/>
      <c r="R495" s="44">
        <v>3012</v>
      </c>
      <c r="S495" s="43">
        <v>30</v>
      </c>
      <c r="T495" s="58" t="str">
        <f t="shared" ref="T495:T496" si="69">IF(Q495="",(I495&amp;";"&amp;L495&amp;";"&amp;O495),(I495&amp;";"&amp;L495&amp;";"&amp;O495&amp;";"&amp;R495))</f>
        <v>3012;3012;3012</v>
      </c>
      <c r="U495" s="58" t="str">
        <f t="shared" ref="U495:U496" si="70">IF(Q495="",(J495&amp;";"&amp;M495&amp;";"&amp;P495),(J495&amp;";"&amp;M495&amp;";"&amp;P495&amp;";"&amp;S495))</f>
        <v>30;30;30</v>
      </c>
    </row>
    <row r="496" ht="16.5" spans="7:21">
      <c r="G496" s="48" t="s">
        <v>988</v>
      </c>
      <c r="H496" s="41" t="s">
        <v>508</v>
      </c>
      <c r="I496" s="44">
        <f>VLOOKUP(H496,编辑!W:X,2,FALSE)</f>
        <v>3012</v>
      </c>
      <c r="J496" s="43">
        <v>30</v>
      </c>
      <c r="K496" s="41" t="s">
        <v>508</v>
      </c>
      <c r="L496" s="44">
        <f>VLOOKUP(K496,编辑!W:X,2,FALSE)</f>
        <v>3012</v>
      </c>
      <c r="M496" s="43">
        <v>30</v>
      </c>
      <c r="N496" s="41" t="s">
        <v>508</v>
      </c>
      <c r="O496" s="44">
        <f>VLOOKUP(N496,编辑!W:X,2,FALSE)</f>
        <v>3012</v>
      </c>
      <c r="P496" s="43">
        <v>30</v>
      </c>
      <c r="Q496" s="40"/>
      <c r="R496" s="44">
        <v>3012</v>
      </c>
      <c r="S496" s="43">
        <v>30</v>
      </c>
      <c r="T496" s="58" t="str">
        <f t="shared" si="69"/>
        <v>3012;3012;3012</v>
      </c>
      <c r="U496" s="58" t="str">
        <f t="shared" si="70"/>
        <v>30;30;30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B4" sqref="B4"/>
    </sheetView>
  </sheetViews>
  <sheetFormatPr defaultColWidth="9" defaultRowHeight="16.5"/>
  <cols>
    <col min="1" max="1" width="29.375" style="1" customWidth="1"/>
    <col min="2" max="6" width="9" style="1"/>
    <col min="7" max="7" width="43.25" style="1" customWidth="1"/>
    <col min="8" max="14" width="9" style="1"/>
    <col min="15" max="15" width="11.625" style="1" customWidth="1"/>
    <col min="16" max="16384" width="9" style="1"/>
  </cols>
  <sheetData>
    <row r="1" spans="1:15">
      <c r="A1" s="52" t="s">
        <v>83</v>
      </c>
      <c r="B1" s="53" t="s">
        <v>989</v>
      </c>
      <c r="F1" s="54" t="s">
        <v>990</v>
      </c>
      <c r="G1" s="54" t="s">
        <v>991</v>
      </c>
      <c r="K1" s="48" t="s">
        <v>82</v>
      </c>
      <c r="L1" s="1">
        <v>1</v>
      </c>
      <c r="N1" s="2" t="s">
        <v>83</v>
      </c>
      <c r="O1" s="49">
        <v>120</v>
      </c>
    </row>
    <row r="2" spans="1:15">
      <c r="A2" s="52" t="s">
        <v>104</v>
      </c>
      <c r="B2" s="53" t="s">
        <v>992</v>
      </c>
      <c r="F2" s="54"/>
      <c r="G2" s="54" t="s">
        <v>993</v>
      </c>
      <c r="K2" s="48" t="s">
        <v>85</v>
      </c>
      <c r="L2" s="1">
        <v>2</v>
      </c>
      <c r="N2" s="2" t="s">
        <v>104</v>
      </c>
      <c r="O2" s="49">
        <v>121</v>
      </c>
    </row>
    <row r="3" spans="1:15">
      <c r="A3" s="52" t="s">
        <v>118</v>
      </c>
      <c r="B3" s="53" t="s">
        <v>994</v>
      </c>
      <c r="F3" s="54"/>
      <c r="G3" s="54" t="s">
        <v>995</v>
      </c>
      <c r="K3" s="1" t="s">
        <v>996</v>
      </c>
      <c r="L3" s="1">
        <v>2</v>
      </c>
      <c r="N3" s="2" t="s">
        <v>118</v>
      </c>
      <c r="O3" s="49">
        <v>122</v>
      </c>
    </row>
    <row r="4" spans="1:15">
      <c r="A4" s="52" t="s">
        <v>132</v>
      </c>
      <c r="B4" s="53" t="s">
        <v>997</v>
      </c>
      <c r="G4" s="54" t="s">
        <v>998</v>
      </c>
      <c r="N4" s="2" t="s">
        <v>132</v>
      </c>
      <c r="O4" s="49">
        <v>123</v>
      </c>
    </row>
    <row r="5" spans="1:15">
      <c r="A5" s="52" t="s">
        <v>146</v>
      </c>
      <c r="B5" s="53" t="s">
        <v>999</v>
      </c>
      <c r="N5" s="2" t="s">
        <v>146</v>
      </c>
      <c r="O5" s="49">
        <v>124</v>
      </c>
    </row>
    <row r="6" spans="1:15">
      <c r="A6" s="52" t="s">
        <v>160</v>
      </c>
      <c r="B6" s="53" t="s">
        <v>1000</v>
      </c>
      <c r="N6" s="2" t="s">
        <v>160</v>
      </c>
      <c r="O6" s="49">
        <v>125</v>
      </c>
    </row>
    <row r="7" spans="1:15">
      <c r="A7" s="52" t="s">
        <v>174</v>
      </c>
      <c r="B7" s="53" t="s">
        <v>1001</v>
      </c>
      <c r="N7" s="2" t="s">
        <v>174</v>
      </c>
      <c r="O7" s="49">
        <v>127</v>
      </c>
    </row>
    <row r="8" spans="1:15">
      <c r="A8" s="52" t="s">
        <v>188</v>
      </c>
      <c r="B8" s="53" t="s">
        <v>1002</v>
      </c>
      <c r="N8" s="2" t="s">
        <v>188</v>
      </c>
      <c r="O8" s="49">
        <v>131</v>
      </c>
    </row>
    <row r="9" spans="1:15">
      <c r="A9" s="52" t="s">
        <v>202</v>
      </c>
      <c r="B9" s="53" t="s">
        <v>1003</v>
      </c>
      <c r="N9" s="2" t="s">
        <v>202</v>
      </c>
      <c r="O9" s="49">
        <v>141</v>
      </c>
    </row>
    <row r="10" spans="1:15">
      <c r="A10" s="52" t="s">
        <v>216</v>
      </c>
      <c r="B10" s="53" t="s">
        <v>222</v>
      </c>
      <c r="N10" s="2" t="s">
        <v>216</v>
      </c>
      <c r="O10" s="49">
        <v>142</v>
      </c>
    </row>
    <row r="11" spans="1:15">
      <c r="A11" s="52" t="s">
        <v>230</v>
      </c>
      <c r="B11" s="53" t="s">
        <v>1004</v>
      </c>
      <c r="N11" s="2" t="s">
        <v>230</v>
      </c>
      <c r="O11" s="50">
        <v>143</v>
      </c>
    </row>
    <row r="12" spans="1:15">
      <c r="A12" s="52" t="s">
        <v>245</v>
      </c>
      <c r="B12" s="53" t="s">
        <v>248</v>
      </c>
      <c r="N12" s="2" t="s">
        <v>245</v>
      </c>
      <c r="O12" s="51">
        <v>151</v>
      </c>
    </row>
    <row r="13" spans="1:15">
      <c r="A13" s="52" t="s">
        <v>259</v>
      </c>
      <c r="B13" s="53" t="s">
        <v>1005</v>
      </c>
      <c r="N13" s="2" t="s">
        <v>259</v>
      </c>
      <c r="O13" s="51">
        <v>152</v>
      </c>
    </row>
    <row r="14" spans="1:15">
      <c r="A14" s="55" t="s">
        <v>273</v>
      </c>
      <c r="B14" s="53" t="s">
        <v>1006</v>
      </c>
      <c r="N14" s="31" t="s">
        <v>441</v>
      </c>
      <c r="O14" s="1">
        <v>127</v>
      </c>
    </row>
    <row r="15" spans="1:2">
      <c r="A15" s="2" t="s">
        <v>441</v>
      </c>
      <c r="B15" s="53" t="s">
        <v>1007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D17" sqref="D17"/>
    </sheetView>
  </sheetViews>
  <sheetFormatPr defaultColWidth="9" defaultRowHeight="13.5" outlineLevelCol="1"/>
  <sheetData>
    <row r="1" ht="16.5" spans="1:2">
      <c r="A1" s="2" t="s">
        <v>83</v>
      </c>
      <c r="B1" s="49">
        <v>120</v>
      </c>
    </row>
    <row r="2" ht="16.5" spans="1:2">
      <c r="A2" s="2" t="s">
        <v>104</v>
      </c>
      <c r="B2" s="49">
        <v>121</v>
      </c>
    </row>
    <row r="3" ht="16.5" spans="1:2">
      <c r="A3" s="2" t="s">
        <v>118</v>
      </c>
      <c r="B3" s="49">
        <v>122</v>
      </c>
    </row>
    <row r="4" ht="16.5" spans="1:2">
      <c r="A4" s="2" t="s">
        <v>132</v>
      </c>
      <c r="B4" s="49">
        <v>123</v>
      </c>
    </row>
    <row r="5" ht="16.5" spans="1:2">
      <c r="A5" s="2" t="s">
        <v>146</v>
      </c>
      <c r="B5" s="49">
        <v>124</v>
      </c>
    </row>
    <row r="6" ht="16.5" spans="1:2">
      <c r="A6" s="2" t="s">
        <v>160</v>
      </c>
      <c r="B6" s="49">
        <v>125</v>
      </c>
    </row>
    <row r="7" ht="16.5" spans="1:2">
      <c r="A7" s="2" t="s">
        <v>174</v>
      </c>
      <c r="B7" s="49">
        <v>127</v>
      </c>
    </row>
    <row r="8" ht="16.5" spans="1:2">
      <c r="A8" s="2" t="s">
        <v>188</v>
      </c>
      <c r="B8" s="49">
        <v>131</v>
      </c>
    </row>
    <row r="9" ht="16.5" spans="1:2">
      <c r="A9" s="2" t="s">
        <v>202</v>
      </c>
      <c r="B9" s="49">
        <v>141</v>
      </c>
    </row>
    <row r="10" ht="16.5" spans="1:2">
      <c r="A10" s="2" t="s">
        <v>216</v>
      </c>
      <c r="B10" s="49">
        <v>141</v>
      </c>
    </row>
    <row r="11" ht="16.5" spans="1:2">
      <c r="A11" s="2" t="s">
        <v>230</v>
      </c>
      <c r="B11" s="50">
        <v>141</v>
      </c>
    </row>
    <row r="12" ht="16.5" spans="1:2">
      <c r="A12" s="2" t="s">
        <v>245</v>
      </c>
      <c r="B12" s="51">
        <v>151</v>
      </c>
    </row>
    <row r="13" ht="16.5" spans="1:2">
      <c r="A13" s="2" t="s">
        <v>259</v>
      </c>
      <c r="B13" s="51">
        <v>151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77"/>
  <sheetViews>
    <sheetView topLeftCell="A130" workbookViewId="0">
      <selection activeCell="K137" sqref="K137:K151"/>
    </sheetView>
  </sheetViews>
  <sheetFormatPr defaultColWidth="9" defaultRowHeight="13.5"/>
  <cols>
    <col min="4" max="4" width="21.625" customWidth="1"/>
    <col min="14" max="14" width="13.125" customWidth="1"/>
    <col min="17" max="17" width="27.75" customWidth="1"/>
    <col min="18" max="18" width="36.125" customWidth="1"/>
  </cols>
  <sheetData>
    <row r="1" ht="24" customHeight="1" spans="1:18">
      <c r="A1" s="32" t="s">
        <v>1008</v>
      </c>
      <c r="B1" s="32" t="s">
        <v>1009</v>
      </c>
      <c r="C1" s="32" t="s">
        <v>74</v>
      </c>
      <c r="D1" s="32"/>
      <c r="E1" s="33" t="s">
        <v>467</v>
      </c>
      <c r="F1" s="33" t="s">
        <v>71</v>
      </c>
      <c r="G1" s="33" t="s">
        <v>79</v>
      </c>
      <c r="H1" s="33" t="s">
        <v>468</v>
      </c>
      <c r="I1" s="33" t="s">
        <v>71</v>
      </c>
      <c r="J1" s="33" t="s">
        <v>79</v>
      </c>
      <c r="K1" s="33" t="s">
        <v>469</v>
      </c>
      <c r="L1" s="33" t="s">
        <v>71</v>
      </c>
      <c r="M1" s="33" t="s">
        <v>79</v>
      </c>
      <c r="N1" s="33" t="s">
        <v>470</v>
      </c>
      <c r="O1" s="33" t="s">
        <v>71</v>
      </c>
      <c r="P1" s="33" t="s">
        <v>79</v>
      </c>
      <c r="Q1" s="33" t="s">
        <v>71</v>
      </c>
      <c r="R1" s="33" t="s">
        <v>79</v>
      </c>
    </row>
    <row r="2" ht="16.5" spans="1:19">
      <c r="A2" s="4" t="s">
        <v>1010</v>
      </c>
      <c r="B2" s="4" t="s">
        <v>1011</v>
      </c>
      <c r="C2" s="34" t="s">
        <v>1012</v>
      </c>
      <c r="D2" s="34" t="str">
        <f>A2&amp;B2&amp;C2</f>
        <v>2级绿色物理武器</v>
      </c>
      <c r="E2" s="35" t="s">
        <v>471</v>
      </c>
      <c r="F2" s="35">
        <f>VLOOKUP(E2,编辑!W:X,2,FALSE)</f>
        <v>3001</v>
      </c>
      <c r="G2" s="36">
        <v>5</v>
      </c>
      <c r="H2" s="35" t="s">
        <v>474</v>
      </c>
      <c r="I2" s="35">
        <f>VLOOKUP(H2,编辑!W:X,2,FALSE)</f>
        <v>3101</v>
      </c>
      <c r="J2" s="36">
        <v>3</v>
      </c>
      <c r="K2" s="35" t="s">
        <v>475</v>
      </c>
      <c r="L2" s="35">
        <f>VLOOKUP(K2,编辑!W:X,2,FALSE)</f>
        <v>3401</v>
      </c>
      <c r="M2" s="36">
        <v>3</v>
      </c>
      <c r="N2" s="35"/>
      <c r="O2" s="36"/>
      <c r="P2" s="36"/>
      <c r="Q2" s="38" t="str">
        <f t="shared" ref="Q2:Q31" si="0">IF(N2="",(F2&amp;";"&amp;I2&amp;";"&amp;L2),(F2&amp;";"&amp;I2&amp;";"&amp;L2&amp;";"&amp;O2))</f>
        <v>3001;3101;3401</v>
      </c>
      <c r="R2" s="38" t="str">
        <f t="shared" ref="R2:R31" si="1">IF(N2="",(G2&amp;";"&amp;J2&amp;";"&amp;M2),(G2&amp;";"&amp;J2&amp;";"&amp;M2&amp;";"&amp;P2))</f>
        <v>5;3;3</v>
      </c>
      <c r="S2" s="17"/>
    </row>
    <row r="3" ht="16.5" spans="1:19">
      <c r="A3" s="4" t="s">
        <v>1010</v>
      </c>
      <c r="B3" s="4" t="s">
        <v>1013</v>
      </c>
      <c r="C3" s="34" t="s">
        <v>1012</v>
      </c>
      <c r="D3" s="34" t="str">
        <f t="shared" ref="D3:D66" si="2">A3&amp;B3&amp;C3</f>
        <v>2级蓝色物理武器</v>
      </c>
      <c r="E3" s="35" t="s">
        <v>471</v>
      </c>
      <c r="F3" s="35">
        <f>VLOOKUP(E3,编辑!W:X,2,FALSE)</f>
        <v>3001</v>
      </c>
      <c r="G3" s="36">
        <v>8</v>
      </c>
      <c r="H3" s="35" t="s">
        <v>474</v>
      </c>
      <c r="I3" s="35">
        <f>VLOOKUP(H3,编辑!W:X,2,FALSE)</f>
        <v>3101</v>
      </c>
      <c r="J3" s="36">
        <v>4</v>
      </c>
      <c r="K3" s="35" t="s">
        <v>475</v>
      </c>
      <c r="L3" s="35">
        <f>VLOOKUP(K3,编辑!W:X,2,FALSE)</f>
        <v>3401</v>
      </c>
      <c r="M3" s="36">
        <v>4</v>
      </c>
      <c r="N3" s="35" t="s">
        <v>479</v>
      </c>
      <c r="O3" s="36">
        <f>VLOOKUP(N3,编辑!Q:R,2,FALSE)</f>
        <v>5086</v>
      </c>
      <c r="P3" s="36">
        <f>VLOOKUP(A3,Sheet3!V:W,2,FALSE)*VLOOKUP(B3,Sheet3!N:P,3,FALSE)</f>
        <v>1</v>
      </c>
      <c r="Q3" s="38" t="str">
        <f t="shared" si="0"/>
        <v>3001;3101;3401;5086</v>
      </c>
      <c r="R3" s="38" t="str">
        <f t="shared" si="1"/>
        <v>8;4;4;1</v>
      </c>
      <c r="S3" s="17"/>
    </row>
    <row r="4" ht="16.5" spans="1:19">
      <c r="A4" s="5" t="s">
        <v>1014</v>
      </c>
      <c r="B4" s="5" t="s">
        <v>1013</v>
      </c>
      <c r="C4" s="34" t="s">
        <v>1012</v>
      </c>
      <c r="D4" s="34" t="str">
        <f t="shared" si="2"/>
        <v>3级蓝色物理武器</v>
      </c>
      <c r="E4" s="35" t="s">
        <v>476</v>
      </c>
      <c r="F4" s="35">
        <f>VLOOKUP(E4,编辑!W:X,2,FALSE)</f>
        <v>3002</v>
      </c>
      <c r="G4" s="36">
        <v>12</v>
      </c>
      <c r="H4" s="35" t="s">
        <v>483</v>
      </c>
      <c r="I4" s="35">
        <f>VLOOKUP(H4,编辑!W:X,2,FALSE)</f>
        <v>3102</v>
      </c>
      <c r="J4" s="36">
        <v>7</v>
      </c>
      <c r="K4" s="35" t="s">
        <v>484</v>
      </c>
      <c r="L4" s="35">
        <f>VLOOKUP(K4,编辑!W:X,2,FALSE)</f>
        <v>3402</v>
      </c>
      <c r="M4" s="36">
        <v>7</v>
      </c>
      <c r="N4" s="35" t="s">
        <v>479</v>
      </c>
      <c r="O4" s="36">
        <f>VLOOKUP(N4,编辑!Q:R,2,FALSE)</f>
        <v>5086</v>
      </c>
      <c r="P4" s="36">
        <f>VLOOKUP(A4,Sheet3!V:W,2,FALSE)*VLOOKUP(B4,Sheet3!N:P,3,FALSE)</f>
        <v>2</v>
      </c>
      <c r="Q4" s="38" t="str">
        <f t="shared" si="0"/>
        <v>3002;3102;3402;5086</v>
      </c>
      <c r="R4" s="38" t="str">
        <f t="shared" si="1"/>
        <v>12;7;7;2</v>
      </c>
      <c r="S4" s="17"/>
    </row>
    <row r="5" ht="16.5" spans="1:19">
      <c r="A5" s="5" t="s">
        <v>1014</v>
      </c>
      <c r="B5" s="5" t="s">
        <v>1015</v>
      </c>
      <c r="C5" s="34" t="s">
        <v>1012</v>
      </c>
      <c r="D5" s="34" t="str">
        <f t="shared" si="2"/>
        <v>3级紫色物理武器</v>
      </c>
      <c r="E5" s="35" t="s">
        <v>476</v>
      </c>
      <c r="F5" s="35">
        <f>VLOOKUP(E5,编辑!W:X,2,FALSE)</f>
        <v>3002</v>
      </c>
      <c r="G5" s="36">
        <v>18</v>
      </c>
      <c r="H5" s="35" t="s">
        <v>483</v>
      </c>
      <c r="I5" s="35">
        <f>VLOOKUP(H5,编辑!W:X,2,FALSE)</f>
        <v>3102</v>
      </c>
      <c r="J5" s="36">
        <v>10</v>
      </c>
      <c r="K5" s="35" t="s">
        <v>484</v>
      </c>
      <c r="L5" s="35">
        <f>VLOOKUP(K5,编辑!W:X,2,FALSE)</f>
        <v>3402</v>
      </c>
      <c r="M5" s="36">
        <v>10</v>
      </c>
      <c r="N5" s="35" t="s">
        <v>479</v>
      </c>
      <c r="O5" s="36">
        <f>VLOOKUP(N5,编辑!Q:R,2,FALSE)</f>
        <v>5086</v>
      </c>
      <c r="P5" s="36">
        <f>VLOOKUP(A5,Sheet3!V:W,2,FALSE)*VLOOKUP(B5,Sheet3!N:P,3,FALSE)</f>
        <v>4</v>
      </c>
      <c r="Q5" s="38" t="str">
        <f t="shared" si="0"/>
        <v>3002;3102;3402;5086</v>
      </c>
      <c r="R5" s="38" t="str">
        <f t="shared" si="1"/>
        <v>18;10;10;4</v>
      </c>
      <c r="S5" s="39"/>
    </row>
    <row r="6" ht="16.5" spans="1:19">
      <c r="A6" s="6" t="s">
        <v>1016</v>
      </c>
      <c r="B6" s="6" t="s">
        <v>1013</v>
      </c>
      <c r="C6" s="34" t="s">
        <v>1012</v>
      </c>
      <c r="D6" s="34" t="str">
        <f t="shared" si="2"/>
        <v>4级蓝色物理武器</v>
      </c>
      <c r="E6" s="35" t="s">
        <v>480</v>
      </c>
      <c r="F6" s="35">
        <f>VLOOKUP(E6,编辑!W:X,2,FALSE)</f>
        <v>3003</v>
      </c>
      <c r="G6" s="36">
        <v>16</v>
      </c>
      <c r="H6" s="35" t="s">
        <v>491</v>
      </c>
      <c r="I6" s="35">
        <f>VLOOKUP(H6,编辑!W:X,2,FALSE)</f>
        <v>3103</v>
      </c>
      <c r="J6" s="36">
        <v>9</v>
      </c>
      <c r="K6" s="35" t="s">
        <v>492</v>
      </c>
      <c r="L6" s="35">
        <f>VLOOKUP(K6,编辑!W:X,2,FALSE)</f>
        <v>3403</v>
      </c>
      <c r="M6" s="36">
        <v>9</v>
      </c>
      <c r="N6" s="35" t="s">
        <v>479</v>
      </c>
      <c r="O6" s="36">
        <f>VLOOKUP(N6,编辑!Q:R,2,FALSE)</f>
        <v>5086</v>
      </c>
      <c r="P6" s="36">
        <f>VLOOKUP(A6,Sheet3!V:W,2,FALSE)*VLOOKUP(B6,Sheet3!N:P,3,FALSE)</f>
        <v>3</v>
      </c>
      <c r="Q6" s="38" t="str">
        <f t="shared" si="0"/>
        <v>3003;3103;3403;5086</v>
      </c>
      <c r="R6" s="38" t="str">
        <f t="shared" si="1"/>
        <v>16;9;9;3</v>
      </c>
      <c r="S6" s="39"/>
    </row>
    <row r="7" ht="16.5" spans="1:19">
      <c r="A7" s="6" t="s">
        <v>1016</v>
      </c>
      <c r="B7" s="6" t="s">
        <v>1015</v>
      </c>
      <c r="C7" s="34" t="s">
        <v>1012</v>
      </c>
      <c r="D7" s="34" t="str">
        <f t="shared" si="2"/>
        <v>4级紫色物理武器</v>
      </c>
      <c r="E7" s="35" t="s">
        <v>480</v>
      </c>
      <c r="F7" s="35">
        <f>VLOOKUP(E7,编辑!W:X,2,FALSE)</f>
        <v>3003</v>
      </c>
      <c r="G7" s="36">
        <v>24</v>
      </c>
      <c r="H7" s="35" t="s">
        <v>491</v>
      </c>
      <c r="I7" s="35">
        <f>VLOOKUP(H7,编辑!W:X,2,FALSE)</f>
        <v>3103</v>
      </c>
      <c r="J7" s="36">
        <v>14</v>
      </c>
      <c r="K7" s="35" t="s">
        <v>492</v>
      </c>
      <c r="L7" s="35">
        <f>VLOOKUP(K7,编辑!W:X,2,FALSE)</f>
        <v>3403</v>
      </c>
      <c r="M7" s="36">
        <v>14</v>
      </c>
      <c r="N7" s="35" t="s">
        <v>479</v>
      </c>
      <c r="O7" s="36">
        <f>VLOOKUP(N7,编辑!Q:R,2,FALSE)</f>
        <v>5086</v>
      </c>
      <c r="P7" s="36">
        <f>VLOOKUP(A7,Sheet3!V:W,2,FALSE)*VLOOKUP(B7,Sheet3!N:P,3,FALSE)</f>
        <v>6</v>
      </c>
      <c r="Q7" s="38" t="str">
        <f t="shared" si="0"/>
        <v>3003;3103;3403;5086</v>
      </c>
      <c r="R7" s="38" t="str">
        <f t="shared" si="1"/>
        <v>24;14;14;6</v>
      </c>
      <c r="S7" s="17"/>
    </row>
    <row r="8" ht="16.5" spans="1:19">
      <c r="A8" s="7" t="s">
        <v>1017</v>
      </c>
      <c r="B8" s="7" t="s">
        <v>1013</v>
      </c>
      <c r="C8" s="34" t="s">
        <v>1012</v>
      </c>
      <c r="D8" s="34" t="str">
        <f t="shared" si="2"/>
        <v>5级蓝色物理武器</v>
      </c>
      <c r="E8" s="35" t="s">
        <v>485</v>
      </c>
      <c r="F8" s="35">
        <f>VLOOKUP(E8,编辑!W:X,2,FALSE)</f>
        <v>3004</v>
      </c>
      <c r="G8" s="36">
        <v>20</v>
      </c>
      <c r="H8" s="35" t="s">
        <v>497</v>
      </c>
      <c r="I8" s="35">
        <f>VLOOKUP(H8,编辑!W:X,2,FALSE)</f>
        <v>3104</v>
      </c>
      <c r="J8" s="36">
        <v>12</v>
      </c>
      <c r="K8" s="35" t="s">
        <v>498</v>
      </c>
      <c r="L8" s="35">
        <f>VLOOKUP(K8,编辑!W:X,2,FALSE)</f>
        <v>3404</v>
      </c>
      <c r="M8" s="36">
        <v>12</v>
      </c>
      <c r="N8" s="35" t="s">
        <v>479</v>
      </c>
      <c r="O8" s="36">
        <f>VLOOKUP(N8,编辑!Q:R,2,FALSE)</f>
        <v>5086</v>
      </c>
      <c r="P8" s="36">
        <f>VLOOKUP(A8,Sheet3!V:W,2,FALSE)*VLOOKUP(B8,Sheet3!N:P,3,FALSE)</f>
        <v>4</v>
      </c>
      <c r="Q8" s="38" t="str">
        <f t="shared" si="0"/>
        <v>3004;3104;3404;5086</v>
      </c>
      <c r="R8" s="38" t="str">
        <f t="shared" si="1"/>
        <v>20;12;12;4</v>
      </c>
      <c r="S8" s="17"/>
    </row>
    <row r="9" ht="16.5" spans="1:19">
      <c r="A9" s="7" t="s">
        <v>1017</v>
      </c>
      <c r="B9" s="7" t="s">
        <v>1015</v>
      </c>
      <c r="C9" s="34" t="s">
        <v>1012</v>
      </c>
      <c r="D9" s="34" t="str">
        <f t="shared" si="2"/>
        <v>5级紫色物理武器</v>
      </c>
      <c r="E9" s="35" t="s">
        <v>485</v>
      </c>
      <c r="F9" s="35">
        <f>VLOOKUP(E9,编辑!W:X,2,FALSE)</f>
        <v>3004</v>
      </c>
      <c r="G9" s="36">
        <v>30</v>
      </c>
      <c r="H9" s="35" t="s">
        <v>497</v>
      </c>
      <c r="I9" s="35">
        <f>VLOOKUP(H9,编辑!W:X,2,FALSE)</f>
        <v>3104</v>
      </c>
      <c r="J9" s="36">
        <v>18</v>
      </c>
      <c r="K9" s="35" t="s">
        <v>498</v>
      </c>
      <c r="L9" s="35">
        <f>VLOOKUP(K9,编辑!W:X,2,FALSE)</f>
        <v>3404</v>
      </c>
      <c r="M9" s="36">
        <v>18</v>
      </c>
      <c r="N9" s="35" t="s">
        <v>479</v>
      </c>
      <c r="O9" s="36">
        <f>VLOOKUP(N9,编辑!Q:R,2,FALSE)</f>
        <v>5086</v>
      </c>
      <c r="P9" s="36">
        <f>VLOOKUP(A9,Sheet3!V:W,2,FALSE)*VLOOKUP(B9,Sheet3!N:P,3,FALSE)</f>
        <v>8</v>
      </c>
      <c r="Q9" s="38" t="str">
        <f t="shared" si="0"/>
        <v>3004;3104;3404;5086</v>
      </c>
      <c r="R9" s="38" t="str">
        <f t="shared" si="1"/>
        <v>30;18;18;8</v>
      </c>
      <c r="S9" s="17"/>
    </row>
    <row r="10" ht="16.5" spans="1:19">
      <c r="A10" s="7" t="s">
        <v>1017</v>
      </c>
      <c r="B10" s="7" t="s">
        <v>1018</v>
      </c>
      <c r="C10" s="34" t="s">
        <v>1012</v>
      </c>
      <c r="D10" s="34" t="str">
        <f t="shared" si="2"/>
        <v>5级金色物理武器</v>
      </c>
      <c r="E10" s="35" t="s">
        <v>485</v>
      </c>
      <c r="F10" s="35">
        <f>VLOOKUP(E10,编辑!W:X,2,FALSE)</f>
        <v>3004</v>
      </c>
      <c r="G10" s="36">
        <v>48</v>
      </c>
      <c r="H10" s="35" t="s">
        <v>497</v>
      </c>
      <c r="I10" s="35">
        <f>VLOOKUP(H10,编辑!W:X,2,FALSE)</f>
        <v>3104</v>
      </c>
      <c r="J10" s="36">
        <v>28</v>
      </c>
      <c r="K10" s="35" t="s">
        <v>498</v>
      </c>
      <c r="L10" s="35">
        <f>VLOOKUP(K10,编辑!W:X,2,FALSE)</f>
        <v>3404</v>
      </c>
      <c r="M10" s="36">
        <v>28</v>
      </c>
      <c r="N10" s="35" t="s">
        <v>479</v>
      </c>
      <c r="O10" s="36">
        <f>VLOOKUP(N10,编辑!Q:R,2,FALSE)</f>
        <v>5086</v>
      </c>
      <c r="P10" s="36">
        <f>VLOOKUP(A10,Sheet3!V:W,2,FALSE)*VLOOKUP(B10,Sheet3!N:P,3,FALSE)</f>
        <v>12</v>
      </c>
      <c r="Q10" s="38" t="str">
        <f t="shared" si="0"/>
        <v>3004;3104;3404;5086</v>
      </c>
      <c r="R10" s="38" t="str">
        <f t="shared" si="1"/>
        <v>48;28;28;12</v>
      </c>
      <c r="S10" s="17"/>
    </row>
    <row r="11" ht="16.5" spans="1:19">
      <c r="A11" s="8" t="s">
        <v>1019</v>
      </c>
      <c r="B11" s="8" t="s">
        <v>1013</v>
      </c>
      <c r="C11" s="34" t="s">
        <v>1012</v>
      </c>
      <c r="D11" s="34" t="str">
        <f t="shared" si="2"/>
        <v>6级蓝色物理武器</v>
      </c>
      <c r="E11" s="35" t="s">
        <v>488</v>
      </c>
      <c r="F11" s="35">
        <f>VLOOKUP(E11,编辑!W:X,2,FALSE)</f>
        <v>3005</v>
      </c>
      <c r="G11" s="36">
        <v>24</v>
      </c>
      <c r="H11" s="35" t="s">
        <v>503</v>
      </c>
      <c r="I11" s="35">
        <f>VLOOKUP(H11,编辑!W:X,2,FALSE)</f>
        <v>3105</v>
      </c>
      <c r="J11" s="36">
        <v>14</v>
      </c>
      <c r="K11" s="35" t="s">
        <v>504</v>
      </c>
      <c r="L11" s="35">
        <f>VLOOKUP(K11,编辑!W:X,2,FALSE)</f>
        <v>3405</v>
      </c>
      <c r="M11" s="36">
        <v>14</v>
      </c>
      <c r="N11" s="35" t="s">
        <v>479</v>
      </c>
      <c r="O11" s="36">
        <f>VLOOKUP(N11,编辑!Q:R,2,FALSE)</f>
        <v>5086</v>
      </c>
      <c r="P11" s="36">
        <f>VLOOKUP(A11,Sheet3!V:W,2,FALSE)*VLOOKUP(B11,Sheet3!N:P,3,FALSE)</f>
        <v>5</v>
      </c>
      <c r="Q11" s="38" t="str">
        <f t="shared" si="0"/>
        <v>3005;3105;3405;5086</v>
      </c>
      <c r="R11" s="38" t="str">
        <f t="shared" si="1"/>
        <v>24;14;14;5</v>
      </c>
      <c r="S11" s="17"/>
    </row>
    <row r="12" ht="16.5" spans="1:19">
      <c r="A12" s="8" t="s">
        <v>1019</v>
      </c>
      <c r="B12" s="8" t="s">
        <v>1015</v>
      </c>
      <c r="C12" s="34" t="s">
        <v>1012</v>
      </c>
      <c r="D12" s="34" t="str">
        <f t="shared" si="2"/>
        <v>6级紫色物理武器</v>
      </c>
      <c r="E12" s="35" t="s">
        <v>488</v>
      </c>
      <c r="F12" s="35">
        <f>VLOOKUP(E12,编辑!W:X,2,FALSE)</f>
        <v>3005</v>
      </c>
      <c r="G12" s="36">
        <v>36</v>
      </c>
      <c r="H12" s="35" t="s">
        <v>503</v>
      </c>
      <c r="I12" s="35">
        <f>VLOOKUP(H12,编辑!W:X,2,FALSE)</f>
        <v>3105</v>
      </c>
      <c r="J12" s="36">
        <v>21</v>
      </c>
      <c r="K12" s="35" t="s">
        <v>504</v>
      </c>
      <c r="L12" s="35">
        <f>VLOOKUP(K12,编辑!W:X,2,FALSE)</f>
        <v>3405</v>
      </c>
      <c r="M12" s="36">
        <v>21</v>
      </c>
      <c r="N12" s="35" t="s">
        <v>479</v>
      </c>
      <c r="O12" s="36">
        <f>VLOOKUP(N12,编辑!Q:R,2,FALSE)</f>
        <v>5086</v>
      </c>
      <c r="P12" s="36">
        <f>VLOOKUP(A12,Sheet3!V:W,2,FALSE)*VLOOKUP(B12,Sheet3!N:P,3,FALSE)</f>
        <v>10</v>
      </c>
      <c r="Q12" s="38" t="str">
        <f t="shared" si="0"/>
        <v>3005;3105;3405;5086</v>
      </c>
      <c r="R12" s="38" t="str">
        <f t="shared" si="1"/>
        <v>36;21;21;10</v>
      </c>
      <c r="S12" s="17"/>
    </row>
    <row r="13" ht="16.5" spans="1:19">
      <c r="A13" s="8" t="s">
        <v>1019</v>
      </c>
      <c r="B13" s="8" t="s">
        <v>1018</v>
      </c>
      <c r="C13" s="34" t="s">
        <v>1012</v>
      </c>
      <c r="D13" s="34" t="str">
        <f t="shared" si="2"/>
        <v>6级金色物理武器</v>
      </c>
      <c r="E13" s="35" t="s">
        <v>488</v>
      </c>
      <c r="F13" s="35">
        <f>VLOOKUP(E13,编辑!W:X,2,FALSE)</f>
        <v>3005</v>
      </c>
      <c r="G13" s="36">
        <v>58</v>
      </c>
      <c r="H13" s="35" t="s">
        <v>503</v>
      </c>
      <c r="I13" s="35">
        <f>VLOOKUP(H13,编辑!W:X,2,FALSE)</f>
        <v>3105</v>
      </c>
      <c r="J13" s="36">
        <v>34</v>
      </c>
      <c r="K13" s="35" t="s">
        <v>504</v>
      </c>
      <c r="L13" s="35">
        <f>VLOOKUP(K13,编辑!W:X,2,FALSE)</f>
        <v>3405</v>
      </c>
      <c r="M13" s="36">
        <v>34</v>
      </c>
      <c r="N13" s="35" t="s">
        <v>479</v>
      </c>
      <c r="O13" s="36">
        <f>VLOOKUP(N13,编辑!Q:R,2,FALSE)</f>
        <v>5086</v>
      </c>
      <c r="P13" s="36">
        <f>VLOOKUP(A13,Sheet3!V:W,2,FALSE)*VLOOKUP(B13,Sheet3!N:P,3,FALSE)</f>
        <v>15</v>
      </c>
      <c r="Q13" s="38" t="str">
        <f t="shared" si="0"/>
        <v>3005;3105;3405;5086</v>
      </c>
      <c r="R13" s="38" t="str">
        <f t="shared" si="1"/>
        <v>58;34;34;15</v>
      </c>
      <c r="S13" s="17"/>
    </row>
    <row r="14" ht="16.5" spans="1:19">
      <c r="A14" s="9" t="s">
        <v>1020</v>
      </c>
      <c r="B14" s="9" t="s">
        <v>1013</v>
      </c>
      <c r="C14" s="34" t="s">
        <v>1012</v>
      </c>
      <c r="D14" s="34" t="str">
        <f t="shared" si="2"/>
        <v>7级蓝色物理武器</v>
      </c>
      <c r="E14" s="35" t="s">
        <v>511</v>
      </c>
      <c r="F14" s="35">
        <f>VLOOKUP(E14,编辑!W:X,2,FALSE)</f>
        <v>3006</v>
      </c>
      <c r="G14" s="36">
        <v>27</v>
      </c>
      <c r="H14" s="35" t="s">
        <v>512</v>
      </c>
      <c r="I14" s="35">
        <f>VLOOKUP(H14,编辑!W:X,2,FALSE)</f>
        <v>3106</v>
      </c>
      <c r="J14" s="36">
        <v>16</v>
      </c>
      <c r="K14" s="35" t="s">
        <v>513</v>
      </c>
      <c r="L14" s="35">
        <f>VLOOKUP(K14,编辑!W:X,2,FALSE)</f>
        <v>3406</v>
      </c>
      <c r="M14" s="36">
        <v>16</v>
      </c>
      <c r="N14" s="35" t="s">
        <v>479</v>
      </c>
      <c r="O14" s="36">
        <f>VLOOKUP(N14,编辑!Q:R,2,FALSE)</f>
        <v>5086</v>
      </c>
      <c r="P14" s="36">
        <f>VLOOKUP(A14,Sheet3!V:W,2,FALSE)*VLOOKUP(B14,Sheet3!N:P,3,FALSE)</f>
        <v>6</v>
      </c>
      <c r="Q14" s="38" t="str">
        <f t="shared" si="0"/>
        <v>3006;3106;3406;5086</v>
      </c>
      <c r="R14" s="38" t="str">
        <f t="shared" si="1"/>
        <v>27;16;16;6</v>
      </c>
      <c r="S14" s="17"/>
    </row>
    <row r="15" ht="16.5" spans="1:19">
      <c r="A15" s="9" t="s">
        <v>1020</v>
      </c>
      <c r="B15" s="9" t="s">
        <v>1015</v>
      </c>
      <c r="C15" s="34" t="s">
        <v>1012</v>
      </c>
      <c r="D15" s="34" t="str">
        <f t="shared" si="2"/>
        <v>7级紫色物理武器</v>
      </c>
      <c r="E15" s="35" t="s">
        <v>511</v>
      </c>
      <c r="F15" s="35">
        <f>VLOOKUP(E15,编辑!W:X,2,FALSE)</f>
        <v>3006</v>
      </c>
      <c r="G15" s="36">
        <v>42</v>
      </c>
      <c r="H15" s="35" t="s">
        <v>512</v>
      </c>
      <c r="I15" s="35">
        <f>VLOOKUP(H15,编辑!W:X,2,FALSE)</f>
        <v>3106</v>
      </c>
      <c r="J15" s="36">
        <v>25</v>
      </c>
      <c r="K15" s="35" t="s">
        <v>513</v>
      </c>
      <c r="L15" s="35">
        <f>VLOOKUP(K15,编辑!W:X,2,FALSE)</f>
        <v>3406</v>
      </c>
      <c r="M15" s="36">
        <v>25</v>
      </c>
      <c r="N15" s="35" t="s">
        <v>479</v>
      </c>
      <c r="O15" s="36">
        <f>VLOOKUP(N15,编辑!Q:R,2,FALSE)</f>
        <v>5086</v>
      </c>
      <c r="P15" s="36">
        <f>VLOOKUP(A15,Sheet3!V:W,2,FALSE)*VLOOKUP(B15,Sheet3!N:P,3,FALSE)</f>
        <v>12</v>
      </c>
      <c r="Q15" s="38" t="str">
        <f t="shared" si="0"/>
        <v>3006;3106;3406;5086</v>
      </c>
      <c r="R15" s="38" t="str">
        <f t="shared" si="1"/>
        <v>42;25;25;12</v>
      </c>
      <c r="S15" s="17"/>
    </row>
    <row r="16" ht="16.5" spans="1:19">
      <c r="A16" s="9" t="s">
        <v>1020</v>
      </c>
      <c r="B16" s="9" t="s">
        <v>1018</v>
      </c>
      <c r="C16" s="34" t="s">
        <v>1012</v>
      </c>
      <c r="D16" s="34" t="str">
        <f t="shared" si="2"/>
        <v>7级金色物理武器</v>
      </c>
      <c r="E16" s="35" t="s">
        <v>511</v>
      </c>
      <c r="F16" s="35">
        <f>VLOOKUP(E16,编辑!W:X,2,FALSE)</f>
        <v>3006</v>
      </c>
      <c r="G16" s="36">
        <v>68</v>
      </c>
      <c r="H16" s="35" t="s">
        <v>512</v>
      </c>
      <c r="I16" s="35">
        <f>VLOOKUP(H16,编辑!W:X,2,FALSE)</f>
        <v>3106</v>
      </c>
      <c r="J16" s="36">
        <v>40</v>
      </c>
      <c r="K16" s="35" t="s">
        <v>513</v>
      </c>
      <c r="L16" s="35">
        <f>VLOOKUP(K16,编辑!W:X,2,FALSE)</f>
        <v>3406</v>
      </c>
      <c r="M16" s="36">
        <v>40</v>
      </c>
      <c r="N16" s="35" t="s">
        <v>479</v>
      </c>
      <c r="O16" s="36">
        <f>VLOOKUP(N16,编辑!Q:R,2,FALSE)</f>
        <v>5086</v>
      </c>
      <c r="P16" s="36">
        <f>VLOOKUP(A16,Sheet3!V:W,2,FALSE)*VLOOKUP(B16,Sheet3!N:P,3,FALSE)</f>
        <v>18</v>
      </c>
      <c r="Q16" s="38" t="str">
        <f t="shared" si="0"/>
        <v>3006;3106;3406;5086</v>
      </c>
      <c r="R16" s="38" t="str">
        <f t="shared" si="1"/>
        <v>68;40;40;18</v>
      </c>
      <c r="S16" s="17"/>
    </row>
    <row r="17" ht="16.5" spans="1:19">
      <c r="A17" s="4" t="s">
        <v>1010</v>
      </c>
      <c r="B17" s="4" t="s">
        <v>1011</v>
      </c>
      <c r="C17" s="37" t="s">
        <v>1021</v>
      </c>
      <c r="D17" s="34" t="str">
        <f t="shared" si="2"/>
        <v>2级绿色法系武器</v>
      </c>
      <c r="E17" s="35" t="s">
        <v>471</v>
      </c>
      <c r="F17" s="35">
        <f>VLOOKUP(E17,编辑!W:X,2,FALSE)</f>
        <v>3001</v>
      </c>
      <c r="G17" s="36">
        <v>3</v>
      </c>
      <c r="H17" s="35" t="s">
        <v>474</v>
      </c>
      <c r="I17" s="35">
        <f>VLOOKUP(H17,编辑!W:X,2,FALSE)</f>
        <v>3101</v>
      </c>
      <c r="J17" s="36">
        <v>5</v>
      </c>
      <c r="K17" s="35" t="s">
        <v>475</v>
      </c>
      <c r="L17" s="35">
        <f>VLOOKUP(K17,编辑!W:X,2,FALSE)</f>
        <v>3401</v>
      </c>
      <c r="M17" s="36">
        <v>3</v>
      </c>
      <c r="N17" s="35"/>
      <c r="O17" s="36"/>
      <c r="P17" s="36"/>
      <c r="Q17" s="38" t="str">
        <f t="shared" si="0"/>
        <v>3001;3101;3401</v>
      </c>
      <c r="R17" s="38" t="str">
        <f t="shared" si="1"/>
        <v>3;5;3</v>
      </c>
      <c r="S17" s="17"/>
    </row>
    <row r="18" ht="16.5" spans="1:18">
      <c r="A18" s="4" t="s">
        <v>1010</v>
      </c>
      <c r="B18" s="4" t="s">
        <v>1013</v>
      </c>
      <c r="C18" s="37" t="s">
        <v>1021</v>
      </c>
      <c r="D18" s="34" t="str">
        <f t="shared" si="2"/>
        <v>2级蓝色法系武器</v>
      </c>
      <c r="E18" s="35" t="s">
        <v>471</v>
      </c>
      <c r="F18" s="35">
        <f>VLOOKUP(E18,编辑!W:X,2,FALSE)</f>
        <v>3001</v>
      </c>
      <c r="G18" s="36">
        <v>4</v>
      </c>
      <c r="H18" s="35" t="s">
        <v>474</v>
      </c>
      <c r="I18" s="35">
        <f>VLOOKUP(H18,编辑!W:X,2,FALSE)</f>
        <v>3101</v>
      </c>
      <c r="J18" s="36">
        <v>8</v>
      </c>
      <c r="K18" s="35" t="s">
        <v>475</v>
      </c>
      <c r="L18" s="35">
        <f>VLOOKUP(K18,编辑!W:X,2,FALSE)</f>
        <v>3401</v>
      </c>
      <c r="M18" s="36">
        <v>4</v>
      </c>
      <c r="N18" s="35" t="s">
        <v>479</v>
      </c>
      <c r="O18" s="36">
        <f>VLOOKUP(N18,编辑!Q:R,2,FALSE)</f>
        <v>5086</v>
      </c>
      <c r="P18" s="36">
        <f>VLOOKUP(A18,Sheet3!V:W,2,FALSE)*VLOOKUP(B18,Sheet3!N:P,3,FALSE)</f>
        <v>1</v>
      </c>
      <c r="Q18" s="38" t="str">
        <f t="shared" si="0"/>
        <v>3001;3101;3401;5086</v>
      </c>
      <c r="R18" s="38" t="str">
        <f t="shared" si="1"/>
        <v>4;8;4;1</v>
      </c>
    </row>
    <row r="19" ht="16.5" spans="1:18">
      <c r="A19" s="5" t="s">
        <v>1014</v>
      </c>
      <c r="B19" s="5" t="s">
        <v>1013</v>
      </c>
      <c r="C19" s="37" t="s">
        <v>1021</v>
      </c>
      <c r="D19" s="34" t="str">
        <f t="shared" si="2"/>
        <v>3级蓝色法系武器</v>
      </c>
      <c r="E19" s="35" t="s">
        <v>476</v>
      </c>
      <c r="F19" s="35">
        <f>VLOOKUP(E19,编辑!W:X,2,FALSE)</f>
        <v>3002</v>
      </c>
      <c r="G19" s="36">
        <v>7</v>
      </c>
      <c r="H19" s="35" t="s">
        <v>483</v>
      </c>
      <c r="I19" s="35">
        <f>VLOOKUP(H19,编辑!W:X,2,FALSE)</f>
        <v>3102</v>
      </c>
      <c r="J19" s="36">
        <v>12</v>
      </c>
      <c r="K19" s="35" t="s">
        <v>484</v>
      </c>
      <c r="L19" s="35">
        <f>VLOOKUP(K19,编辑!W:X,2,FALSE)</f>
        <v>3402</v>
      </c>
      <c r="M19" s="36">
        <v>7</v>
      </c>
      <c r="N19" s="35" t="s">
        <v>479</v>
      </c>
      <c r="O19" s="36">
        <f>VLOOKUP(N19,编辑!Q:R,2,FALSE)</f>
        <v>5086</v>
      </c>
      <c r="P19" s="36">
        <f>VLOOKUP(A19,Sheet3!V:W,2,FALSE)*VLOOKUP(B19,Sheet3!N:P,3,FALSE)</f>
        <v>2</v>
      </c>
      <c r="Q19" s="38" t="str">
        <f t="shared" si="0"/>
        <v>3002;3102;3402;5086</v>
      </c>
      <c r="R19" s="38" t="str">
        <f t="shared" si="1"/>
        <v>7;12;7;2</v>
      </c>
    </row>
    <row r="20" ht="16.5" spans="1:18">
      <c r="A20" s="5" t="s">
        <v>1014</v>
      </c>
      <c r="B20" s="5" t="s">
        <v>1015</v>
      </c>
      <c r="C20" s="37" t="s">
        <v>1021</v>
      </c>
      <c r="D20" s="34" t="str">
        <f t="shared" si="2"/>
        <v>3级紫色法系武器</v>
      </c>
      <c r="E20" s="35" t="s">
        <v>476</v>
      </c>
      <c r="F20" s="35">
        <f>VLOOKUP(E20,编辑!W:X,2,FALSE)</f>
        <v>3002</v>
      </c>
      <c r="G20" s="36">
        <v>10</v>
      </c>
      <c r="H20" s="35" t="s">
        <v>483</v>
      </c>
      <c r="I20" s="35">
        <f>VLOOKUP(H20,编辑!W:X,2,FALSE)</f>
        <v>3102</v>
      </c>
      <c r="J20" s="36">
        <v>18</v>
      </c>
      <c r="K20" s="35" t="s">
        <v>484</v>
      </c>
      <c r="L20" s="35">
        <f>VLOOKUP(K20,编辑!W:X,2,FALSE)</f>
        <v>3402</v>
      </c>
      <c r="M20" s="36">
        <v>10</v>
      </c>
      <c r="N20" s="35" t="s">
        <v>479</v>
      </c>
      <c r="O20" s="36">
        <f>VLOOKUP(N20,编辑!Q:R,2,FALSE)</f>
        <v>5086</v>
      </c>
      <c r="P20" s="36">
        <f>VLOOKUP(A20,Sheet3!V:W,2,FALSE)*VLOOKUP(B20,Sheet3!N:P,3,FALSE)</f>
        <v>4</v>
      </c>
      <c r="Q20" s="38" t="str">
        <f t="shared" si="0"/>
        <v>3002;3102;3402;5086</v>
      </c>
      <c r="R20" s="38" t="str">
        <f t="shared" si="1"/>
        <v>10;18;10;4</v>
      </c>
    </row>
    <row r="21" ht="16.5" spans="1:18">
      <c r="A21" s="6" t="s">
        <v>1016</v>
      </c>
      <c r="B21" s="6" t="s">
        <v>1013</v>
      </c>
      <c r="C21" s="37" t="s">
        <v>1021</v>
      </c>
      <c r="D21" s="34" t="str">
        <f t="shared" si="2"/>
        <v>4级蓝色法系武器</v>
      </c>
      <c r="E21" s="35" t="s">
        <v>480</v>
      </c>
      <c r="F21" s="35">
        <f>VLOOKUP(E21,编辑!W:X,2,FALSE)</f>
        <v>3003</v>
      </c>
      <c r="G21" s="36">
        <v>9</v>
      </c>
      <c r="H21" s="35" t="s">
        <v>491</v>
      </c>
      <c r="I21" s="35">
        <f>VLOOKUP(H21,编辑!W:X,2,FALSE)</f>
        <v>3103</v>
      </c>
      <c r="J21" s="36">
        <v>16</v>
      </c>
      <c r="K21" s="35" t="s">
        <v>492</v>
      </c>
      <c r="L21" s="35">
        <f>VLOOKUP(K21,编辑!W:X,2,FALSE)</f>
        <v>3403</v>
      </c>
      <c r="M21" s="36">
        <v>9</v>
      </c>
      <c r="N21" s="35" t="s">
        <v>479</v>
      </c>
      <c r="O21" s="36">
        <f>VLOOKUP(N21,编辑!Q:R,2,FALSE)</f>
        <v>5086</v>
      </c>
      <c r="P21" s="36">
        <f>VLOOKUP(A21,Sheet3!V:W,2,FALSE)*VLOOKUP(B21,Sheet3!N:P,3,FALSE)</f>
        <v>3</v>
      </c>
      <c r="Q21" s="38" t="str">
        <f t="shared" si="0"/>
        <v>3003;3103;3403;5086</v>
      </c>
      <c r="R21" s="38" t="str">
        <f t="shared" si="1"/>
        <v>9;16;9;3</v>
      </c>
    </row>
    <row r="22" ht="16.5" spans="1:18">
      <c r="A22" s="6" t="s">
        <v>1016</v>
      </c>
      <c r="B22" s="6" t="s">
        <v>1015</v>
      </c>
      <c r="C22" s="37" t="s">
        <v>1021</v>
      </c>
      <c r="D22" s="34" t="str">
        <f t="shared" si="2"/>
        <v>4级紫色法系武器</v>
      </c>
      <c r="E22" s="35" t="s">
        <v>480</v>
      </c>
      <c r="F22" s="35">
        <f>VLOOKUP(E22,编辑!W:X,2,FALSE)</f>
        <v>3003</v>
      </c>
      <c r="G22" s="36">
        <v>14</v>
      </c>
      <c r="H22" s="35" t="s">
        <v>491</v>
      </c>
      <c r="I22" s="35">
        <f>VLOOKUP(H22,编辑!W:X,2,FALSE)</f>
        <v>3103</v>
      </c>
      <c r="J22" s="36">
        <v>24</v>
      </c>
      <c r="K22" s="35" t="s">
        <v>492</v>
      </c>
      <c r="L22" s="35">
        <f>VLOOKUP(K22,编辑!W:X,2,FALSE)</f>
        <v>3403</v>
      </c>
      <c r="M22" s="36">
        <v>14</v>
      </c>
      <c r="N22" s="35" t="s">
        <v>479</v>
      </c>
      <c r="O22" s="36">
        <f>VLOOKUP(N22,编辑!Q:R,2,FALSE)</f>
        <v>5086</v>
      </c>
      <c r="P22" s="36">
        <f>VLOOKUP(A22,Sheet3!V:W,2,FALSE)*VLOOKUP(B22,Sheet3!N:P,3,FALSE)</f>
        <v>6</v>
      </c>
      <c r="Q22" s="38" t="str">
        <f t="shared" si="0"/>
        <v>3003;3103;3403;5086</v>
      </c>
      <c r="R22" s="38" t="str">
        <f t="shared" si="1"/>
        <v>14;24;14;6</v>
      </c>
    </row>
    <row r="23" ht="16.5" spans="1:18">
      <c r="A23" s="7" t="s">
        <v>1017</v>
      </c>
      <c r="B23" s="7" t="s">
        <v>1013</v>
      </c>
      <c r="C23" s="37" t="s">
        <v>1021</v>
      </c>
      <c r="D23" s="34" t="str">
        <f t="shared" si="2"/>
        <v>5级蓝色法系武器</v>
      </c>
      <c r="E23" s="35" t="s">
        <v>485</v>
      </c>
      <c r="F23" s="35">
        <f>VLOOKUP(E23,编辑!W:X,2,FALSE)</f>
        <v>3004</v>
      </c>
      <c r="G23" s="36">
        <v>12</v>
      </c>
      <c r="H23" s="35" t="s">
        <v>497</v>
      </c>
      <c r="I23" s="35">
        <f>VLOOKUP(H23,编辑!W:X,2,FALSE)</f>
        <v>3104</v>
      </c>
      <c r="J23" s="36">
        <v>20</v>
      </c>
      <c r="K23" s="35" t="s">
        <v>498</v>
      </c>
      <c r="L23" s="35">
        <f>VLOOKUP(K23,编辑!W:X,2,FALSE)</f>
        <v>3404</v>
      </c>
      <c r="M23" s="36">
        <v>12</v>
      </c>
      <c r="N23" s="35" t="s">
        <v>479</v>
      </c>
      <c r="O23" s="36">
        <f>VLOOKUP(N23,编辑!Q:R,2,FALSE)</f>
        <v>5086</v>
      </c>
      <c r="P23" s="36">
        <f>VLOOKUP(A23,Sheet3!V:W,2,FALSE)*VLOOKUP(B23,Sheet3!N:P,3,FALSE)</f>
        <v>4</v>
      </c>
      <c r="Q23" s="38" t="str">
        <f t="shared" si="0"/>
        <v>3004;3104;3404;5086</v>
      </c>
      <c r="R23" s="38" t="str">
        <f t="shared" si="1"/>
        <v>12;20;12;4</v>
      </c>
    </row>
    <row r="24" ht="16.5" spans="1:18">
      <c r="A24" s="7" t="s">
        <v>1017</v>
      </c>
      <c r="B24" s="7" t="s">
        <v>1015</v>
      </c>
      <c r="C24" s="37" t="s">
        <v>1021</v>
      </c>
      <c r="D24" s="34" t="str">
        <f t="shared" si="2"/>
        <v>5级紫色法系武器</v>
      </c>
      <c r="E24" s="35" t="s">
        <v>485</v>
      </c>
      <c r="F24" s="35">
        <f>VLOOKUP(E24,编辑!W:X,2,FALSE)</f>
        <v>3004</v>
      </c>
      <c r="G24" s="36">
        <v>18</v>
      </c>
      <c r="H24" s="35" t="s">
        <v>497</v>
      </c>
      <c r="I24" s="35">
        <f>VLOOKUP(H24,编辑!W:X,2,FALSE)</f>
        <v>3104</v>
      </c>
      <c r="J24" s="36">
        <v>30</v>
      </c>
      <c r="K24" s="35" t="s">
        <v>498</v>
      </c>
      <c r="L24" s="35">
        <f>VLOOKUP(K24,编辑!W:X,2,FALSE)</f>
        <v>3404</v>
      </c>
      <c r="M24" s="36">
        <v>18</v>
      </c>
      <c r="N24" s="35" t="s">
        <v>479</v>
      </c>
      <c r="O24" s="36">
        <f>VLOOKUP(N24,编辑!Q:R,2,FALSE)</f>
        <v>5086</v>
      </c>
      <c r="P24" s="36">
        <f>VLOOKUP(A24,Sheet3!V:W,2,FALSE)*VLOOKUP(B24,Sheet3!N:P,3,FALSE)</f>
        <v>8</v>
      </c>
      <c r="Q24" s="38" t="str">
        <f t="shared" si="0"/>
        <v>3004;3104;3404;5086</v>
      </c>
      <c r="R24" s="38" t="str">
        <f t="shared" si="1"/>
        <v>18;30;18;8</v>
      </c>
    </row>
    <row r="25" ht="16.5" spans="1:18">
      <c r="A25" s="7" t="s">
        <v>1017</v>
      </c>
      <c r="B25" s="7" t="s">
        <v>1018</v>
      </c>
      <c r="C25" s="37" t="s">
        <v>1021</v>
      </c>
      <c r="D25" s="34" t="str">
        <f t="shared" si="2"/>
        <v>5级金色法系武器</v>
      </c>
      <c r="E25" s="35" t="s">
        <v>485</v>
      </c>
      <c r="F25" s="35">
        <f>VLOOKUP(E25,编辑!W:X,2,FALSE)</f>
        <v>3004</v>
      </c>
      <c r="G25" s="36">
        <v>28</v>
      </c>
      <c r="H25" s="35" t="s">
        <v>497</v>
      </c>
      <c r="I25" s="35">
        <f>VLOOKUP(H25,编辑!W:X,2,FALSE)</f>
        <v>3104</v>
      </c>
      <c r="J25" s="36">
        <v>48</v>
      </c>
      <c r="K25" s="35" t="s">
        <v>498</v>
      </c>
      <c r="L25" s="35">
        <f>VLOOKUP(K25,编辑!W:X,2,FALSE)</f>
        <v>3404</v>
      </c>
      <c r="M25" s="36">
        <v>28</v>
      </c>
      <c r="N25" s="35" t="s">
        <v>479</v>
      </c>
      <c r="O25" s="36">
        <f>VLOOKUP(N25,编辑!Q:R,2,FALSE)</f>
        <v>5086</v>
      </c>
      <c r="P25" s="36">
        <f>VLOOKUP(A25,Sheet3!V:W,2,FALSE)*VLOOKUP(B25,Sheet3!N:P,3,FALSE)</f>
        <v>12</v>
      </c>
      <c r="Q25" s="38" t="str">
        <f t="shared" si="0"/>
        <v>3004;3104;3404;5086</v>
      </c>
      <c r="R25" s="38" t="str">
        <f t="shared" si="1"/>
        <v>28;48;28;12</v>
      </c>
    </row>
    <row r="26" ht="16.5" spans="1:18">
      <c r="A26" s="8" t="s">
        <v>1019</v>
      </c>
      <c r="B26" s="8" t="s">
        <v>1013</v>
      </c>
      <c r="C26" s="37" t="s">
        <v>1021</v>
      </c>
      <c r="D26" s="34" t="str">
        <f t="shared" si="2"/>
        <v>6级蓝色法系武器</v>
      </c>
      <c r="E26" s="35" t="s">
        <v>488</v>
      </c>
      <c r="F26" s="35">
        <f>VLOOKUP(E26,编辑!W:X,2,FALSE)</f>
        <v>3005</v>
      </c>
      <c r="G26" s="36">
        <v>14</v>
      </c>
      <c r="H26" s="35" t="s">
        <v>503</v>
      </c>
      <c r="I26" s="35">
        <f>VLOOKUP(H26,编辑!W:X,2,FALSE)</f>
        <v>3105</v>
      </c>
      <c r="J26" s="36">
        <v>24</v>
      </c>
      <c r="K26" s="35" t="s">
        <v>504</v>
      </c>
      <c r="L26" s="35">
        <f>VLOOKUP(K26,编辑!W:X,2,FALSE)</f>
        <v>3405</v>
      </c>
      <c r="M26" s="36">
        <v>14</v>
      </c>
      <c r="N26" s="35" t="s">
        <v>479</v>
      </c>
      <c r="O26" s="36">
        <f>VLOOKUP(N26,编辑!Q:R,2,FALSE)</f>
        <v>5086</v>
      </c>
      <c r="P26" s="36">
        <f>VLOOKUP(A26,Sheet3!V:W,2,FALSE)*VLOOKUP(B26,Sheet3!N:P,3,FALSE)</f>
        <v>5</v>
      </c>
      <c r="Q26" s="38" t="str">
        <f t="shared" si="0"/>
        <v>3005;3105;3405;5086</v>
      </c>
      <c r="R26" s="38" t="str">
        <f t="shared" si="1"/>
        <v>14;24;14;5</v>
      </c>
    </row>
    <row r="27" ht="16.5" spans="1:18">
      <c r="A27" s="8" t="s">
        <v>1019</v>
      </c>
      <c r="B27" s="8" t="s">
        <v>1015</v>
      </c>
      <c r="C27" s="37" t="s">
        <v>1021</v>
      </c>
      <c r="D27" s="34" t="str">
        <f t="shared" si="2"/>
        <v>6级紫色法系武器</v>
      </c>
      <c r="E27" s="35" t="s">
        <v>488</v>
      </c>
      <c r="F27" s="35">
        <f>VLOOKUP(E27,编辑!W:X,2,FALSE)</f>
        <v>3005</v>
      </c>
      <c r="G27" s="36">
        <v>21</v>
      </c>
      <c r="H27" s="35" t="s">
        <v>503</v>
      </c>
      <c r="I27" s="35">
        <f>VLOOKUP(H27,编辑!W:X,2,FALSE)</f>
        <v>3105</v>
      </c>
      <c r="J27" s="36">
        <v>36</v>
      </c>
      <c r="K27" s="35" t="s">
        <v>504</v>
      </c>
      <c r="L27" s="35">
        <f>VLOOKUP(K27,编辑!W:X,2,FALSE)</f>
        <v>3405</v>
      </c>
      <c r="M27" s="36">
        <v>21</v>
      </c>
      <c r="N27" s="35" t="s">
        <v>479</v>
      </c>
      <c r="O27" s="36">
        <f>VLOOKUP(N27,编辑!Q:R,2,FALSE)</f>
        <v>5086</v>
      </c>
      <c r="P27" s="36">
        <f>VLOOKUP(A27,Sheet3!V:W,2,FALSE)*VLOOKUP(B27,Sheet3!N:P,3,FALSE)</f>
        <v>10</v>
      </c>
      <c r="Q27" s="38" t="str">
        <f t="shared" si="0"/>
        <v>3005;3105;3405;5086</v>
      </c>
      <c r="R27" s="38" t="str">
        <f t="shared" si="1"/>
        <v>21;36;21;10</v>
      </c>
    </row>
    <row r="28" ht="16.5" spans="1:18">
      <c r="A28" s="8" t="s">
        <v>1019</v>
      </c>
      <c r="B28" s="8" t="s">
        <v>1018</v>
      </c>
      <c r="C28" s="37" t="s">
        <v>1021</v>
      </c>
      <c r="D28" s="34" t="str">
        <f t="shared" si="2"/>
        <v>6级金色法系武器</v>
      </c>
      <c r="E28" s="35" t="s">
        <v>488</v>
      </c>
      <c r="F28" s="35">
        <f>VLOOKUP(E28,编辑!W:X,2,FALSE)</f>
        <v>3005</v>
      </c>
      <c r="G28" s="36">
        <v>34</v>
      </c>
      <c r="H28" s="35" t="s">
        <v>503</v>
      </c>
      <c r="I28" s="35">
        <f>VLOOKUP(H28,编辑!W:X,2,FALSE)</f>
        <v>3105</v>
      </c>
      <c r="J28" s="36">
        <v>58</v>
      </c>
      <c r="K28" s="35" t="s">
        <v>504</v>
      </c>
      <c r="L28" s="35">
        <f>VLOOKUP(K28,编辑!W:X,2,FALSE)</f>
        <v>3405</v>
      </c>
      <c r="M28" s="36">
        <v>34</v>
      </c>
      <c r="N28" s="35" t="s">
        <v>479</v>
      </c>
      <c r="O28" s="36">
        <f>VLOOKUP(N28,编辑!Q:R,2,FALSE)</f>
        <v>5086</v>
      </c>
      <c r="P28" s="36">
        <f>VLOOKUP(A28,Sheet3!V:W,2,FALSE)*VLOOKUP(B28,Sheet3!N:P,3,FALSE)</f>
        <v>15</v>
      </c>
      <c r="Q28" s="38" t="str">
        <f t="shared" si="0"/>
        <v>3005;3105;3405;5086</v>
      </c>
      <c r="R28" s="38" t="str">
        <f t="shared" si="1"/>
        <v>34;58;34;15</v>
      </c>
    </row>
    <row r="29" ht="16.5" spans="1:18">
      <c r="A29" s="9" t="s">
        <v>1020</v>
      </c>
      <c r="B29" s="9" t="s">
        <v>1013</v>
      </c>
      <c r="C29" s="37" t="s">
        <v>1021</v>
      </c>
      <c r="D29" s="34" t="str">
        <f t="shared" si="2"/>
        <v>7级蓝色法系武器</v>
      </c>
      <c r="E29" s="35" t="s">
        <v>511</v>
      </c>
      <c r="F29" s="35">
        <f>VLOOKUP(E29,编辑!W:X,2,FALSE)</f>
        <v>3006</v>
      </c>
      <c r="G29" s="36">
        <v>16</v>
      </c>
      <c r="H29" s="35" t="s">
        <v>512</v>
      </c>
      <c r="I29" s="35">
        <f>VLOOKUP(H29,编辑!W:X,2,FALSE)</f>
        <v>3106</v>
      </c>
      <c r="J29" s="36">
        <v>27</v>
      </c>
      <c r="K29" s="35" t="s">
        <v>513</v>
      </c>
      <c r="L29" s="35">
        <f>VLOOKUP(K29,编辑!W:X,2,FALSE)</f>
        <v>3406</v>
      </c>
      <c r="M29" s="36">
        <v>16</v>
      </c>
      <c r="N29" s="35" t="s">
        <v>479</v>
      </c>
      <c r="O29" s="36">
        <f>VLOOKUP(N29,编辑!Q:R,2,FALSE)</f>
        <v>5086</v>
      </c>
      <c r="P29" s="36">
        <f>VLOOKUP(A29,Sheet3!V:W,2,FALSE)*VLOOKUP(B29,Sheet3!N:P,3,FALSE)</f>
        <v>6</v>
      </c>
      <c r="Q29" s="38" t="str">
        <f t="shared" si="0"/>
        <v>3006;3106;3406;5086</v>
      </c>
      <c r="R29" s="38" t="str">
        <f t="shared" si="1"/>
        <v>16;27;16;6</v>
      </c>
    </row>
    <row r="30" ht="16.5" spans="1:18">
      <c r="A30" s="9" t="s">
        <v>1020</v>
      </c>
      <c r="B30" s="9" t="s">
        <v>1015</v>
      </c>
      <c r="C30" s="37" t="s">
        <v>1021</v>
      </c>
      <c r="D30" s="34" t="str">
        <f t="shared" si="2"/>
        <v>7级紫色法系武器</v>
      </c>
      <c r="E30" s="35" t="s">
        <v>511</v>
      </c>
      <c r="F30" s="35">
        <f>VLOOKUP(E30,编辑!W:X,2,FALSE)</f>
        <v>3006</v>
      </c>
      <c r="G30" s="36">
        <v>25</v>
      </c>
      <c r="H30" s="35" t="s">
        <v>512</v>
      </c>
      <c r="I30" s="35">
        <f>VLOOKUP(H30,编辑!W:X,2,FALSE)</f>
        <v>3106</v>
      </c>
      <c r="J30" s="36">
        <v>42</v>
      </c>
      <c r="K30" s="35" t="s">
        <v>513</v>
      </c>
      <c r="L30" s="35">
        <f>VLOOKUP(K30,编辑!W:X,2,FALSE)</f>
        <v>3406</v>
      </c>
      <c r="M30" s="36">
        <v>25</v>
      </c>
      <c r="N30" s="35" t="s">
        <v>479</v>
      </c>
      <c r="O30" s="36">
        <f>VLOOKUP(N30,编辑!Q:R,2,FALSE)</f>
        <v>5086</v>
      </c>
      <c r="P30" s="36">
        <f>VLOOKUP(A30,Sheet3!V:W,2,FALSE)*VLOOKUP(B30,Sheet3!N:P,3,FALSE)</f>
        <v>12</v>
      </c>
      <c r="Q30" s="38" t="str">
        <f t="shared" si="0"/>
        <v>3006;3106;3406;5086</v>
      </c>
      <c r="R30" s="38" t="str">
        <f t="shared" si="1"/>
        <v>25;42;25;12</v>
      </c>
    </row>
    <row r="31" ht="16.5" spans="1:18">
      <c r="A31" s="9" t="s">
        <v>1020</v>
      </c>
      <c r="B31" s="9" t="s">
        <v>1018</v>
      </c>
      <c r="C31" s="37" t="s">
        <v>1021</v>
      </c>
      <c r="D31" s="34" t="str">
        <f t="shared" si="2"/>
        <v>7级金色法系武器</v>
      </c>
      <c r="E31" s="35" t="s">
        <v>511</v>
      </c>
      <c r="F31" s="35">
        <f>VLOOKUP(E31,编辑!W:X,2,FALSE)</f>
        <v>3006</v>
      </c>
      <c r="G31" s="36">
        <v>40</v>
      </c>
      <c r="H31" s="35" t="s">
        <v>512</v>
      </c>
      <c r="I31" s="35">
        <f>VLOOKUP(H31,编辑!W:X,2,FALSE)</f>
        <v>3106</v>
      </c>
      <c r="J31" s="36">
        <v>68</v>
      </c>
      <c r="K31" s="35" t="s">
        <v>513</v>
      </c>
      <c r="L31" s="35">
        <f>VLOOKUP(K31,编辑!W:X,2,FALSE)</f>
        <v>3406</v>
      </c>
      <c r="M31" s="36">
        <v>40</v>
      </c>
      <c r="N31" s="35" t="s">
        <v>479</v>
      </c>
      <c r="O31" s="36">
        <f>VLOOKUP(N31,编辑!Q:R,2,FALSE)</f>
        <v>5086</v>
      </c>
      <c r="P31" s="36">
        <f>VLOOKUP(A31,Sheet3!V:W,2,FALSE)*VLOOKUP(B31,Sheet3!N:P,3,FALSE)</f>
        <v>18</v>
      </c>
      <c r="Q31" s="38" t="str">
        <f t="shared" si="0"/>
        <v>3006;3106;3406;5086</v>
      </c>
      <c r="R31" s="38" t="str">
        <f t="shared" si="1"/>
        <v>40;68;40;18</v>
      </c>
    </row>
    <row r="32" ht="16.5" spans="1:18">
      <c r="A32" s="4" t="s">
        <v>1010</v>
      </c>
      <c r="B32" s="4" t="s">
        <v>1011</v>
      </c>
      <c r="C32" s="34" t="s">
        <v>1022</v>
      </c>
      <c r="D32" s="34" t="str">
        <f t="shared" si="2"/>
        <v>2级绿色物理头盔</v>
      </c>
      <c r="E32" s="35" t="s">
        <v>471</v>
      </c>
      <c r="F32" s="35">
        <f>VLOOKUP(E32,编辑!W:X,2,FALSE)</f>
        <v>3001</v>
      </c>
      <c r="G32" s="36">
        <v>5</v>
      </c>
      <c r="H32" s="35" t="s">
        <v>474</v>
      </c>
      <c r="I32" s="35">
        <f>VLOOKUP(H32,编辑!W:X,2,FALSE)</f>
        <v>3101</v>
      </c>
      <c r="J32" s="36">
        <v>3</v>
      </c>
      <c r="K32" s="35" t="s">
        <v>475</v>
      </c>
      <c r="L32" s="35">
        <f>VLOOKUP(K32,编辑!W:X,2,FALSE)</f>
        <v>3401</v>
      </c>
      <c r="M32" s="36">
        <v>3</v>
      </c>
      <c r="N32" s="35"/>
      <c r="O32" s="36"/>
      <c r="P32" s="36"/>
      <c r="Q32" s="38" t="str">
        <f t="shared" ref="Q32:Q81" si="3">IF(N32="",(F32&amp;";"&amp;I32&amp;";"&amp;L32),(F32&amp;";"&amp;I32&amp;";"&amp;L32&amp;";"&amp;O32))</f>
        <v>3001;3101;3401</v>
      </c>
      <c r="R32" s="38" t="str">
        <f t="shared" ref="R32:R81" si="4">IF(N32="",(G32&amp;";"&amp;J32&amp;";"&amp;M32),(G32&amp;";"&amp;J32&amp;";"&amp;M32&amp;";"&amp;P32))</f>
        <v>5;3;3</v>
      </c>
    </row>
    <row r="33" ht="16.5" spans="1:18">
      <c r="A33" s="4" t="s">
        <v>1010</v>
      </c>
      <c r="B33" s="4" t="s">
        <v>1013</v>
      </c>
      <c r="C33" s="34" t="s">
        <v>1022</v>
      </c>
      <c r="D33" s="34" t="str">
        <f t="shared" si="2"/>
        <v>2级蓝色物理头盔</v>
      </c>
      <c r="E33" s="35" t="s">
        <v>471</v>
      </c>
      <c r="F33" s="35">
        <f>VLOOKUP(E33,编辑!W:X,2,FALSE)</f>
        <v>3001</v>
      </c>
      <c r="G33" s="36">
        <v>8</v>
      </c>
      <c r="H33" s="35" t="s">
        <v>474</v>
      </c>
      <c r="I33" s="35">
        <f>VLOOKUP(H33,编辑!W:X,2,FALSE)</f>
        <v>3101</v>
      </c>
      <c r="J33" s="36">
        <v>4</v>
      </c>
      <c r="K33" s="35" t="s">
        <v>475</v>
      </c>
      <c r="L33" s="35">
        <f>VLOOKUP(K33,编辑!W:X,2,FALSE)</f>
        <v>3401</v>
      </c>
      <c r="M33" s="36">
        <v>4</v>
      </c>
      <c r="N33" s="35" t="s">
        <v>479</v>
      </c>
      <c r="O33" s="36">
        <f>VLOOKUP(N33,编辑!Q:R,2,FALSE)</f>
        <v>5086</v>
      </c>
      <c r="P33" s="36">
        <f>VLOOKUP(A33,Sheet3!V:W,2,FALSE)*VLOOKUP(B33,Sheet3!N:P,3,FALSE)</f>
        <v>1</v>
      </c>
      <c r="Q33" s="38" t="str">
        <f t="shared" si="3"/>
        <v>3001;3101;3401;5086</v>
      </c>
      <c r="R33" s="38" t="str">
        <f t="shared" si="4"/>
        <v>8;4;4;1</v>
      </c>
    </row>
    <row r="34" ht="16.5" spans="1:18">
      <c r="A34" s="5" t="s">
        <v>1014</v>
      </c>
      <c r="B34" s="5" t="s">
        <v>1013</v>
      </c>
      <c r="C34" s="34" t="s">
        <v>1022</v>
      </c>
      <c r="D34" s="34" t="str">
        <f t="shared" si="2"/>
        <v>3级蓝色物理头盔</v>
      </c>
      <c r="E34" s="35" t="s">
        <v>476</v>
      </c>
      <c r="F34" s="35">
        <f>VLOOKUP(E34,编辑!W:X,2,FALSE)</f>
        <v>3002</v>
      </c>
      <c r="G34" s="36">
        <v>12</v>
      </c>
      <c r="H34" s="35" t="s">
        <v>483</v>
      </c>
      <c r="I34" s="35">
        <f>VLOOKUP(H34,编辑!W:X,2,FALSE)</f>
        <v>3102</v>
      </c>
      <c r="J34" s="36">
        <v>7</v>
      </c>
      <c r="K34" s="35" t="s">
        <v>484</v>
      </c>
      <c r="L34" s="35">
        <f>VLOOKUP(K34,编辑!W:X,2,FALSE)</f>
        <v>3402</v>
      </c>
      <c r="M34" s="36">
        <v>7</v>
      </c>
      <c r="N34" s="35" t="s">
        <v>479</v>
      </c>
      <c r="O34" s="36">
        <f>VLOOKUP(N34,编辑!Q:R,2,FALSE)</f>
        <v>5086</v>
      </c>
      <c r="P34" s="36">
        <f>VLOOKUP(A34,Sheet3!V:W,2,FALSE)*VLOOKUP(B34,Sheet3!N:P,3,FALSE)</f>
        <v>2</v>
      </c>
      <c r="Q34" s="38" t="str">
        <f t="shared" si="3"/>
        <v>3002;3102;3402;5086</v>
      </c>
      <c r="R34" s="38" t="str">
        <f t="shared" si="4"/>
        <v>12;7;7;2</v>
      </c>
    </row>
    <row r="35" ht="16.5" spans="1:18">
      <c r="A35" s="5" t="s">
        <v>1014</v>
      </c>
      <c r="B35" s="5" t="s">
        <v>1015</v>
      </c>
      <c r="C35" s="34" t="s">
        <v>1022</v>
      </c>
      <c r="D35" s="34" t="str">
        <f t="shared" si="2"/>
        <v>3级紫色物理头盔</v>
      </c>
      <c r="E35" s="35" t="s">
        <v>476</v>
      </c>
      <c r="F35" s="35">
        <f>VLOOKUP(E35,编辑!W:X,2,FALSE)</f>
        <v>3002</v>
      </c>
      <c r="G35" s="36">
        <v>18</v>
      </c>
      <c r="H35" s="35" t="s">
        <v>483</v>
      </c>
      <c r="I35" s="35">
        <f>VLOOKUP(H35,编辑!W:X,2,FALSE)</f>
        <v>3102</v>
      </c>
      <c r="J35" s="36">
        <v>10</v>
      </c>
      <c r="K35" s="35" t="s">
        <v>484</v>
      </c>
      <c r="L35" s="35">
        <f>VLOOKUP(K35,编辑!W:X,2,FALSE)</f>
        <v>3402</v>
      </c>
      <c r="M35" s="36">
        <v>10</v>
      </c>
      <c r="N35" s="35" t="s">
        <v>479</v>
      </c>
      <c r="O35" s="36">
        <f>VLOOKUP(N35,编辑!Q:R,2,FALSE)</f>
        <v>5086</v>
      </c>
      <c r="P35" s="36">
        <f>VLOOKUP(A35,Sheet3!V:W,2,FALSE)*VLOOKUP(B35,Sheet3!N:P,3,FALSE)</f>
        <v>4</v>
      </c>
      <c r="Q35" s="38" t="str">
        <f t="shared" si="3"/>
        <v>3002;3102;3402;5086</v>
      </c>
      <c r="R35" s="38" t="str">
        <f t="shared" si="4"/>
        <v>18;10;10;4</v>
      </c>
    </row>
    <row r="36" ht="16.5" spans="1:18">
      <c r="A36" s="6" t="s">
        <v>1016</v>
      </c>
      <c r="B36" s="6" t="s">
        <v>1013</v>
      </c>
      <c r="C36" s="34" t="s">
        <v>1022</v>
      </c>
      <c r="D36" s="34" t="str">
        <f t="shared" si="2"/>
        <v>4级蓝色物理头盔</v>
      </c>
      <c r="E36" s="35" t="s">
        <v>480</v>
      </c>
      <c r="F36" s="35">
        <f>VLOOKUP(E36,编辑!W:X,2,FALSE)</f>
        <v>3003</v>
      </c>
      <c r="G36" s="36">
        <v>16</v>
      </c>
      <c r="H36" s="35" t="s">
        <v>491</v>
      </c>
      <c r="I36" s="35">
        <f>VLOOKUP(H36,编辑!W:X,2,FALSE)</f>
        <v>3103</v>
      </c>
      <c r="J36" s="36">
        <v>9</v>
      </c>
      <c r="K36" s="35" t="s">
        <v>492</v>
      </c>
      <c r="L36" s="35">
        <f>VLOOKUP(K36,编辑!W:X,2,FALSE)</f>
        <v>3403</v>
      </c>
      <c r="M36" s="36">
        <v>9</v>
      </c>
      <c r="N36" s="35" t="s">
        <v>479</v>
      </c>
      <c r="O36" s="36">
        <f>VLOOKUP(N36,编辑!Q:R,2,FALSE)</f>
        <v>5086</v>
      </c>
      <c r="P36" s="36">
        <f>VLOOKUP(A36,Sheet3!V:W,2,FALSE)*VLOOKUP(B36,Sheet3!N:P,3,FALSE)</f>
        <v>3</v>
      </c>
      <c r="Q36" s="38" t="str">
        <f t="shared" si="3"/>
        <v>3003;3103;3403;5086</v>
      </c>
      <c r="R36" s="38" t="str">
        <f t="shared" si="4"/>
        <v>16;9;9;3</v>
      </c>
    </row>
    <row r="37" ht="16.5" spans="1:18">
      <c r="A37" s="6" t="s">
        <v>1016</v>
      </c>
      <c r="B37" s="6" t="s">
        <v>1015</v>
      </c>
      <c r="C37" s="34" t="s">
        <v>1022</v>
      </c>
      <c r="D37" s="34" t="str">
        <f t="shared" si="2"/>
        <v>4级紫色物理头盔</v>
      </c>
      <c r="E37" s="35" t="s">
        <v>480</v>
      </c>
      <c r="F37" s="35">
        <f>VLOOKUP(E37,编辑!W:X,2,FALSE)</f>
        <v>3003</v>
      </c>
      <c r="G37" s="36">
        <v>24</v>
      </c>
      <c r="H37" s="35" t="s">
        <v>491</v>
      </c>
      <c r="I37" s="35">
        <f>VLOOKUP(H37,编辑!W:X,2,FALSE)</f>
        <v>3103</v>
      </c>
      <c r="J37" s="36">
        <v>14</v>
      </c>
      <c r="K37" s="35" t="s">
        <v>492</v>
      </c>
      <c r="L37" s="35">
        <f>VLOOKUP(K37,编辑!W:X,2,FALSE)</f>
        <v>3403</v>
      </c>
      <c r="M37" s="36">
        <v>14</v>
      </c>
      <c r="N37" s="35" t="s">
        <v>479</v>
      </c>
      <c r="O37" s="36">
        <f>VLOOKUP(N37,编辑!Q:R,2,FALSE)</f>
        <v>5086</v>
      </c>
      <c r="P37" s="36">
        <f>VLOOKUP(A37,Sheet3!V:W,2,FALSE)*VLOOKUP(B37,Sheet3!N:P,3,FALSE)</f>
        <v>6</v>
      </c>
      <c r="Q37" s="38" t="str">
        <f t="shared" si="3"/>
        <v>3003;3103;3403;5086</v>
      </c>
      <c r="R37" s="38" t="str">
        <f t="shared" si="4"/>
        <v>24;14;14;6</v>
      </c>
    </row>
    <row r="38" ht="16.5" spans="1:18">
      <c r="A38" s="7" t="s">
        <v>1017</v>
      </c>
      <c r="B38" s="7" t="s">
        <v>1013</v>
      </c>
      <c r="C38" s="34" t="s">
        <v>1022</v>
      </c>
      <c r="D38" s="34" t="str">
        <f t="shared" si="2"/>
        <v>5级蓝色物理头盔</v>
      </c>
      <c r="E38" s="35" t="s">
        <v>485</v>
      </c>
      <c r="F38" s="35">
        <f>VLOOKUP(E38,编辑!W:X,2,FALSE)</f>
        <v>3004</v>
      </c>
      <c r="G38" s="36">
        <v>20</v>
      </c>
      <c r="H38" s="35" t="s">
        <v>497</v>
      </c>
      <c r="I38" s="35">
        <f>VLOOKUP(H38,编辑!W:X,2,FALSE)</f>
        <v>3104</v>
      </c>
      <c r="J38" s="36">
        <v>12</v>
      </c>
      <c r="K38" s="35" t="s">
        <v>498</v>
      </c>
      <c r="L38" s="35">
        <f>VLOOKUP(K38,编辑!W:X,2,FALSE)</f>
        <v>3404</v>
      </c>
      <c r="M38" s="36">
        <v>12</v>
      </c>
      <c r="N38" s="35" t="s">
        <v>479</v>
      </c>
      <c r="O38" s="36">
        <f>VLOOKUP(N38,编辑!Q:R,2,FALSE)</f>
        <v>5086</v>
      </c>
      <c r="P38" s="36">
        <f>VLOOKUP(A38,Sheet3!V:W,2,FALSE)*VLOOKUP(B38,Sheet3!N:P,3,FALSE)</f>
        <v>4</v>
      </c>
      <c r="Q38" s="38" t="str">
        <f t="shared" si="3"/>
        <v>3004;3104;3404;5086</v>
      </c>
      <c r="R38" s="38" t="str">
        <f t="shared" si="4"/>
        <v>20;12;12;4</v>
      </c>
    </row>
    <row r="39" ht="16.5" spans="1:18">
      <c r="A39" s="7" t="s">
        <v>1017</v>
      </c>
      <c r="B39" s="7" t="s">
        <v>1015</v>
      </c>
      <c r="C39" s="34" t="s">
        <v>1022</v>
      </c>
      <c r="D39" s="34" t="str">
        <f t="shared" si="2"/>
        <v>5级紫色物理头盔</v>
      </c>
      <c r="E39" s="35" t="s">
        <v>485</v>
      </c>
      <c r="F39" s="35">
        <f>VLOOKUP(E39,编辑!W:X,2,FALSE)</f>
        <v>3004</v>
      </c>
      <c r="G39" s="36">
        <v>30</v>
      </c>
      <c r="H39" s="35" t="s">
        <v>497</v>
      </c>
      <c r="I39" s="35">
        <f>VLOOKUP(H39,编辑!W:X,2,FALSE)</f>
        <v>3104</v>
      </c>
      <c r="J39" s="36">
        <v>18</v>
      </c>
      <c r="K39" s="35" t="s">
        <v>498</v>
      </c>
      <c r="L39" s="35">
        <f>VLOOKUP(K39,编辑!W:X,2,FALSE)</f>
        <v>3404</v>
      </c>
      <c r="M39" s="36">
        <v>18</v>
      </c>
      <c r="N39" s="35" t="s">
        <v>479</v>
      </c>
      <c r="O39" s="36">
        <f>VLOOKUP(N39,编辑!Q:R,2,FALSE)</f>
        <v>5086</v>
      </c>
      <c r="P39" s="36">
        <f>VLOOKUP(A39,Sheet3!V:W,2,FALSE)*VLOOKUP(B39,Sheet3!N:P,3,FALSE)</f>
        <v>8</v>
      </c>
      <c r="Q39" s="38" t="str">
        <f t="shared" si="3"/>
        <v>3004;3104;3404;5086</v>
      </c>
      <c r="R39" s="38" t="str">
        <f t="shared" si="4"/>
        <v>30;18;18;8</v>
      </c>
    </row>
    <row r="40" ht="16.5" spans="1:18">
      <c r="A40" s="7" t="s">
        <v>1017</v>
      </c>
      <c r="B40" s="7" t="s">
        <v>1018</v>
      </c>
      <c r="C40" s="34" t="s">
        <v>1022</v>
      </c>
      <c r="D40" s="34" t="str">
        <f t="shared" si="2"/>
        <v>5级金色物理头盔</v>
      </c>
      <c r="E40" s="35" t="s">
        <v>485</v>
      </c>
      <c r="F40" s="35">
        <f>VLOOKUP(E40,编辑!W:X,2,FALSE)</f>
        <v>3004</v>
      </c>
      <c r="G40" s="36">
        <v>48</v>
      </c>
      <c r="H40" s="35" t="s">
        <v>497</v>
      </c>
      <c r="I40" s="35">
        <f>VLOOKUP(H40,编辑!W:X,2,FALSE)</f>
        <v>3104</v>
      </c>
      <c r="J40" s="36">
        <v>28</v>
      </c>
      <c r="K40" s="35" t="s">
        <v>498</v>
      </c>
      <c r="L40" s="35">
        <f>VLOOKUP(K40,编辑!W:X,2,FALSE)</f>
        <v>3404</v>
      </c>
      <c r="M40" s="36">
        <v>28</v>
      </c>
      <c r="N40" s="35" t="s">
        <v>479</v>
      </c>
      <c r="O40" s="36">
        <f>VLOOKUP(N40,编辑!Q:R,2,FALSE)</f>
        <v>5086</v>
      </c>
      <c r="P40" s="36">
        <f>VLOOKUP(A40,Sheet3!V:W,2,FALSE)*VLOOKUP(B40,Sheet3!N:P,3,FALSE)</f>
        <v>12</v>
      </c>
      <c r="Q40" s="38" t="str">
        <f t="shared" si="3"/>
        <v>3004;3104;3404;5086</v>
      </c>
      <c r="R40" s="38" t="str">
        <f t="shared" si="4"/>
        <v>48;28;28;12</v>
      </c>
    </row>
    <row r="41" ht="16.5" spans="1:18">
      <c r="A41" s="8" t="s">
        <v>1019</v>
      </c>
      <c r="B41" s="8" t="s">
        <v>1013</v>
      </c>
      <c r="C41" s="34" t="s">
        <v>1022</v>
      </c>
      <c r="D41" s="34" t="str">
        <f t="shared" si="2"/>
        <v>6级蓝色物理头盔</v>
      </c>
      <c r="E41" s="35" t="s">
        <v>488</v>
      </c>
      <c r="F41" s="35">
        <f>VLOOKUP(E41,编辑!W:X,2,FALSE)</f>
        <v>3005</v>
      </c>
      <c r="G41" s="36">
        <v>24</v>
      </c>
      <c r="H41" s="35" t="s">
        <v>503</v>
      </c>
      <c r="I41" s="35">
        <f>VLOOKUP(H41,编辑!W:X,2,FALSE)</f>
        <v>3105</v>
      </c>
      <c r="J41" s="36">
        <v>14</v>
      </c>
      <c r="K41" s="35" t="s">
        <v>504</v>
      </c>
      <c r="L41" s="35">
        <f>VLOOKUP(K41,编辑!W:X,2,FALSE)</f>
        <v>3405</v>
      </c>
      <c r="M41" s="36">
        <v>14</v>
      </c>
      <c r="N41" s="35" t="s">
        <v>479</v>
      </c>
      <c r="O41" s="36">
        <f>VLOOKUP(N41,编辑!Q:R,2,FALSE)</f>
        <v>5086</v>
      </c>
      <c r="P41" s="36">
        <f>VLOOKUP(A41,Sheet3!V:W,2,FALSE)*VLOOKUP(B41,Sheet3!N:P,3,FALSE)</f>
        <v>5</v>
      </c>
      <c r="Q41" s="38" t="str">
        <f t="shared" si="3"/>
        <v>3005;3105;3405;5086</v>
      </c>
      <c r="R41" s="38" t="str">
        <f t="shared" si="4"/>
        <v>24;14;14;5</v>
      </c>
    </row>
    <row r="42" ht="16.5" spans="1:18">
      <c r="A42" s="8" t="s">
        <v>1019</v>
      </c>
      <c r="B42" s="8" t="s">
        <v>1015</v>
      </c>
      <c r="C42" s="34" t="s">
        <v>1022</v>
      </c>
      <c r="D42" s="34" t="str">
        <f t="shared" si="2"/>
        <v>6级紫色物理头盔</v>
      </c>
      <c r="E42" s="35" t="s">
        <v>488</v>
      </c>
      <c r="F42" s="35">
        <f>VLOOKUP(E42,编辑!W:X,2,FALSE)</f>
        <v>3005</v>
      </c>
      <c r="G42" s="36">
        <v>36</v>
      </c>
      <c r="H42" s="35" t="s">
        <v>503</v>
      </c>
      <c r="I42" s="35">
        <f>VLOOKUP(H42,编辑!W:X,2,FALSE)</f>
        <v>3105</v>
      </c>
      <c r="J42" s="36">
        <v>21</v>
      </c>
      <c r="K42" s="35" t="s">
        <v>504</v>
      </c>
      <c r="L42" s="35">
        <f>VLOOKUP(K42,编辑!W:X,2,FALSE)</f>
        <v>3405</v>
      </c>
      <c r="M42" s="36">
        <v>21</v>
      </c>
      <c r="N42" s="35" t="s">
        <v>479</v>
      </c>
      <c r="O42" s="36">
        <f>VLOOKUP(N42,编辑!Q:R,2,FALSE)</f>
        <v>5086</v>
      </c>
      <c r="P42" s="36">
        <f>VLOOKUP(A42,Sheet3!V:W,2,FALSE)*VLOOKUP(B42,Sheet3!N:P,3,FALSE)</f>
        <v>10</v>
      </c>
      <c r="Q42" s="38" t="str">
        <f t="shared" si="3"/>
        <v>3005;3105;3405;5086</v>
      </c>
      <c r="R42" s="38" t="str">
        <f t="shared" si="4"/>
        <v>36;21;21;10</v>
      </c>
    </row>
    <row r="43" ht="16.5" spans="1:18">
      <c r="A43" s="8" t="s">
        <v>1019</v>
      </c>
      <c r="B43" s="8" t="s">
        <v>1018</v>
      </c>
      <c r="C43" s="34" t="s">
        <v>1022</v>
      </c>
      <c r="D43" s="34" t="str">
        <f t="shared" si="2"/>
        <v>6级金色物理头盔</v>
      </c>
      <c r="E43" s="35" t="s">
        <v>488</v>
      </c>
      <c r="F43" s="35">
        <f>VLOOKUP(E43,编辑!W:X,2,FALSE)</f>
        <v>3005</v>
      </c>
      <c r="G43" s="36">
        <v>58</v>
      </c>
      <c r="H43" s="35" t="s">
        <v>503</v>
      </c>
      <c r="I43" s="35">
        <f>VLOOKUP(H43,编辑!W:X,2,FALSE)</f>
        <v>3105</v>
      </c>
      <c r="J43" s="36">
        <v>34</v>
      </c>
      <c r="K43" s="35" t="s">
        <v>504</v>
      </c>
      <c r="L43" s="35">
        <f>VLOOKUP(K43,编辑!W:X,2,FALSE)</f>
        <v>3405</v>
      </c>
      <c r="M43" s="36">
        <v>34</v>
      </c>
      <c r="N43" s="35" t="s">
        <v>479</v>
      </c>
      <c r="O43" s="36">
        <f>VLOOKUP(N43,编辑!Q:R,2,FALSE)</f>
        <v>5086</v>
      </c>
      <c r="P43" s="36">
        <f>VLOOKUP(A43,Sheet3!V:W,2,FALSE)*VLOOKUP(B43,Sheet3!N:P,3,FALSE)</f>
        <v>15</v>
      </c>
      <c r="Q43" s="38" t="str">
        <f t="shared" si="3"/>
        <v>3005;3105;3405;5086</v>
      </c>
      <c r="R43" s="38" t="str">
        <f t="shared" si="4"/>
        <v>58;34;34;15</v>
      </c>
    </row>
    <row r="44" ht="16.5" spans="1:18">
      <c r="A44" s="9" t="s">
        <v>1020</v>
      </c>
      <c r="B44" s="9" t="s">
        <v>1013</v>
      </c>
      <c r="C44" s="34" t="s">
        <v>1022</v>
      </c>
      <c r="D44" s="34" t="str">
        <f t="shared" si="2"/>
        <v>7级蓝色物理头盔</v>
      </c>
      <c r="E44" s="35" t="s">
        <v>511</v>
      </c>
      <c r="F44" s="35">
        <f>VLOOKUP(E44,编辑!W:X,2,FALSE)</f>
        <v>3006</v>
      </c>
      <c r="G44" s="36">
        <v>27</v>
      </c>
      <c r="H44" s="35" t="s">
        <v>512</v>
      </c>
      <c r="I44" s="35">
        <f>VLOOKUP(H44,编辑!W:X,2,FALSE)</f>
        <v>3106</v>
      </c>
      <c r="J44" s="36">
        <v>16</v>
      </c>
      <c r="K44" s="35" t="s">
        <v>513</v>
      </c>
      <c r="L44" s="35">
        <f>VLOOKUP(K44,编辑!W:X,2,FALSE)</f>
        <v>3406</v>
      </c>
      <c r="M44" s="36">
        <v>16</v>
      </c>
      <c r="N44" s="35" t="s">
        <v>479</v>
      </c>
      <c r="O44" s="36">
        <f>VLOOKUP(N44,编辑!Q:R,2,FALSE)</f>
        <v>5086</v>
      </c>
      <c r="P44" s="36">
        <f>VLOOKUP(A44,Sheet3!V:W,2,FALSE)*VLOOKUP(B44,Sheet3!N:P,3,FALSE)</f>
        <v>6</v>
      </c>
      <c r="Q44" s="38" t="str">
        <f t="shared" si="3"/>
        <v>3006;3106;3406;5086</v>
      </c>
      <c r="R44" s="38" t="str">
        <f t="shared" si="4"/>
        <v>27;16;16;6</v>
      </c>
    </row>
    <row r="45" ht="16.5" spans="1:18">
      <c r="A45" s="9" t="s">
        <v>1020</v>
      </c>
      <c r="B45" s="9" t="s">
        <v>1015</v>
      </c>
      <c r="C45" s="34" t="s">
        <v>1022</v>
      </c>
      <c r="D45" s="34" t="str">
        <f t="shared" si="2"/>
        <v>7级紫色物理头盔</v>
      </c>
      <c r="E45" s="35" t="s">
        <v>511</v>
      </c>
      <c r="F45" s="35">
        <f>VLOOKUP(E45,编辑!W:X,2,FALSE)</f>
        <v>3006</v>
      </c>
      <c r="G45" s="36">
        <v>42</v>
      </c>
      <c r="H45" s="35" t="s">
        <v>512</v>
      </c>
      <c r="I45" s="35">
        <f>VLOOKUP(H45,编辑!W:X,2,FALSE)</f>
        <v>3106</v>
      </c>
      <c r="J45" s="36">
        <v>25</v>
      </c>
      <c r="K45" s="35" t="s">
        <v>513</v>
      </c>
      <c r="L45" s="35">
        <f>VLOOKUP(K45,编辑!W:X,2,FALSE)</f>
        <v>3406</v>
      </c>
      <c r="M45" s="36">
        <v>25</v>
      </c>
      <c r="N45" s="35" t="s">
        <v>479</v>
      </c>
      <c r="O45" s="36">
        <f>VLOOKUP(N45,编辑!Q:R,2,FALSE)</f>
        <v>5086</v>
      </c>
      <c r="P45" s="36">
        <f>VLOOKUP(A45,Sheet3!V:W,2,FALSE)*VLOOKUP(B45,Sheet3!N:P,3,FALSE)</f>
        <v>12</v>
      </c>
      <c r="Q45" s="38" t="str">
        <f t="shared" si="3"/>
        <v>3006;3106;3406;5086</v>
      </c>
      <c r="R45" s="38" t="str">
        <f t="shared" si="4"/>
        <v>42;25;25;12</v>
      </c>
    </row>
    <row r="46" ht="16.5" spans="1:18">
      <c r="A46" s="9" t="s">
        <v>1020</v>
      </c>
      <c r="B46" s="9" t="s">
        <v>1018</v>
      </c>
      <c r="C46" s="34" t="s">
        <v>1022</v>
      </c>
      <c r="D46" s="34" t="str">
        <f t="shared" si="2"/>
        <v>7级金色物理头盔</v>
      </c>
      <c r="E46" s="35" t="s">
        <v>511</v>
      </c>
      <c r="F46" s="35">
        <f>VLOOKUP(E46,编辑!W:X,2,FALSE)</f>
        <v>3006</v>
      </c>
      <c r="G46" s="36">
        <v>68</v>
      </c>
      <c r="H46" s="35" t="s">
        <v>512</v>
      </c>
      <c r="I46" s="35">
        <f>VLOOKUP(H46,编辑!W:X,2,FALSE)</f>
        <v>3106</v>
      </c>
      <c r="J46" s="36">
        <v>40</v>
      </c>
      <c r="K46" s="35" t="s">
        <v>513</v>
      </c>
      <c r="L46" s="35">
        <f>VLOOKUP(K46,编辑!W:X,2,FALSE)</f>
        <v>3406</v>
      </c>
      <c r="M46" s="36">
        <v>40</v>
      </c>
      <c r="N46" s="35" t="s">
        <v>479</v>
      </c>
      <c r="O46" s="36">
        <f>VLOOKUP(N46,编辑!Q:R,2,FALSE)</f>
        <v>5086</v>
      </c>
      <c r="P46" s="36">
        <f>VLOOKUP(A46,Sheet3!V:W,2,FALSE)*VLOOKUP(B46,Sheet3!N:P,3,FALSE)</f>
        <v>18</v>
      </c>
      <c r="Q46" s="38" t="str">
        <f t="shared" si="3"/>
        <v>3006;3106;3406;5086</v>
      </c>
      <c r="R46" s="38" t="str">
        <f t="shared" si="4"/>
        <v>68;40;40;18</v>
      </c>
    </row>
    <row r="47" ht="16.5" spans="1:18">
      <c r="A47" s="4" t="s">
        <v>1010</v>
      </c>
      <c r="B47" s="4" t="s">
        <v>1011</v>
      </c>
      <c r="C47" s="37" t="s">
        <v>1023</v>
      </c>
      <c r="D47" s="34" t="str">
        <f t="shared" si="2"/>
        <v>2级绿色法系头盔</v>
      </c>
      <c r="E47" s="35" t="s">
        <v>471</v>
      </c>
      <c r="F47" s="35">
        <f>VLOOKUP(E47,编辑!W:X,2,FALSE)</f>
        <v>3001</v>
      </c>
      <c r="G47" s="36">
        <v>3</v>
      </c>
      <c r="H47" s="35" t="s">
        <v>474</v>
      </c>
      <c r="I47" s="35">
        <f>VLOOKUP(H47,编辑!W:X,2,FALSE)</f>
        <v>3101</v>
      </c>
      <c r="J47" s="36">
        <v>3</v>
      </c>
      <c r="K47" s="35" t="s">
        <v>475</v>
      </c>
      <c r="L47" s="35">
        <f>VLOOKUP(K47,编辑!W:X,2,FALSE)</f>
        <v>3401</v>
      </c>
      <c r="M47" s="36">
        <v>5</v>
      </c>
      <c r="N47" s="35"/>
      <c r="O47" s="36"/>
      <c r="P47" s="36"/>
      <c r="Q47" s="38" t="str">
        <f t="shared" si="3"/>
        <v>3001;3101;3401</v>
      </c>
      <c r="R47" s="38" t="str">
        <f t="shared" si="4"/>
        <v>3;3;5</v>
      </c>
    </row>
    <row r="48" ht="16.5" spans="1:18">
      <c r="A48" s="4" t="s">
        <v>1010</v>
      </c>
      <c r="B48" s="4" t="s">
        <v>1013</v>
      </c>
      <c r="C48" s="37" t="s">
        <v>1023</v>
      </c>
      <c r="D48" s="34" t="str">
        <f t="shared" si="2"/>
        <v>2级蓝色法系头盔</v>
      </c>
      <c r="E48" s="35" t="s">
        <v>471</v>
      </c>
      <c r="F48" s="35">
        <f>VLOOKUP(E48,编辑!W:X,2,FALSE)</f>
        <v>3001</v>
      </c>
      <c r="G48" s="36">
        <v>4</v>
      </c>
      <c r="H48" s="35" t="s">
        <v>474</v>
      </c>
      <c r="I48" s="35">
        <f>VLOOKUP(H48,编辑!W:X,2,FALSE)</f>
        <v>3101</v>
      </c>
      <c r="J48" s="36">
        <v>4</v>
      </c>
      <c r="K48" s="35" t="s">
        <v>475</v>
      </c>
      <c r="L48" s="35">
        <f>VLOOKUP(K48,编辑!W:X,2,FALSE)</f>
        <v>3401</v>
      </c>
      <c r="M48" s="36">
        <v>8</v>
      </c>
      <c r="N48" s="35" t="s">
        <v>479</v>
      </c>
      <c r="O48" s="36">
        <f>VLOOKUP(N48,编辑!Q:R,2,FALSE)</f>
        <v>5086</v>
      </c>
      <c r="P48" s="36">
        <f>VLOOKUP(A48,Sheet3!V:W,2,FALSE)*VLOOKUP(B48,Sheet3!N:P,3,FALSE)</f>
        <v>1</v>
      </c>
      <c r="Q48" s="38" t="str">
        <f t="shared" si="3"/>
        <v>3001;3101;3401;5086</v>
      </c>
      <c r="R48" s="38" t="str">
        <f t="shared" si="4"/>
        <v>4;4;8;1</v>
      </c>
    </row>
    <row r="49" ht="16.5" spans="1:18">
      <c r="A49" s="5" t="s">
        <v>1014</v>
      </c>
      <c r="B49" s="5" t="s">
        <v>1013</v>
      </c>
      <c r="C49" s="37" t="s">
        <v>1023</v>
      </c>
      <c r="D49" s="34" t="str">
        <f t="shared" si="2"/>
        <v>3级蓝色法系头盔</v>
      </c>
      <c r="E49" s="35" t="s">
        <v>476</v>
      </c>
      <c r="F49" s="35">
        <f>VLOOKUP(E49,编辑!W:X,2,FALSE)</f>
        <v>3002</v>
      </c>
      <c r="G49" s="36">
        <v>7</v>
      </c>
      <c r="H49" s="35" t="s">
        <v>483</v>
      </c>
      <c r="I49" s="35">
        <f>VLOOKUP(H49,编辑!W:X,2,FALSE)</f>
        <v>3102</v>
      </c>
      <c r="J49" s="36">
        <v>7</v>
      </c>
      <c r="K49" s="35" t="s">
        <v>484</v>
      </c>
      <c r="L49" s="35">
        <f>VLOOKUP(K49,编辑!W:X,2,FALSE)</f>
        <v>3402</v>
      </c>
      <c r="M49" s="36">
        <v>12</v>
      </c>
      <c r="N49" s="35" t="s">
        <v>479</v>
      </c>
      <c r="O49" s="36">
        <f>VLOOKUP(N49,编辑!Q:R,2,FALSE)</f>
        <v>5086</v>
      </c>
      <c r="P49" s="36">
        <f>VLOOKUP(A49,Sheet3!V:W,2,FALSE)*VLOOKUP(B49,Sheet3!N:P,3,FALSE)</f>
        <v>2</v>
      </c>
      <c r="Q49" s="38" t="str">
        <f t="shared" si="3"/>
        <v>3002;3102;3402;5086</v>
      </c>
      <c r="R49" s="38" t="str">
        <f t="shared" si="4"/>
        <v>7;7;12;2</v>
      </c>
    </row>
    <row r="50" ht="16.5" spans="1:18">
      <c r="A50" s="5" t="s">
        <v>1014</v>
      </c>
      <c r="B50" s="5" t="s">
        <v>1015</v>
      </c>
      <c r="C50" s="37" t="s">
        <v>1023</v>
      </c>
      <c r="D50" s="34" t="str">
        <f t="shared" si="2"/>
        <v>3级紫色法系头盔</v>
      </c>
      <c r="E50" s="35" t="s">
        <v>476</v>
      </c>
      <c r="F50" s="35">
        <f>VLOOKUP(E50,编辑!W:X,2,FALSE)</f>
        <v>3002</v>
      </c>
      <c r="G50" s="36">
        <v>10</v>
      </c>
      <c r="H50" s="35" t="s">
        <v>483</v>
      </c>
      <c r="I50" s="35">
        <f>VLOOKUP(H50,编辑!W:X,2,FALSE)</f>
        <v>3102</v>
      </c>
      <c r="J50" s="36">
        <v>10</v>
      </c>
      <c r="K50" s="35" t="s">
        <v>484</v>
      </c>
      <c r="L50" s="35">
        <f>VLOOKUP(K50,编辑!W:X,2,FALSE)</f>
        <v>3402</v>
      </c>
      <c r="M50" s="36">
        <v>18</v>
      </c>
      <c r="N50" s="35" t="s">
        <v>479</v>
      </c>
      <c r="O50" s="36">
        <f>VLOOKUP(N50,编辑!Q:R,2,FALSE)</f>
        <v>5086</v>
      </c>
      <c r="P50" s="36">
        <f>VLOOKUP(A50,Sheet3!V:W,2,FALSE)*VLOOKUP(B50,Sheet3!N:P,3,FALSE)</f>
        <v>4</v>
      </c>
      <c r="Q50" s="38" t="str">
        <f t="shared" si="3"/>
        <v>3002;3102;3402;5086</v>
      </c>
      <c r="R50" s="38" t="str">
        <f t="shared" si="4"/>
        <v>10;10;18;4</v>
      </c>
    </row>
    <row r="51" ht="16.5" spans="1:18">
      <c r="A51" s="6" t="s">
        <v>1016</v>
      </c>
      <c r="B51" s="6" t="s">
        <v>1013</v>
      </c>
      <c r="C51" s="37" t="s">
        <v>1023</v>
      </c>
      <c r="D51" s="34" t="str">
        <f t="shared" si="2"/>
        <v>4级蓝色法系头盔</v>
      </c>
      <c r="E51" s="35" t="s">
        <v>480</v>
      </c>
      <c r="F51" s="35">
        <f>VLOOKUP(E51,编辑!W:X,2,FALSE)</f>
        <v>3003</v>
      </c>
      <c r="G51" s="36">
        <v>9</v>
      </c>
      <c r="H51" s="35" t="s">
        <v>491</v>
      </c>
      <c r="I51" s="35">
        <f>VLOOKUP(H51,编辑!W:X,2,FALSE)</f>
        <v>3103</v>
      </c>
      <c r="J51" s="36">
        <v>9</v>
      </c>
      <c r="K51" s="35" t="s">
        <v>492</v>
      </c>
      <c r="L51" s="35">
        <f>VLOOKUP(K51,编辑!W:X,2,FALSE)</f>
        <v>3403</v>
      </c>
      <c r="M51" s="36">
        <v>16</v>
      </c>
      <c r="N51" s="35" t="s">
        <v>479</v>
      </c>
      <c r="O51" s="36">
        <f>VLOOKUP(N51,编辑!Q:R,2,FALSE)</f>
        <v>5086</v>
      </c>
      <c r="P51" s="36">
        <f>VLOOKUP(A51,Sheet3!V:W,2,FALSE)*VLOOKUP(B51,Sheet3!N:P,3,FALSE)</f>
        <v>3</v>
      </c>
      <c r="Q51" s="38" t="str">
        <f t="shared" si="3"/>
        <v>3003;3103;3403;5086</v>
      </c>
      <c r="R51" s="38" t="str">
        <f t="shared" si="4"/>
        <v>9;9;16;3</v>
      </c>
    </row>
    <row r="52" ht="16.5" spans="1:18">
      <c r="A52" s="6" t="s">
        <v>1016</v>
      </c>
      <c r="B52" s="6" t="s">
        <v>1015</v>
      </c>
      <c r="C52" s="37" t="s">
        <v>1023</v>
      </c>
      <c r="D52" s="34" t="str">
        <f t="shared" si="2"/>
        <v>4级紫色法系头盔</v>
      </c>
      <c r="E52" s="35" t="s">
        <v>480</v>
      </c>
      <c r="F52" s="35">
        <f>VLOOKUP(E52,编辑!W:X,2,FALSE)</f>
        <v>3003</v>
      </c>
      <c r="G52" s="36">
        <v>14</v>
      </c>
      <c r="H52" s="35" t="s">
        <v>491</v>
      </c>
      <c r="I52" s="35">
        <f>VLOOKUP(H52,编辑!W:X,2,FALSE)</f>
        <v>3103</v>
      </c>
      <c r="J52" s="36">
        <v>14</v>
      </c>
      <c r="K52" s="35" t="s">
        <v>492</v>
      </c>
      <c r="L52" s="35">
        <f>VLOOKUP(K52,编辑!W:X,2,FALSE)</f>
        <v>3403</v>
      </c>
      <c r="M52" s="36">
        <v>24</v>
      </c>
      <c r="N52" s="35" t="s">
        <v>479</v>
      </c>
      <c r="O52" s="36">
        <f>VLOOKUP(N52,编辑!Q:R,2,FALSE)</f>
        <v>5086</v>
      </c>
      <c r="P52" s="36">
        <f>VLOOKUP(A52,Sheet3!V:W,2,FALSE)*VLOOKUP(B52,Sheet3!N:P,3,FALSE)</f>
        <v>6</v>
      </c>
      <c r="Q52" s="38" t="str">
        <f t="shared" si="3"/>
        <v>3003;3103;3403;5086</v>
      </c>
      <c r="R52" s="38" t="str">
        <f t="shared" si="4"/>
        <v>14;14;24;6</v>
      </c>
    </row>
    <row r="53" ht="16.5" spans="1:18">
      <c r="A53" s="7" t="s">
        <v>1017</v>
      </c>
      <c r="B53" s="7" t="s">
        <v>1013</v>
      </c>
      <c r="C53" s="37" t="s">
        <v>1023</v>
      </c>
      <c r="D53" s="34" t="str">
        <f t="shared" si="2"/>
        <v>5级蓝色法系头盔</v>
      </c>
      <c r="E53" s="35" t="s">
        <v>485</v>
      </c>
      <c r="F53" s="35">
        <f>VLOOKUP(E53,编辑!W:X,2,FALSE)</f>
        <v>3004</v>
      </c>
      <c r="G53" s="36">
        <v>12</v>
      </c>
      <c r="H53" s="35" t="s">
        <v>497</v>
      </c>
      <c r="I53" s="35">
        <f>VLOOKUP(H53,编辑!W:X,2,FALSE)</f>
        <v>3104</v>
      </c>
      <c r="J53" s="36">
        <v>12</v>
      </c>
      <c r="K53" s="35" t="s">
        <v>498</v>
      </c>
      <c r="L53" s="35">
        <f>VLOOKUP(K53,编辑!W:X,2,FALSE)</f>
        <v>3404</v>
      </c>
      <c r="M53" s="36">
        <v>20</v>
      </c>
      <c r="N53" s="35" t="s">
        <v>479</v>
      </c>
      <c r="O53" s="36">
        <f>VLOOKUP(N53,编辑!Q:R,2,FALSE)</f>
        <v>5086</v>
      </c>
      <c r="P53" s="36">
        <f>VLOOKUP(A53,Sheet3!V:W,2,FALSE)*VLOOKUP(B53,Sheet3!N:P,3,FALSE)</f>
        <v>4</v>
      </c>
      <c r="Q53" s="38" t="str">
        <f t="shared" si="3"/>
        <v>3004;3104;3404;5086</v>
      </c>
      <c r="R53" s="38" t="str">
        <f t="shared" si="4"/>
        <v>12;12;20;4</v>
      </c>
    </row>
    <row r="54" ht="16.5" spans="1:18">
      <c r="A54" s="7" t="s">
        <v>1017</v>
      </c>
      <c r="B54" s="7" t="s">
        <v>1015</v>
      </c>
      <c r="C54" s="37" t="s">
        <v>1023</v>
      </c>
      <c r="D54" s="34" t="str">
        <f t="shared" si="2"/>
        <v>5级紫色法系头盔</v>
      </c>
      <c r="E54" s="35" t="s">
        <v>485</v>
      </c>
      <c r="F54" s="35">
        <f>VLOOKUP(E54,编辑!W:X,2,FALSE)</f>
        <v>3004</v>
      </c>
      <c r="G54" s="36">
        <v>18</v>
      </c>
      <c r="H54" s="35" t="s">
        <v>497</v>
      </c>
      <c r="I54" s="35">
        <f>VLOOKUP(H54,编辑!W:X,2,FALSE)</f>
        <v>3104</v>
      </c>
      <c r="J54" s="36">
        <v>18</v>
      </c>
      <c r="K54" s="35" t="s">
        <v>498</v>
      </c>
      <c r="L54" s="35">
        <f>VLOOKUP(K54,编辑!W:X,2,FALSE)</f>
        <v>3404</v>
      </c>
      <c r="M54" s="36">
        <v>30</v>
      </c>
      <c r="N54" s="35" t="s">
        <v>479</v>
      </c>
      <c r="O54" s="36">
        <f>VLOOKUP(N54,编辑!Q:R,2,FALSE)</f>
        <v>5086</v>
      </c>
      <c r="P54" s="36">
        <f>VLOOKUP(A54,Sheet3!V:W,2,FALSE)*VLOOKUP(B54,Sheet3!N:P,3,FALSE)</f>
        <v>8</v>
      </c>
      <c r="Q54" s="38" t="str">
        <f t="shared" si="3"/>
        <v>3004;3104;3404;5086</v>
      </c>
      <c r="R54" s="38" t="str">
        <f t="shared" si="4"/>
        <v>18;18;30;8</v>
      </c>
    </row>
    <row r="55" ht="16.5" spans="1:18">
      <c r="A55" s="7" t="s">
        <v>1017</v>
      </c>
      <c r="B55" s="7" t="s">
        <v>1018</v>
      </c>
      <c r="C55" s="37" t="s">
        <v>1023</v>
      </c>
      <c r="D55" s="34" t="str">
        <f t="shared" si="2"/>
        <v>5级金色法系头盔</v>
      </c>
      <c r="E55" s="35" t="s">
        <v>485</v>
      </c>
      <c r="F55" s="35">
        <f>VLOOKUP(E55,编辑!W:X,2,FALSE)</f>
        <v>3004</v>
      </c>
      <c r="G55" s="36">
        <v>28</v>
      </c>
      <c r="H55" s="35" t="s">
        <v>497</v>
      </c>
      <c r="I55" s="35">
        <f>VLOOKUP(H55,编辑!W:X,2,FALSE)</f>
        <v>3104</v>
      </c>
      <c r="J55" s="36">
        <v>28</v>
      </c>
      <c r="K55" s="35" t="s">
        <v>498</v>
      </c>
      <c r="L55" s="35">
        <f>VLOOKUP(K55,编辑!W:X,2,FALSE)</f>
        <v>3404</v>
      </c>
      <c r="M55" s="36">
        <v>48</v>
      </c>
      <c r="N55" s="35" t="s">
        <v>479</v>
      </c>
      <c r="O55" s="36">
        <f>VLOOKUP(N55,编辑!Q:R,2,FALSE)</f>
        <v>5086</v>
      </c>
      <c r="P55" s="36">
        <f>VLOOKUP(A55,Sheet3!V:W,2,FALSE)*VLOOKUP(B55,Sheet3!N:P,3,FALSE)</f>
        <v>12</v>
      </c>
      <c r="Q55" s="38" t="str">
        <f t="shared" si="3"/>
        <v>3004;3104;3404;5086</v>
      </c>
      <c r="R55" s="38" t="str">
        <f t="shared" si="4"/>
        <v>28;28;48;12</v>
      </c>
    </row>
    <row r="56" ht="16.5" spans="1:18">
      <c r="A56" s="8" t="s">
        <v>1019</v>
      </c>
      <c r="B56" s="8" t="s">
        <v>1013</v>
      </c>
      <c r="C56" s="37" t="s">
        <v>1023</v>
      </c>
      <c r="D56" s="34" t="str">
        <f t="shared" si="2"/>
        <v>6级蓝色法系头盔</v>
      </c>
      <c r="E56" s="35" t="s">
        <v>488</v>
      </c>
      <c r="F56" s="35">
        <f>VLOOKUP(E56,编辑!W:X,2,FALSE)</f>
        <v>3005</v>
      </c>
      <c r="G56" s="36">
        <v>14</v>
      </c>
      <c r="H56" s="35" t="s">
        <v>503</v>
      </c>
      <c r="I56" s="35">
        <f>VLOOKUP(H56,编辑!W:X,2,FALSE)</f>
        <v>3105</v>
      </c>
      <c r="J56" s="36">
        <v>14</v>
      </c>
      <c r="K56" s="35" t="s">
        <v>504</v>
      </c>
      <c r="L56" s="35">
        <f>VLOOKUP(K56,编辑!W:X,2,FALSE)</f>
        <v>3405</v>
      </c>
      <c r="M56" s="36">
        <v>24</v>
      </c>
      <c r="N56" s="35" t="s">
        <v>479</v>
      </c>
      <c r="O56" s="36">
        <f>VLOOKUP(N56,编辑!Q:R,2,FALSE)</f>
        <v>5086</v>
      </c>
      <c r="P56" s="36">
        <f>VLOOKUP(A56,Sheet3!V:W,2,FALSE)*VLOOKUP(B56,Sheet3!N:P,3,FALSE)</f>
        <v>5</v>
      </c>
      <c r="Q56" s="38" t="str">
        <f t="shared" si="3"/>
        <v>3005;3105;3405;5086</v>
      </c>
      <c r="R56" s="38" t="str">
        <f t="shared" si="4"/>
        <v>14;14;24;5</v>
      </c>
    </row>
    <row r="57" ht="16.5" spans="1:18">
      <c r="A57" s="8" t="s">
        <v>1019</v>
      </c>
      <c r="B57" s="8" t="s">
        <v>1015</v>
      </c>
      <c r="C57" s="37" t="s">
        <v>1023</v>
      </c>
      <c r="D57" s="34" t="str">
        <f t="shared" si="2"/>
        <v>6级紫色法系头盔</v>
      </c>
      <c r="E57" s="35" t="s">
        <v>488</v>
      </c>
      <c r="F57" s="35">
        <f>VLOOKUP(E57,编辑!W:X,2,FALSE)</f>
        <v>3005</v>
      </c>
      <c r="G57" s="36">
        <v>21</v>
      </c>
      <c r="H57" s="35" t="s">
        <v>503</v>
      </c>
      <c r="I57" s="35">
        <f>VLOOKUP(H57,编辑!W:X,2,FALSE)</f>
        <v>3105</v>
      </c>
      <c r="J57" s="36">
        <v>21</v>
      </c>
      <c r="K57" s="35" t="s">
        <v>504</v>
      </c>
      <c r="L57" s="35">
        <f>VLOOKUP(K57,编辑!W:X,2,FALSE)</f>
        <v>3405</v>
      </c>
      <c r="M57" s="36">
        <v>36</v>
      </c>
      <c r="N57" s="35" t="s">
        <v>479</v>
      </c>
      <c r="O57" s="36">
        <f>VLOOKUP(N57,编辑!Q:R,2,FALSE)</f>
        <v>5086</v>
      </c>
      <c r="P57" s="36">
        <f>VLOOKUP(A57,Sheet3!V:W,2,FALSE)*VLOOKUP(B57,Sheet3!N:P,3,FALSE)</f>
        <v>10</v>
      </c>
      <c r="Q57" s="38" t="str">
        <f t="shared" si="3"/>
        <v>3005;3105;3405;5086</v>
      </c>
      <c r="R57" s="38" t="str">
        <f t="shared" si="4"/>
        <v>21;21;36;10</v>
      </c>
    </row>
    <row r="58" ht="16.5" spans="1:18">
      <c r="A58" s="8" t="s">
        <v>1019</v>
      </c>
      <c r="B58" s="8" t="s">
        <v>1018</v>
      </c>
      <c r="C58" s="37" t="s">
        <v>1023</v>
      </c>
      <c r="D58" s="34" t="str">
        <f t="shared" si="2"/>
        <v>6级金色法系头盔</v>
      </c>
      <c r="E58" s="35" t="s">
        <v>488</v>
      </c>
      <c r="F58" s="35">
        <f>VLOOKUP(E58,编辑!W:X,2,FALSE)</f>
        <v>3005</v>
      </c>
      <c r="G58" s="36">
        <v>34</v>
      </c>
      <c r="H58" s="35" t="s">
        <v>503</v>
      </c>
      <c r="I58" s="35">
        <f>VLOOKUP(H58,编辑!W:X,2,FALSE)</f>
        <v>3105</v>
      </c>
      <c r="J58" s="36">
        <v>34</v>
      </c>
      <c r="K58" s="35" t="s">
        <v>504</v>
      </c>
      <c r="L58" s="35">
        <f>VLOOKUP(K58,编辑!W:X,2,FALSE)</f>
        <v>3405</v>
      </c>
      <c r="M58" s="36">
        <v>58</v>
      </c>
      <c r="N58" s="35" t="s">
        <v>479</v>
      </c>
      <c r="O58" s="36">
        <f>VLOOKUP(N58,编辑!Q:R,2,FALSE)</f>
        <v>5086</v>
      </c>
      <c r="P58" s="36">
        <f>VLOOKUP(A58,Sheet3!V:W,2,FALSE)*VLOOKUP(B58,Sheet3!N:P,3,FALSE)</f>
        <v>15</v>
      </c>
      <c r="Q58" s="38" t="str">
        <f t="shared" si="3"/>
        <v>3005;3105;3405;5086</v>
      </c>
      <c r="R58" s="38" t="str">
        <f t="shared" si="4"/>
        <v>34;34;58;15</v>
      </c>
    </row>
    <row r="59" ht="16.5" spans="1:18">
      <c r="A59" s="9" t="s">
        <v>1020</v>
      </c>
      <c r="B59" s="9" t="s">
        <v>1013</v>
      </c>
      <c r="C59" s="37" t="s">
        <v>1023</v>
      </c>
      <c r="D59" s="34" t="str">
        <f t="shared" si="2"/>
        <v>7级蓝色法系头盔</v>
      </c>
      <c r="E59" s="35" t="s">
        <v>511</v>
      </c>
      <c r="F59" s="35">
        <f>VLOOKUP(E59,编辑!W:X,2,FALSE)</f>
        <v>3006</v>
      </c>
      <c r="G59" s="36">
        <v>16</v>
      </c>
      <c r="H59" s="35" t="s">
        <v>512</v>
      </c>
      <c r="I59" s="35">
        <f>VLOOKUP(H59,编辑!W:X,2,FALSE)</f>
        <v>3106</v>
      </c>
      <c r="J59" s="36">
        <v>16</v>
      </c>
      <c r="K59" s="35" t="s">
        <v>513</v>
      </c>
      <c r="L59" s="35">
        <f>VLOOKUP(K59,编辑!W:X,2,FALSE)</f>
        <v>3406</v>
      </c>
      <c r="M59" s="36">
        <v>27</v>
      </c>
      <c r="N59" s="35" t="s">
        <v>479</v>
      </c>
      <c r="O59" s="36">
        <f>VLOOKUP(N59,编辑!Q:R,2,FALSE)</f>
        <v>5086</v>
      </c>
      <c r="P59" s="36">
        <f>VLOOKUP(A59,Sheet3!V:W,2,FALSE)*VLOOKUP(B59,Sheet3!N:P,3,FALSE)</f>
        <v>6</v>
      </c>
      <c r="Q59" s="38" t="str">
        <f t="shared" si="3"/>
        <v>3006;3106;3406;5086</v>
      </c>
      <c r="R59" s="38" t="str">
        <f t="shared" si="4"/>
        <v>16;16;27;6</v>
      </c>
    </row>
    <row r="60" ht="16.5" spans="1:18">
      <c r="A60" s="9" t="s">
        <v>1020</v>
      </c>
      <c r="B60" s="9" t="s">
        <v>1015</v>
      </c>
      <c r="C60" s="37" t="s">
        <v>1023</v>
      </c>
      <c r="D60" s="34" t="str">
        <f t="shared" si="2"/>
        <v>7级紫色法系头盔</v>
      </c>
      <c r="E60" s="35" t="s">
        <v>511</v>
      </c>
      <c r="F60" s="35">
        <f>VLOOKUP(E60,编辑!W:X,2,FALSE)</f>
        <v>3006</v>
      </c>
      <c r="G60" s="36">
        <v>25</v>
      </c>
      <c r="H60" s="35" t="s">
        <v>512</v>
      </c>
      <c r="I60" s="35">
        <f>VLOOKUP(H60,编辑!W:X,2,FALSE)</f>
        <v>3106</v>
      </c>
      <c r="J60" s="36">
        <v>25</v>
      </c>
      <c r="K60" s="35" t="s">
        <v>513</v>
      </c>
      <c r="L60" s="35">
        <f>VLOOKUP(K60,编辑!W:X,2,FALSE)</f>
        <v>3406</v>
      </c>
      <c r="M60" s="36">
        <v>42</v>
      </c>
      <c r="N60" s="35" t="s">
        <v>479</v>
      </c>
      <c r="O60" s="36">
        <f>VLOOKUP(N60,编辑!Q:R,2,FALSE)</f>
        <v>5086</v>
      </c>
      <c r="P60" s="36">
        <f>VLOOKUP(A60,Sheet3!V:W,2,FALSE)*VLOOKUP(B60,Sheet3!N:P,3,FALSE)</f>
        <v>12</v>
      </c>
      <c r="Q60" s="38" t="str">
        <f t="shared" si="3"/>
        <v>3006;3106;3406;5086</v>
      </c>
      <c r="R60" s="38" t="str">
        <f t="shared" si="4"/>
        <v>25;25;42;12</v>
      </c>
    </row>
    <row r="61" ht="16.5" spans="1:18">
      <c r="A61" s="9" t="s">
        <v>1020</v>
      </c>
      <c r="B61" s="9" t="s">
        <v>1018</v>
      </c>
      <c r="C61" s="37" t="s">
        <v>1023</v>
      </c>
      <c r="D61" s="34" t="str">
        <f t="shared" si="2"/>
        <v>7级金色法系头盔</v>
      </c>
      <c r="E61" s="35" t="s">
        <v>511</v>
      </c>
      <c r="F61" s="35">
        <f>VLOOKUP(E61,编辑!W:X,2,FALSE)</f>
        <v>3006</v>
      </c>
      <c r="G61" s="36">
        <v>40</v>
      </c>
      <c r="H61" s="35" t="s">
        <v>512</v>
      </c>
      <c r="I61" s="35">
        <f>VLOOKUP(H61,编辑!W:X,2,FALSE)</f>
        <v>3106</v>
      </c>
      <c r="J61" s="36">
        <v>40</v>
      </c>
      <c r="K61" s="35" t="s">
        <v>513</v>
      </c>
      <c r="L61" s="35">
        <f>VLOOKUP(K61,编辑!W:X,2,FALSE)</f>
        <v>3406</v>
      </c>
      <c r="M61" s="36">
        <v>68</v>
      </c>
      <c r="N61" s="35" t="s">
        <v>479</v>
      </c>
      <c r="O61" s="36">
        <f>VLOOKUP(N61,编辑!Q:R,2,FALSE)</f>
        <v>5086</v>
      </c>
      <c r="P61" s="36">
        <f>VLOOKUP(A61,Sheet3!V:W,2,FALSE)*VLOOKUP(B61,Sheet3!N:P,3,FALSE)</f>
        <v>18</v>
      </c>
      <c r="Q61" s="38" t="str">
        <f t="shared" si="3"/>
        <v>3006;3106;3406;5086</v>
      </c>
      <c r="R61" s="38" t="str">
        <f t="shared" si="4"/>
        <v>40;40;68;18</v>
      </c>
    </row>
    <row r="62" ht="16.5" spans="1:18">
      <c r="A62" s="4" t="s">
        <v>1010</v>
      </c>
      <c r="B62" s="4" t="s">
        <v>1011</v>
      </c>
      <c r="C62" s="34" t="s">
        <v>1024</v>
      </c>
      <c r="D62" s="34" t="str">
        <f t="shared" si="2"/>
        <v>2级绿色物理铠甲</v>
      </c>
      <c r="E62" s="35" t="s">
        <v>471</v>
      </c>
      <c r="F62" s="35">
        <f>VLOOKUP(E62,编辑!W:X,2,FALSE)</f>
        <v>3001</v>
      </c>
      <c r="G62" s="36">
        <v>5</v>
      </c>
      <c r="H62" s="35" t="s">
        <v>474</v>
      </c>
      <c r="I62" s="35">
        <f>VLOOKUP(H62,编辑!W:X,2,FALSE)</f>
        <v>3101</v>
      </c>
      <c r="J62" s="36">
        <v>3</v>
      </c>
      <c r="K62" s="35" t="s">
        <v>475</v>
      </c>
      <c r="L62" s="35">
        <f>VLOOKUP(K62,编辑!W:X,2,FALSE)</f>
        <v>3401</v>
      </c>
      <c r="M62" s="36">
        <v>3</v>
      </c>
      <c r="N62" s="35"/>
      <c r="O62" s="36"/>
      <c r="P62" s="36"/>
      <c r="Q62" s="38" t="str">
        <f t="shared" si="3"/>
        <v>3001;3101;3401</v>
      </c>
      <c r="R62" s="38" t="str">
        <f t="shared" si="4"/>
        <v>5;3;3</v>
      </c>
    </row>
    <row r="63" ht="16.5" spans="1:18">
      <c r="A63" s="4" t="s">
        <v>1010</v>
      </c>
      <c r="B63" s="4" t="s">
        <v>1013</v>
      </c>
      <c r="C63" s="34" t="s">
        <v>1024</v>
      </c>
      <c r="D63" s="34" t="str">
        <f t="shared" si="2"/>
        <v>2级蓝色物理铠甲</v>
      </c>
      <c r="E63" s="35" t="s">
        <v>471</v>
      </c>
      <c r="F63" s="35">
        <f>VLOOKUP(E63,编辑!W:X,2,FALSE)</f>
        <v>3001</v>
      </c>
      <c r="G63" s="36">
        <v>8</v>
      </c>
      <c r="H63" s="35" t="s">
        <v>474</v>
      </c>
      <c r="I63" s="35">
        <f>VLOOKUP(H63,编辑!W:X,2,FALSE)</f>
        <v>3101</v>
      </c>
      <c r="J63" s="36">
        <v>4</v>
      </c>
      <c r="K63" s="35" t="s">
        <v>475</v>
      </c>
      <c r="L63" s="35">
        <f>VLOOKUP(K63,编辑!W:X,2,FALSE)</f>
        <v>3401</v>
      </c>
      <c r="M63" s="36">
        <v>4</v>
      </c>
      <c r="N63" s="35" t="s">
        <v>479</v>
      </c>
      <c r="O63" s="36">
        <f>VLOOKUP(N63,编辑!Q:R,2,FALSE)</f>
        <v>5086</v>
      </c>
      <c r="P63" s="36">
        <f>VLOOKUP(A63,Sheet3!V:W,2,FALSE)*VLOOKUP(B63,Sheet3!N:P,3,FALSE)</f>
        <v>1</v>
      </c>
      <c r="Q63" s="38" t="str">
        <f t="shared" si="3"/>
        <v>3001;3101;3401;5086</v>
      </c>
      <c r="R63" s="38" t="str">
        <f t="shared" si="4"/>
        <v>8;4;4;1</v>
      </c>
    </row>
    <row r="64" ht="16.5" spans="1:18">
      <c r="A64" s="5" t="s">
        <v>1014</v>
      </c>
      <c r="B64" s="5" t="s">
        <v>1013</v>
      </c>
      <c r="C64" s="34" t="s">
        <v>1024</v>
      </c>
      <c r="D64" s="34" t="str">
        <f t="shared" si="2"/>
        <v>3级蓝色物理铠甲</v>
      </c>
      <c r="E64" s="35" t="s">
        <v>476</v>
      </c>
      <c r="F64" s="35">
        <f>VLOOKUP(E64,编辑!W:X,2,FALSE)</f>
        <v>3002</v>
      </c>
      <c r="G64" s="36">
        <v>12</v>
      </c>
      <c r="H64" s="35" t="s">
        <v>483</v>
      </c>
      <c r="I64" s="35">
        <f>VLOOKUP(H64,编辑!W:X,2,FALSE)</f>
        <v>3102</v>
      </c>
      <c r="J64" s="36">
        <v>7</v>
      </c>
      <c r="K64" s="35" t="s">
        <v>484</v>
      </c>
      <c r="L64" s="35">
        <f>VLOOKUP(K64,编辑!W:X,2,FALSE)</f>
        <v>3402</v>
      </c>
      <c r="M64" s="36">
        <v>7</v>
      </c>
      <c r="N64" s="35" t="s">
        <v>479</v>
      </c>
      <c r="O64" s="36">
        <f>VLOOKUP(N64,编辑!Q:R,2,FALSE)</f>
        <v>5086</v>
      </c>
      <c r="P64" s="36">
        <f>VLOOKUP(A64,Sheet3!V:W,2,FALSE)*VLOOKUP(B64,Sheet3!N:P,3,FALSE)</f>
        <v>2</v>
      </c>
      <c r="Q64" s="38" t="str">
        <f t="shared" si="3"/>
        <v>3002;3102;3402;5086</v>
      </c>
      <c r="R64" s="38" t="str">
        <f t="shared" si="4"/>
        <v>12;7;7;2</v>
      </c>
    </row>
    <row r="65" ht="16.5" spans="1:18">
      <c r="A65" s="5" t="s">
        <v>1014</v>
      </c>
      <c r="B65" s="5" t="s">
        <v>1015</v>
      </c>
      <c r="C65" s="34" t="s">
        <v>1024</v>
      </c>
      <c r="D65" s="34" t="str">
        <f t="shared" si="2"/>
        <v>3级紫色物理铠甲</v>
      </c>
      <c r="E65" s="35" t="s">
        <v>476</v>
      </c>
      <c r="F65" s="35">
        <f>VLOOKUP(E65,编辑!W:X,2,FALSE)</f>
        <v>3002</v>
      </c>
      <c r="G65" s="36">
        <v>18</v>
      </c>
      <c r="H65" s="35" t="s">
        <v>483</v>
      </c>
      <c r="I65" s="35">
        <f>VLOOKUP(H65,编辑!W:X,2,FALSE)</f>
        <v>3102</v>
      </c>
      <c r="J65" s="36">
        <v>10</v>
      </c>
      <c r="K65" s="35" t="s">
        <v>484</v>
      </c>
      <c r="L65" s="35">
        <f>VLOOKUP(K65,编辑!W:X,2,FALSE)</f>
        <v>3402</v>
      </c>
      <c r="M65" s="36">
        <v>10</v>
      </c>
      <c r="N65" s="35" t="s">
        <v>479</v>
      </c>
      <c r="O65" s="36">
        <f>VLOOKUP(N65,编辑!Q:R,2,FALSE)</f>
        <v>5086</v>
      </c>
      <c r="P65" s="36">
        <f>VLOOKUP(A65,Sheet3!V:W,2,FALSE)*VLOOKUP(B65,Sheet3!N:P,3,FALSE)</f>
        <v>4</v>
      </c>
      <c r="Q65" s="38" t="str">
        <f t="shared" si="3"/>
        <v>3002;3102;3402;5086</v>
      </c>
      <c r="R65" s="38" t="str">
        <f t="shared" si="4"/>
        <v>18;10;10;4</v>
      </c>
    </row>
    <row r="66" ht="16.5" spans="1:18">
      <c r="A66" s="6" t="s">
        <v>1016</v>
      </c>
      <c r="B66" s="6" t="s">
        <v>1013</v>
      </c>
      <c r="C66" s="34" t="s">
        <v>1024</v>
      </c>
      <c r="D66" s="34" t="str">
        <f t="shared" si="2"/>
        <v>4级蓝色物理铠甲</v>
      </c>
      <c r="E66" s="35" t="s">
        <v>480</v>
      </c>
      <c r="F66" s="35">
        <f>VLOOKUP(E66,编辑!W:X,2,FALSE)</f>
        <v>3003</v>
      </c>
      <c r="G66" s="36">
        <v>16</v>
      </c>
      <c r="H66" s="35" t="s">
        <v>491</v>
      </c>
      <c r="I66" s="35">
        <f>VLOOKUP(H66,编辑!W:X,2,FALSE)</f>
        <v>3103</v>
      </c>
      <c r="J66" s="36">
        <v>9</v>
      </c>
      <c r="K66" s="35" t="s">
        <v>492</v>
      </c>
      <c r="L66" s="35">
        <f>VLOOKUP(K66,编辑!W:X,2,FALSE)</f>
        <v>3403</v>
      </c>
      <c r="M66" s="36">
        <v>9</v>
      </c>
      <c r="N66" s="35" t="s">
        <v>479</v>
      </c>
      <c r="O66" s="36">
        <f>VLOOKUP(N66,编辑!Q:R,2,FALSE)</f>
        <v>5086</v>
      </c>
      <c r="P66" s="36">
        <f>VLOOKUP(A66,Sheet3!V:W,2,FALSE)*VLOOKUP(B66,Sheet3!N:P,3,FALSE)</f>
        <v>3</v>
      </c>
      <c r="Q66" s="38" t="str">
        <f t="shared" si="3"/>
        <v>3003;3103;3403;5086</v>
      </c>
      <c r="R66" s="38" t="str">
        <f t="shared" si="4"/>
        <v>16;9;9;3</v>
      </c>
    </row>
    <row r="67" ht="16.5" spans="1:18">
      <c r="A67" s="6" t="s">
        <v>1016</v>
      </c>
      <c r="B67" s="6" t="s">
        <v>1015</v>
      </c>
      <c r="C67" s="34" t="s">
        <v>1024</v>
      </c>
      <c r="D67" s="34" t="str">
        <f t="shared" ref="D67:D130" si="5">A67&amp;B67&amp;C67</f>
        <v>4级紫色物理铠甲</v>
      </c>
      <c r="E67" s="35" t="s">
        <v>480</v>
      </c>
      <c r="F67" s="35">
        <f>VLOOKUP(E67,编辑!W:X,2,FALSE)</f>
        <v>3003</v>
      </c>
      <c r="G67" s="36">
        <v>24</v>
      </c>
      <c r="H67" s="35" t="s">
        <v>491</v>
      </c>
      <c r="I67" s="35">
        <f>VLOOKUP(H67,编辑!W:X,2,FALSE)</f>
        <v>3103</v>
      </c>
      <c r="J67" s="36">
        <v>14</v>
      </c>
      <c r="K67" s="35" t="s">
        <v>492</v>
      </c>
      <c r="L67" s="35">
        <f>VLOOKUP(K67,编辑!W:X,2,FALSE)</f>
        <v>3403</v>
      </c>
      <c r="M67" s="36">
        <v>14</v>
      </c>
      <c r="N67" s="35" t="s">
        <v>479</v>
      </c>
      <c r="O67" s="36">
        <f>VLOOKUP(N67,编辑!Q:R,2,FALSE)</f>
        <v>5086</v>
      </c>
      <c r="P67" s="36">
        <f>VLOOKUP(A67,Sheet3!V:W,2,FALSE)*VLOOKUP(B67,Sheet3!N:P,3,FALSE)</f>
        <v>6</v>
      </c>
      <c r="Q67" s="38" t="str">
        <f t="shared" si="3"/>
        <v>3003;3103;3403;5086</v>
      </c>
      <c r="R67" s="38" t="str">
        <f t="shared" si="4"/>
        <v>24;14;14;6</v>
      </c>
    </row>
    <row r="68" ht="16.5" spans="1:18">
      <c r="A68" s="7" t="s">
        <v>1017</v>
      </c>
      <c r="B68" s="7" t="s">
        <v>1013</v>
      </c>
      <c r="C68" s="34" t="s">
        <v>1024</v>
      </c>
      <c r="D68" s="34" t="str">
        <f t="shared" si="5"/>
        <v>5级蓝色物理铠甲</v>
      </c>
      <c r="E68" s="35" t="s">
        <v>485</v>
      </c>
      <c r="F68" s="35">
        <f>VLOOKUP(E68,编辑!W:X,2,FALSE)</f>
        <v>3004</v>
      </c>
      <c r="G68" s="36">
        <v>20</v>
      </c>
      <c r="H68" s="35" t="s">
        <v>497</v>
      </c>
      <c r="I68" s="35">
        <f>VLOOKUP(H68,编辑!W:X,2,FALSE)</f>
        <v>3104</v>
      </c>
      <c r="J68" s="36">
        <v>12</v>
      </c>
      <c r="K68" s="35" t="s">
        <v>498</v>
      </c>
      <c r="L68" s="35">
        <f>VLOOKUP(K68,编辑!W:X,2,FALSE)</f>
        <v>3404</v>
      </c>
      <c r="M68" s="36">
        <v>12</v>
      </c>
      <c r="N68" s="35" t="s">
        <v>479</v>
      </c>
      <c r="O68" s="36">
        <f>VLOOKUP(N68,编辑!Q:R,2,FALSE)</f>
        <v>5086</v>
      </c>
      <c r="P68" s="36">
        <f>VLOOKUP(A68,Sheet3!V:W,2,FALSE)*VLOOKUP(B68,Sheet3!N:P,3,FALSE)</f>
        <v>4</v>
      </c>
      <c r="Q68" s="38" t="str">
        <f t="shared" si="3"/>
        <v>3004;3104;3404;5086</v>
      </c>
      <c r="R68" s="38" t="str">
        <f t="shared" si="4"/>
        <v>20;12;12;4</v>
      </c>
    </row>
    <row r="69" ht="16.5" spans="1:18">
      <c r="A69" s="7" t="s">
        <v>1017</v>
      </c>
      <c r="B69" s="7" t="s">
        <v>1015</v>
      </c>
      <c r="C69" s="34" t="s">
        <v>1024</v>
      </c>
      <c r="D69" s="34" t="str">
        <f t="shared" si="5"/>
        <v>5级紫色物理铠甲</v>
      </c>
      <c r="E69" s="35" t="s">
        <v>485</v>
      </c>
      <c r="F69" s="35">
        <f>VLOOKUP(E69,编辑!W:X,2,FALSE)</f>
        <v>3004</v>
      </c>
      <c r="G69" s="36">
        <v>30</v>
      </c>
      <c r="H69" s="35" t="s">
        <v>497</v>
      </c>
      <c r="I69" s="35">
        <f>VLOOKUP(H69,编辑!W:X,2,FALSE)</f>
        <v>3104</v>
      </c>
      <c r="J69" s="36">
        <v>18</v>
      </c>
      <c r="K69" s="35" t="s">
        <v>498</v>
      </c>
      <c r="L69" s="35">
        <f>VLOOKUP(K69,编辑!W:X,2,FALSE)</f>
        <v>3404</v>
      </c>
      <c r="M69" s="36">
        <v>18</v>
      </c>
      <c r="N69" s="35" t="s">
        <v>479</v>
      </c>
      <c r="O69" s="36">
        <f>VLOOKUP(N69,编辑!Q:R,2,FALSE)</f>
        <v>5086</v>
      </c>
      <c r="P69" s="36">
        <f>VLOOKUP(A69,Sheet3!V:W,2,FALSE)*VLOOKUP(B69,Sheet3!N:P,3,FALSE)</f>
        <v>8</v>
      </c>
      <c r="Q69" s="38" t="str">
        <f t="shared" si="3"/>
        <v>3004;3104;3404;5086</v>
      </c>
      <c r="R69" s="38" t="str">
        <f t="shared" si="4"/>
        <v>30;18;18;8</v>
      </c>
    </row>
    <row r="70" ht="16.5" spans="1:18">
      <c r="A70" s="7" t="s">
        <v>1017</v>
      </c>
      <c r="B70" s="7" t="s">
        <v>1018</v>
      </c>
      <c r="C70" s="34" t="s">
        <v>1024</v>
      </c>
      <c r="D70" s="34" t="str">
        <f t="shared" si="5"/>
        <v>5级金色物理铠甲</v>
      </c>
      <c r="E70" s="35" t="s">
        <v>485</v>
      </c>
      <c r="F70" s="35">
        <f>VLOOKUP(E70,编辑!W:X,2,FALSE)</f>
        <v>3004</v>
      </c>
      <c r="G70" s="36">
        <v>48</v>
      </c>
      <c r="H70" s="35" t="s">
        <v>497</v>
      </c>
      <c r="I70" s="35">
        <f>VLOOKUP(H70,编辑!W:X,2,FALSE)</f>
        <v>3104</v>
      </c>
      <c r="J70" s="36">
        <v>28</v>
      </c>
      <c r="K70" s="35" t="s">
        <v>498</v>
      </c>
      <c r="L70" s="35">
        <f>VLOOKUP(K70,编辑!W:X,2,FALSE)</f>
        <v>3404</v>
      </c>
      <c r="M70" s="36">
        <v>28</v>
      </c>
      <c r="N70" s="35" t="s">
        <v>479</v>
      </c>
      <c r="O70" s="36">
        <f>VLOOKUP(N70,编辑!Q:R,2,FALSE)</f>
        <v>5086</v>
      </c>
      <c r="P70" s="36">
        <f>VLOOKUP(A70,Sheet3!V:W,2,FALSE)*VLOOKUP(B70,Sheet3!N:P,3,FALSE)</f>
        <v>12</v>
      </c>
      <c r="Q70" s="38" t="str">
        <f t="shared" si="3"/>
        <v>3004;3104;3404;5086</v>
      </c>
      <c r="R70" s="38" t="str">
        <f t="shared" si="4"/>
        <v>48;28;28;12</v>
      </c>
    </row>
    <row r="71" ht="16.5" spans="1:18">
      <c r="A71" s="8" t="s">
        <v>1019</v>
      </c>
      <c r="B71" s="8" t="s">
        <v>1013</v>
      </c>
      <c r="C71" s="34" t="s">
        <v>1024</v>
      </c>
      <c r="D71" s="34" t="str">
        <f t="shared" si="5"/>
        <v>6级蓝色物理铠甲</v>
      </c>
      <c r="E71" s="35" t="s">
        <v>488</v>
      </c>
      <c r="F71" s="35">
        <f>VLOOKUP(E71,编辑!W:X,2,FALSE)</f>
        <v>3005</v>
      </c>
      <c r="G71" s="36">
        <v>24</v>
      </c>
      <c r="H71" s="35" t="s">
        <v>503</v>
      </c>
      <c r="I71" s="35">
        <f>VLOOKUP(H71,编辑!W:X,2,FALSE)</f>
        <v>3105</v>
      </c>
      <c r="J71" s="36">
        <v>14</v>
      </c>
      <c r="K71" s="35" t="s">
        <v>504</v>
      </c>
      <c r="L71" s="35">
        <f>VLOOKUP(K71,编辑!W:X,2,FALSE)</f>
        <v>3405</v>
      </c>
      <c r="M71" s="36">
        <v>14</v>
      </c>
      <c r="N71" s="35" t="s">
        <v>479</v>
      </c>
      <c r="O71" s="36">
        <f>VLOOKUP(N71,编辑!Q:R,2,FALSE)</f>
        <v>5086</v>
      </c>
      <c r="P71" s="36">
        <f>VLOOKUP(A71,Sheet3!V:W,2,FALSE)*VLOOKUP(B71,Sheet3!N:P,3,FALSE)</f>
        <v>5</v>
      </c>
      <c r="Q71" s="38" t="str">
        <f t="shared" si="3"/>
        <v>3005;3105;3405;5086</v>
      </c>
      <c r="R71" s="38" t="str">
        <f t="shared" si="4"/>
        <v>24;14;14;5</v>
      </c>
    </row>
    <row r="72" ht="16.5" spans="1:18">
      <c r="A72" s="8" t="s">
        <v>1019</v>
      </c>
      <c r="B72" s="8" t="s">
        <v>1015</v>
      </c>
      <c r="C72" s="34" t="s">
        <v>1024</v>
      </c>
      <c r="D72" s="34" t="str">
        <f t="shared" si="5"/>
        <v>6级紫色物理铠甲</v>
      </c>
      <c r="E72" s="35" t="s">
        <v>488</v>
      </c>
      <c r="F72" s="35">
        <f>VLOOKUP(E72,编辑!W:X,2,FALSE)</f>
        <v>3005</v>
      </c>
      <c r="G72" s="36">
        <v>36</v>
      </c>
      <c r="H72" s="35" t="s">
        <v>503</v>
      </c>
      <c r="I72" s="35">
        <f>VLOOKUP(H72,编辑!W:X,2,FALSE)</f>
        <v>3105</v>
      </c>
      <c r="J72" s="36">
        <v>21</v>
      </c>
      <c r="K72" s="35" t="s">
        <v>504</v>
      </c>
      <c r="L72" s="35">
        <f>VLOOKUP(K72,编辑!W:X,2,FALSE)</f>
        <v>3405</v>
      </c>
      <c r="M72" s="36">
        <v>21</v>
      </c>
      <c r="N72" s="35" t="s">
        <v>479</v>
      </c>
      <c r="O72" s="36">
        <f>VLOOKUP(N72,编辑!Q:R,2,FALSE)</f>
        <v>5086</v>
      </c>
      <c r="P72" s="36">
        <f>VLOOKUP(A72,Sheet3!V:W,2,FALSE)*VLOOKUP(B72,Sheet3!N:P,3,FALSE)</f>
        <v>10</v>
      </c>
      <c r="Q72" s="38" t="str">
        <f t="shared" si="3"/>
        <v>3005;3105;3405;5086</v>
      </c>
      <c r="R72" s="38" t="str">
        <f t="shared" si="4"/>
        <v>36;21;21;10</v>
      </c>
    </row>
    <row r="73" ht="16.5" spans="1:18">
      <c r="A73" s="8" t="s">
        <v>1019</v>
      </c>
      <c r="B73" s="8" t="s">
        <v>1018</v>
      </c>
      <c r="C73" s="34" t="s">
        <v>1024</v>
      </c>
      <c r="D73" s="34" t="str">
        <f t="shared" si="5"/>
        <v>6级金色物理铠甲</v>
      </c>
      <c r="E73" s="35" t="s">
        <v>488</v>
      </c>
      <c r="F73" s="35">
        <f>VLOOKUP(E73,编辑!W:X,2,FALSE)</f>
        <v>3005</v>
      </c>
      <c r="G73" s="36">
        <v>58</v>
      </c>
      <c r="H73" s="35" t="s">
        <v>503</v>
      </c>
      <c r="I73" s="35">
        <f>VLOOKUP(H73,编辑!W:X,2,FALSE)</f>
        <v>3105</v>
      </c>
      <c r="J73" s="36">
        <v>34</v>
      </c>
      <c r="K73" s="35" t="s">
        <v>504</v>
      </c>
      <c r="L73" s="35">
        <f>VLOOKUP(K73,编辑!W:X,2,FALSE)</f>
        <v>3405</v>
      </c>
      <c r="M73" s="36">
        <v>34</v>
      </c>
      <c r="N73" s="35" t="s">
        <v>479</v>
      </c>
      <c r="O73" s="36">
        <f>VLOOKUP(N73,编辑!Q:R,2,FALSE)</f>
        <v>5086</v>
      </c>
      <c r="P73" s="36">
        <f>VLOOKUP(A73,Sheet3!V:W,2,FALSE)*VLOOKUP(B73,Sheet3!N:P,3,FALSE)</f>
        <v>15</v>
      </c>
      <c r="Q73" s="38" t="str">
        <f t="shared" si="3"/>
        <v>3005;3105;3405;5086</v>
      </c>
      <c r="R73" s="38" t="str">
        <f t="shared" si="4"/>
        <v>58;34;34;15</v>
      </c>
    </row>
    <row r="74" ht="16.5" spans="1:18">
      <c r="A74" s="9" t="s">
        <v>1020</v>
      </c>
      <c r="B74" s="9" t="s">
        <v>1013</v>
      </c>
      <c r="C74" s="34" t="s">
        <v>1024</v>
      </c>
      <c r="D74" s="34" t="str">
        <f t="shared" si="5"/>
        <v>7级蓝色物理铠甲</v>
      </c>
      <c r="E74" s="35" t="s">
        <v>511</v>
      </c>
      <c r="F74" s="35">
        <f>VLOOKUP(E74,编辑!W:X,2,FALSE)</f>
        <v>3006</v>
      </c>
      <c r="G74" s="36">
        <v>27</v>
      </c>
      <c r="H74" s="35" t="s">
        <v>512</v>
      </c>
      <c r="I74" s="35">
        <f>VLOOKUP(H74,编辑!W:X,2,FALSE)</f>
        <v>3106</v>
      </c>
      <c r="J74" s="36">
        <v>16</v>
      </c>
      <c r="K74" s="35" t="s">
        <v>513</v>
      </c>
      <c r="L74" s="35">
        <f>VLOOKUP(K74,编辑!W:X,2,FALSE)</f>
        <v>3406</v>
      </c>
      <c r="M74" s="36">
        <v>16</v>
      </c>
      <c r="N74" s="35" t="s">
        <v>479</v>
      </c>
      <c r="O74" s="36">
        <f>VLOOKUP(N74,编辑!Q:R,2,FALSE)</f>
        <v>5086</v>
      </c>
      <c r="P74" s="36">
        <f>VLOOKUP(A74,Sheet3!V:W,2,FALSE)*VLOOKUP(B74,Sheet3!N:P,3,FALSE)</f>
        <v>6</v>
      </c>
      <c r="Q74" s="38" t="str">
        <f t="shared" si="3"/>
        <v>3006;3106;3406;5086</v>
      </c>
      <c r="R74" s="38" t="str">
        <f t="shared" si="4"/>
        <v>27;16;16;6</v>
      </c>
    </row>
    <row r="75" ht="16.5" spans="1:18">
      <c r="A75" s="9" t="s">
        <v>1020</v>
      </c>
      <c r="B75" s="9" t="s">
        <v>1015</v>
      </c>
      <c r="C75" s="34" t="s">
        <v>1024</v>
      </c>
      <c r="D75" s="34" t="str">
        <f t="shared" si="5"/>
        <v>7级紫色物理铠甲</v>
      </c>
      <c r="E75" s="35" t="s">
        <v>511</v>
      </c>
      <c r="F75" s="35">
        <f>VLOOKUP(E75,编辑!W:X,2,FALSE)</f>
        <v>3006</v>
      </c>
      <c r="G75" s="36">
        <v>42</v>
      </c>
      <c r="H75" s="35" t="s">
        <v>512</v>
      </c>
      <c r="I75" s="35">
        <f>VLOOKUP(H75,编辑!W:X,2,FALSE)</f>
        <v>3106</v>
      </c>
      <c r="J75" s="36">
        <v>25</v>
      </c>
      <c r="K75" s="35" t="s">
        <v>513</v>
      </c>
      <c r="L75" s="35">
        <f>VLOOKUP(K75,编辑!W:X,2,FALSE)</f>
        <v>3406</v>
      </c>
      <c r="M75" s="36">
        <v>25</v>
      </c>
      <c r="N75" s="35" t="s">
        <v>479</v>
      </c>
      <c r="O75" s="36">
        <f>VLOOKUP(N75,编辑!Q:R,2,FALSE)</f>
        <v>5086</v>
      </c>
      <c r="P75" s="36">
        <f>VLOOKUP(A75,Sheet3!V:W,2,FALSE)*VLOOKUP(B75,Sheet3!N:P,3,FALSE)</f>
        <v>12</v>
      </c>
      <c r="Q75" s="38" t="str">
        <f t="shared" si="3"/>
        <v>3006;3106;3406;5086</v>
      </c>
      <c r="R75" s="38" t="str">
        <f t="shared" si="4"/>
        <v>42;25;25;12</v>
      </c>
    </row>
    <row r="76" ht="16.5" spans="1:18">
      <c r="A76" s="9" t="s">
        <v>1020</v>
      </c>
      <c r="B76" s="9" t="s">
        <v>1018</v>
      </c>
      <c r="C76" s="34" t="s">
        <v>1024</v>
      </c>
      <c r="D76" s="34" t="str">
        <f t="shared" si="5"/>
        <v>7级金色物理铠甲</v>
      </c>
      <c r="E76" s="35" t="s">
        <v>511</v>
      </c>
      <c r="F76" s="35">
        <f>VLOOKUP(E76,编辑!W:X,2,FALSE)</f>
        <v>3006</v>
      </c>
      <c r="G76" s="36">
        <v>68</v>
      </c>
      <c r="H76" s="35" t="s">
        <v>512</v>
      </c>
      <c r="I76" s="35">
        <f>VLOOKUP(H76,编辑!W:X,2,FALSE)</f>
        <v>3106</v>
      </c>
      <c r="J76" s="36">
        <v>40</v>
      </c>
      <c r="K76" s="35" t="s">
        <v>513</v>
      </c>
      <c r="L76" s="35">
        <f>VLOOKUP(K76,编辑!W:X,2,FALSE)</f>
        <v>3406</v>
      </c>
      <c r="M76" s="36">
        <v>40</v>
      </c>
      <c r="N76" s="35" t="s">
        <v>479</v>
      </c>
      <c r="O76" s="36">
        <f>VLOOKUP(N76,编辑!Q:R,2,FALSE)</f>
        <v>5086</v>
      </c>
      <c r="P76" s="36">
        <f>VLOOKUP(A76,Sheet3!V:W,2,FALSE)*VLOOKUP(B76,Sheet3!N:P,3,FALSE)</f>
        <v>18</v>
      </c>
      <c r="Q76" s="38" t="str">
        <f t="shared" si="3"/>
        <v>3006;3106;3406;5086</v>
      </c>
      <c r="R76" s="38" t="str">
        <f t="shared" si="4"/>
        <v>68;40;40;18</v>
      </c>
    </row>
    <row r="77" ht="16.5" spans="1:18">
      <c r="A77" s="4" t="s">
        <v>1010</v>
      </c>
      <c r="B77" s="4" t="s">
        <v>1011</v>
      </c>
      <c r="C77" s="37" t="s">
        <v>1025</v>
      </c>
      <c r="D77" s="34" t="str">
        <f t="shared" si="5"/>
        <v>2级绿色法系铠甲</v>
      </c>
      <c r="E77" s="35" t="s">
        <v>471</v>
      </c>
      <c r="F77" s="35">
        <f>VLOOKUP(E77,编辑!W:X,2,FALSE)</f>
        <v>3001</v>
      </c>
      <c r="G77" s="36">
        <v>3</v>
      </c>
      <c r="H77" s="35" t="s">
        <v>474</v>
      </c>
      <c r="I77" s="35">
        <f>VLOOKUP(H77,编辑!W:X,2,FALSE)</f>
        <v>3101</v>
      </c>
      <c r="J77" s="36">
        <v>3</v>
      </c>
      <c r="K77" s="35" t="s">
        <v>475</v>
      </c>
      <c r="L77" s="35">
        <f>VLOOKUP(K77,编辑!W:X,2,FALSE)</f>
        <v>3401</v>
      </c>
      <c r="M77" s="36">
        <v>5</v>
      </c>
      <c r="N77" s="35"/>
      <c r="O77" s="36"/>
      <c r="P77" s="36"/>
      <c r="Q77" s="38" t="str">
        <f t="shared" si="3"/>
        <v>3001;3101;3401</v>
      </c>
      <c r="R77" s="38" t="str">
        <f t="shared" si="4"/>
        <v>3;3;5</v>
      </c>
    </row>
    <row r="78" ht="16.5" spans="1:18">
      <c r="A78" s="4" t="s">
        <v>1010</v>
      </c>
      <c r="B78" s="4" t="s">
        <v>1013</v>
      </c>
      <c r="C78" s="37" t="s">
        <v>1025</v>
      </c>
      <c r="D78" s="34" t="str">
        <f t="shared" si="5"/>
        <v>2级蓝色法系铠甲</v>
      </c>
      <c r="E78" s="35" t="s">
        <v>471</v>
      </c>
      <c r="F78" s="35">
        <f>VLOOKUP(E78,编辑!W:X,2,FALSE)</f>
        <v>3001</v>
      </c>
      <c r="G78" s="36">
        <v>4</v>
      </c>
      <c r="H78" s="35" t="s">
        <v>474</v>
      </c>
      <c r="I78" s="35">
        <f>VLOOKUP(H78,编辑!W:X,2,FALSE)</f>
        <v>3101</v>
      </c>
      <c r="J78" s="36">
        <v>4</v>
      </c>
      <c r="K78" s="35" t="s">
        <v>475</v>
      </c>
      <c r="L78" s="35">
        <f>VLOOKUP(K78,编辑!W:X,2,FALSE)</f>
        <v>3401</v>
      </c>
      <c r="M78" s="36">
        <v>8</v>
      </c>
      <c r="N78" s="35" t="s">
        <v>479</v>
      </c>
      <c r="O78" s="36">
        <f>VLOOKUP(N78,编辑!Q:R,2,FALSE)</f>
        <v>5086</v>
      </c>
      <c r="P78" s="36">
        <f>VLOOKUP(A78,Sheet3!V:W,2,FALSE)*VLOOKUP(B78,Sheet3!N:P,3,FALSE)</f>
        <v>1</v>
      </c>
      <c r="Q78" s="38" t="str">
        <f t="shared" si="3"/>
        <v>3001;3101;3401;5086</v>
      </c>
      <c r="R78" s="38" t="str">
        <f t="shared" si="4"/>
        <v>4;4;8;1</v>
      </c>
    </row>
    <row r="79" ht="16.5" spans="1:18">
      <c r="A79" s="5" t="s">
        <v>1014</v>
      </c>
      <c r="B79" s="5" t="s">
        <v>1013</v>
      </c>
      <c r="C79" s="37" t="s">
        <v>1025</v>
      </c>
      <c r="D79" s="34" t="str">
        <f t="shared" si="5"/>
        <v>3级蓝色法系铠甲</v>
      </c>
      <c r="E79" s="35" t="s">
        <v>476</v>
      </c>
      <c r="F79" s="35">
        <f>VLOOKUP(E79,编辑!W:X,2,FALSE)</f>
        <v>3002</v>
      </c>
      <c r="G79" s="36">
        <v>7</v>
      </c>
      <c r="H79" s="35" t="s">
        <v>483</v>
      </c>
      <c r="I79" s="35">
        <f>VLOOKUP(H79,编辑!W:X,2,FALSE)</f>
        <v>3102</v>
      </c>
      <c r="J79" s="36">
        <v>7</v>
      </c>
      <c r="K79" s="35" t="s">
        <v>484</v>
      </c>
      <c r="L79" s="35">
        <f>VLOOKUP(K79,编辑!W:X,2,FALSE)</f>
        <v>3402</v>
      </c>
      <c r="M79" s="36">
        <v>12</v>
      </c>
      <c r="N79" s="35" t="s">
        <v>479</v>
      </c>
      <c r="O79" s="36">
        <f>VLOOKUP(N79,编辑!Q:R,2,FALSE)</f>
        <v>5086</v>
      </c>
      <c r="P79" s="36">
        <f>VLOOKUP(A79,Sheet3!V:W,2,FALSE)*VLOOKUP(B79,Sheet3!N:P,3,FALSE)</f>
        <v>2</v>
      </c>
      <c r="Q79" s="38" t="str">
        <f t="shared" si="3"/>
        <v>3002;3102;3402;5086</v>
      </c>
      <c r="R79" s="38" t="str">
        <f t="shared" si="4"/>
        <v>7;7;12;2</v>
      </c>
    </row>
    <row r="80" ht="16.5" spans="1:18">
      <c r="A80" s="5" t="s">
        <v>1014</v>
      </c>
      <c r="B80" s="5" t="s">
        <v>1015</v>
      </c>
      <c r="C80" s="37" t="s">
        <v>1025</v>
      </c>
      <c r="D80" s="34" t="str">
        <f t="shared" si="5"/>
        <v>3级紫色法系铠甲</v>
      </c>
      <c r="E80" s="35" t="s">
        <v>476</v>
      </c>
      <c r="F80" s="35">
        <f>VLOOKUP(E80,编辑!W:X,2,FALSE)</f>
        <v>3002</v>
      </c>
      <c r="G80" s="36">
        <v>10</v>
      </c>
      <c r="H80" s="35" t="s">
        <v>483</v>
      </c>
      <c r="I80" s="35">
        <f>VLOOKUP(H80,编辑!W:X,2,FALSE)</f>
        <v>3102</v>
      </c>
      <c r="J80" s="36">
        <v>10</v>
      </c>
      <c r="K80" s="35" t="s">
        <v>484</v>
      </c>
      <c r="L80" s="35">
        <f>VLOOKUP(K80,编辑!W:X,2,FALSE)</f>
        <v>3402</v>
      </c>
      <c r="M80" s="36">
        <v>18</v>
      </c>
      <c r="N80" s="35" t="s">
        <v>479</v>
      </c>
      <c r="O80" s="36">
        <f>VLOOKUP(N80,编辑!Q:R,2,FALSE)</f>
        <v>5086</v>
      </c>
      <c r="P80" s="36">
        <f>VLOOKUP(A80,Sheet3!V:W,2,FALSE)*VLOOKUP(B80,Sheet3!N:P,3,FALSE)</f>
        <v>4</v>
      </c>
      <c r="Q80" s="38" t="str">
        <f t="shared" si="3"/>
        <v>3002;3102;3402;5086</v>
      </c>
      <c r="R80" s="38" t="str">
        <f t="shared" si="4"/>
        <v>10;10;18;4</v>
      </c>
    </row>
    <row r="81" ht="16.5" spans="1:18">
      <c r="A81" s="6" t="s">
        <v>1016</v>
      </c>
      <c r="B81" s="6" t="s">
        <v>1013</v>
      </c>
      <c r="C81" s="37" t="s">
        <v>1025</v>
      </c>
      <c r="D81" s="34" t="str">
        <f t="shared" si="5"/>
        <v>4级蓝色法系铠甲</v>
      </c>
      <c r="E81" s="35" t="s">
        <v>480</v>
      </c>
      <c r="F81" s="35">
        <f>VLOOKUP(E81,编辑!W:X,2,FALSE)</f>
        <v>3003</v>
      </c>
      <c r="G81" s="36">
        <v>9</v>
      </c>
      <c r="H81" s="35" t="s">
        <v>491</v>
      </c>
      <c r="I81" s="35">
        <f>VLOOKUP(H81,编辑!W:X,2,FALSE)</f>
        <v>3103</v>
      </c>
      <c r="J81" s="36">
        <v>9</v>
      </c>
      <c r="K81" s="35" t="s">
        <v>492</v>
      </c>
      <c r="L81" s="35">
        <f>VLOOKUP(K81,编辑!W:X,2,FALSE)</f>
        <v>3403</v>
      </c>
      <c r="M81" s="36">
        <v>16</v>
      </c>
      <c r="N81" s="35" t="s">
        <v>479</v>
      </c>
      <c r="O81" s="36">
        <f>VLOOKUP(N81,编辑!Q:R,2,FALSE)</f>
        <v>5086</v>
      </c>
      <c r="P81" s="36">
        <f>VLOOKUP(A81,Sheet3!V:W,2,FALSE)*VLOOKUP(B81,Sheet3!N:P,3,FALSE)</f>
        <v>3</v>
      </c>
      <c r="Q81" s="38" t="str">
        <f t="shared" si="3"/>
        <v>3003;3103;3403;5086</v>
      </c>
      <c r="R81" s="38" t="str">
        <f t="shared" si="4"/>
        <v>9;9;16;3</v>
      </c>
    </row>
    <row r="82" ht="16.5" spans="1:18">
      <c r="A82" s="6" t="s">
        <v>1016</v>
      </c>
      <c r="B82" s="6" t="s">
        <v>1015</v>
      </c>
      <c r="C82" s="37" t="s">
        <v>1025</v>
      </c>
      <c r="D82" s="34" t="str">
        <f t="shared" si="5"/>
        <v>4级紫色法系铠甲</v>
      </c>
      <c r="E82" s="35" t="s">
        <v>480</v>
      </c>
      <c r="F82" s="35">
        <f>VLOOKUP(E82,编辑!W:X,2,FALSE)</f>
        <v>3003</v>
      </c>
      <c r="G82" s="36">
        <v>14</v>
      </c>
      <c r="H82" s="35" t="s">
        <v>491</v>
      </c>
      <c r="I82" s="35">
        <f>VLOOKUP(H82,编辑!W:X,2,FALSE)</f>
        <v>3103</v>
      </c>
      <c r="J82" s="36">
        <v>14</v>
      </c>
      <c r="K82" s="35" t="s">
        <v>492</v>
      </c>
      <c r="L82" s="35">
        <f>VLOOKUP(K82,编辑!W:X,2,FALSE)</f>
        <v>3403</v>
      </c>
      <c r="M82" s="36">
        <v>24</v>
      </c>
      <c r="N82" s="35" t="s">
        <v>479</v>
      </c>
      <c r="O82" s="36">
        <f>VLOOKUP(N82,编辑!Q:R,2,FALSE)</f>
        <v>5086</v>
      </c>
      <c r="P82" s="36">
        <f>VLOOKUP(A82,Sheet3!V:W,2,FALSE)*VLOOKUP(B82,Sheet3!N:P,3,FALSE)</f>
        <v>6</v>
      </c>
      <c r="Q82" s="38" t="str">
        <f t="shared" ref="Q82:Q121" si="6">IF(N82="",(F82&amp;";"&amp;I82&amp;";"&amp;L82),(F82&amp;";"&amp;I82&amp;";"&amp;L82&amp;";"&amp;O82))</f>
        <v>3003;3103;3403;5086</v>
      </c>
      <c r="R82" s="38" t="str">
        <f t="shared" ref="R82:R121" si="7">IF(N82="",(G82&amp;";"&amp;J82&amp;";"&amp;M82),(G82&amp;";"&amp;J82&amp;";"&amp;M82&amp;";"&amp;P82))</f>
        <v>14;14;24;6</v>
      </c>
    </row>
    <row r="83" ht="16.5" spans="1:18">
      <c r="A83" s="7" t="s">
        <v>1017</v>
      </c>
      <c r="B83" s="7" t="s">
        <v>1013</v>
      </c>
      <c r="C83" s="37" t="s">
        <v>1025</v>
      </c>
      <c r="D83" s="34" t="str">
        <f t="shared" si="5"/>
        <v>5级蓝色法系铠甲</v>
      </c>
      <c r="E83" s="35" t="s">
        <v>485</v>
      </c>
      <c r="F83" s="35">
        <f>VLOOKUP(E83,编辑!W:X,2,FALSE)</f>
        <v>3004</v>
      </c>
      <c r="G83" s="36">
        <v>12</v>
      </c>
      <c r="H83" s="35" t="s">
        <v>497</v>
      </c>
      <c r="I83" s="35">
        <f>VLOOKUP(H83,编辑!W:X,2,FALSE)</f>
        <v>3104</v>
      </c>
      <c r="J83" s="36">
        <v>12</v>
      </c>
      <c r="K83" s="35" t="s">
        <v>498</v>
      </c>
      <c r="L83" s="35">
        <f>VLOOKUP(K83,编辑!W:X,2,FALSE)</f>
        <v>3404</v>
      </c>
      <c r="M83" s="36">
        <v>20</v>
      </c>
      <c r="N83" s="35" t="s">
        <v>479</v>
      </c>
      <c r="O83" s="36">
        <f>VLOOKUP(N83,编辑!Q:R,2,FALSE)</f>
        <v>5086</v>
      </c>
      <c r="P83" s="36">
        <f>VLOOKUP(A83,Sheet3!V:W,2,FALSE)*VLOOKUP(B83,Sheet3!N:P,3,FALSE)</f>
        <v>4</v>
      </c>
      <c r="Q83" s="38" t="str">
        <f t="shared" si="6"/>
        <v>3004;3104;3404;5086</v>
      </c>
      <c r="R83" s="38" t="str">
        <f t="shared" si="7"/>
        <v>12;12;20;4</v>
      </c>
    </row>
    <row r="84" ht="16.5" spans="1:18">
      <c r="A84" s="7" t="s">
        <v>1017</v>
      </c>
      <c r="B84" s="7" t="s">
        <v>1015</v>
      </c>
      <c r="C84" s="37" t="s">
        <v>1025</v>
      </c>
      <c r="D84" s="34" t="str">
        <f t="shared" si="5"/>
        <v>5级紫色法系铠甲</v>
      </c>
      <c r="E84" s="35" t="s">
        <v>485</v>
      </c>
      <c r="F84" s="35">
        <f>VLOOKUP(E84,编辑!W:X,2,FALSE)</f>
        <v>3004</v>
      </c>
      <c r="G84" s="36">
        <v>18</v>
      </c>
      <c r="H84" s="35" t="s">
        <v>497</v>
      </c>
      <c r="I84" s="35">
        <f>VLOOKUP(H84,编辑!W:X,2,FALSE)</f>
        <v>3104</v>
      </c>
      <c r="J84" s="36">
        <v>18</v>
      </c>
      <c r="K84" s="35" t="s">
        <v>498</v>
      </c>
      <c r="L84" s="35">
        <f>VLOOKUP(K84,编辑!W:X,2,FALSE)</f>
        <v>3404</v>
      </c>
      <c r="M84" s="36">
        <v>30</v>
      </c>
      <c r="N84" s="35" t="s">
        <v>479</v>
      </c>
      <c r="O84" s="36">
        <f>VLOOKUP(N84,编辑!Q:R,2,FALSE)</f>
        <v>5086</v>
      </c>
      <c r="P84" s="36">
        <f>VLOOKUP(A84,Sheet3!V:W,2,FALSE)*VLOOKUP(B84,Sheet3!N:P,3,FALSE)</f>
        <v>8</v>
      </c>
      <c r="Q84" s="38" t="str">
        <f t="shared" si="6"/>
        <v>3004;3104;3404;5086</v>
      </c>
      <c r="R84" s="38" t="str">
        <f t="shared" si="7"/>
        <v>18;18;30;8</v>
      </c>
    </row>
    <row r="85" ht="16.5" spans="1:18">
      <c r="A85" s="7" t="s">
        <v>1017</v>
      </c>
      <c r="B85" s="7" t="s">
        <v>1018</v>
      </c>
      <c r="C85" s="37" t="s">
        <v>1025</v>
      </c>
      <c r="D85" s="34" t="str">
        <f t="shared" si="5"/>
        <v>5级金色法系铠甲</v>
      </c>
      <c r="E85" s="35" t="s">
        <v>485</v>
      </c>
      <c r="F85" s="35">
        <f>VLOOKUP(E85,编辑!W:X,2,FALSE)</f>
        <v>3004</v>
      </c>
      <c r="G85" s="36">
        <v>28</v>
      </c>
      <c r="H85" s="35" t="s">
        <v>497</v>
      </c>
      <c r="I85" s="35">
        <f>VLOOKUP(H85,编辑!W:X,2,FALSE)</f>
        <v>3104</v>
      </c>
      <c r="J85" s="36">
        <v>28</v>
      </c>
      <c r="K85" s="35" t="s">
        <v>498</v>
      </c>
      <c r="L85" s="35">
        <f>VLOOKUP(K85,编辑!W:X,2,FALSE)</f>
        <v>3404</v>
      </c>
      <c r="M85" s="36">
        <v>48</v>
      </c>
      <c r="N85" s="35" t="s">
        <v>479</v>
      </c>
      <c r="O85" s="36">
        <f>VLOOKUP(N85,编辑!Q:R,2,FALSE)</f>
        <v>5086</v>
      </c>
      <c r="P85" s="36">
        <f>VLOOKUP(A85,Sheet3!V:W,2,FALSE)*VLOOKUP(B85,Sheet3!N:P,3,FALSE)</f>
        <v>12</v>
      </c>
      <c r="Q85" s="38" t="str">
        <f t="shared" si="6"/>
        <v>3004;3104;3404;5086</v>
      </c>
      <c r="R85" s="38" t="str">
        <f t="shared" si="7"/>
        <v>28;28;48;12</v>
      </c>
    </row>
    <row r="86" ht="16.5" spans="1:18">
      <c r="A86" s="8" t="s">
        <v>1019</v>
      </c>
      <c r="B86" s="8" t="s">
        <v>1013</v>
      </c>
      <c r="C86" s="37" t="s">
        <v>1025</v>
      </c>
      <c r="D86" s="34" t="str">
        <f t="shared" si="5"/>
        <v>6级蓝色法系铠甲</v>
      </c>
      <c r="E86" s="35" t="s">
        <v>488</v>
      </c>
      <c r="F86" s="35">
        <f>VLOOKUP(E86,编辑!W:X,2,FALSE)</f>
        <v>3005</v>
      </c>
      <c r="G86" s="36">
        <v>14</v>
      </c>
      <c r="H86" s="35" t="s">
        <v>503</v>
      </c>
      <c r="I86" s="35">
        <f>VLOOKUP(H86,编辑!W:X,2,FALSE)</f>
        <v>3105</v>
      </c>
      <c r="J86" s="36">
        <v>14</v>
      </c>
      <c r="K86" s="35" t="s">
        <v>504</v>
      </c>
      <c r="L86" s="35">
        <f>VLOOKUP(K86,编辑!W:X,2,FALSE)</f>
        <v>3405</v>
      </c>
      <c r="M86" s="36">
        <v>24</v>
      </c>
      <c r="N86" s="35" t="s">
        <v>479</v>
      </c>
      <c r="O86" s="36">
        <f>VLOOKUP(N86,编辑!Q:R,2,FALSE)</f>
        <v>5086</v>
      </c>
      <c r="P86" s="36">
        <f>VLOOKUP(A86,Sheet3!V:W,2,FALSE)*VLOOKUP(B86,Sheet3!N:P,3,FALSE)</f>
        <v>5</v>
      </c>
      <c r="Q86" s="38" t="str">
        <f t="shared" si="6"/>
        <v>3005;3105;3405;5086</v>
      </c>
      <c r="R86" s="38" t="str">
        <f t="shared" si="7"/>
        <v>14;14;24;5</v>
      </c>
    </row>
    <row r="87" ht="16.5" spans="1:18">
      <c r="A87" s="8" t="s">
        <v>1019</v>
      </c>
      <c r="B87" s="8" t="s">
        <v>1015</v>
      </c>
      <c r="C87" s="37" t="s">
        <v>1025</v>
      </c>
      <c r="D87" s="34" t="str">
        <f t="shared" si="5"/>
        <v>6级紫色法系铠甲</v>
      </c>
      <c r="E87" s="35" t="s">
        <v>488</v>
      </c>
      <c r="F87" s="35">
        <f>VLOOKUP(E87,编辑!W:X,2,FALSE)</f>
        <v>3005</v>
      </c>
      <c r="G87" s="36">
        <v>21</v>
      </c>
      <c r="H87" s="35" t="s">
        <v>503</v>
      </c>
      <c r="I87" s="35">
        <f>VLOOKUP(H87,编辑!W:X,2,FALSE)</f>
        <v>3105</v>
      </c>
      <c r="J87" s="36">
        <v>21</v>
      </c>
      <c r="K87" s="35" t="s">
        <v>504</v>
      </c>
      <c r="L87" s="35">
        <f>VLOOKUP(K87,编辑!W:X,2,FALSE)</f>
        <v>3405</v>
      </c>
      <c r="M87" s="36">
        <v>36</v>
      </c>
      <c r="N87" s="35" t="s">
        <v>479</v>
      </c>
      <c r="O87" s="36">
        <f>VLOOKUP(N87,编辑!Q:R,2,FALSE)</f>
        <v>5086</v>
      </c>
      <c r="P87" s="36">
        <f>VLOOKUP(A87,Sheet3!V:W,2,FALSE)*VLOOKUP(B87,Sheet3!N:P,3,FALSE)</f>
        <v>10</v>
      </c>
      <c r="Q87" s="38" t="str">
        <f t="shared" si="6"/>
        <v>3005;3105;3405;5086</v>
      </c>
      <c r="R87" s="38" t="str">
        <f t="shared" si="7"/>
        <v>21;21;36;10</v>
      </c>
    </row>
    <row r="88" ht="16.5" spans="1:18">
      <c r="A88" s="8" t="s">
        <v>1019</v>
      </c>
      <c r="B88" s="8" t="s">
        <v>1018</v>
      </c>
      <c r="C88" s="37" t="s">
        <v>1025</v>
      </c>
      <c r="D88" s="34" t="str">
        <f t="shared" si="5"/>
        <v>6级金色法系铠甲</v>
      </c>
      <c r="E88" s="35" t="s">
        <v>488</v>
      </c>
      <c r="F88" s="35">
        <f>VLOOKUP(E88,编辑!W:X,2,FALSE)</f>
        <v>3005</v>
      </c>
      <c r="G88" s="36">
        <v>34</v>
      </c>
      <c r="H88" s="35" t="s">
        <v>503</v>
      </c>
      <c r="I88" s="35">
        <f>VLOOKUP(H88,编辑!W:X,2,FALSE)</f>
        <v>3105</v>
      </c>
      <c r="J88" s="36">
        <v>34</v>
      </c>
      <c r="K88" s="35" t="s">
        <v>504</v>
      </c>
      <c r="L88" s="35">
        <f>VLOOKUP(K88,编辑!W:X,2,FALSE)</f>
        <v>3405</v>
      </c>
      <c r="M88" s="36">
        <v>58</v>
      </c>
      <c r="N88" s="35" t="s">
        <v>479</v>
      </c>
      <c r="O88" s="36">
        <f>VLOOKUP(N88,编辑!Q:R,2,FALSE)</f>
        <v>5086</v>
      </c>
      <c r="P88" s="36">
        <f>VLOOKUP(A88,Sheet3!V:W,2,FALSE)*VLOOKUP(B88,Sheet3!N:P,3,FALSE)</f>
        <v>15</v>
      </c>
      <c r="Q88" s="38" t="str">
        <f t="shared" si="6"/>
        <v>3005;3105;3405;5086</v>
      </c>
      <c r="R88" s="38" t="str">
        <f t="shared" si="7"/>
        <v>34;34;58;15</v>
      </c>
    </row>
    <row r="89" ht="16.5" spans="1:18">
      <c r="A89" s="9" t="s">
        <v>1020</v>
      </c>
      <c r="B89" s="9" t="s">
        <v>1013</v>
      </c>
      <c r="C89" s="37" t="s">
        <v>1025</v>
      </c>
      <c r="D89" s="34" t="str">
        <f t="shared" si="5"/>
        <v>7级蓝色法系铠甲</v>
      </c>
      <c r="E89" s="35" t="s">
        <v>511</v>
      </c>
      <c r="F89" s="35">
        <f>VLOOKUP(E89,编辑!W:X,2,FALSE)</f>
        <v>3006</v>
      </c>
      <c r="G89" s="36">
        <v>16</v>
      </c>
      <c r="H89" s="35" t="s">
        <v>512</v>
      </c>
      <c r="I89" s="35">
        <f>VLOOKUP(H89,编辑!W:X,2,FALSE)</f>
        <v>3106</v>
      </c>
      <c r="J89" s="36">
        <v>16</v>
      </c>
      <c r="K89" s="35" t="s">
        <v>513</v>
      </c>
      <c r="L89" s="35">
        <f>VLOOKUP(K89,编辑!W:X,2,FALSE)</f>
        <v>3406</v>
      </c>
      <c r="M89" s="36">
        <v>27</v>
      </c>
      <c r="N89" s="35" t="s">
        <v>479</v>
      </c>
      <c r="O89" s="36">
        <f>VLOOKUP(N89,编辑!Q:R,2,FALSE)</f>
        <v>5086</v>
      </c>
      <c r="P89" s="36">
        <f>VLOOKUP(A89,Sheet3!V:W,2,FALSE)*VLOOKUP(B89,Sheet3!N:P,3,FALSE)</f>
        <v>6</v>
      </c>
      <c r="Q89" s="38" t="str">
        <f t="shared" si="6"/>
        <v>3006;3106;3406;5086</v>
      </c>
      <c r="R89" s="38" t="str">
        <f t="shared" si="7"/>
        <v>16;16;27;6</v>
      </c>
    </row>
    <row r="90" ht="16.5" spans="1:18">
      <c r="A90" s="9" t="s">
        <v>1020</v>
      </c>
      <c r="B90" s="9" t="s">
        <v>1015</v>
      </c>
      <c r="C90" s="37" t="s">
        <v>1025</v>
      </c>
      <c r="D90" s="34" t="str">
        <f t="shared" si="5"/>
        <v>7级紫色法系铠甲</v>
      </c>
      <c r="E90" s="35" t="s">
        <v>511</v>
      </c>
      <c r="F90" s="35">
        <f>VLOOKUP(E90,编辑!W:X,2,FALSE)</f>
        <v>3006</v>
      </c>
      <c r="G90" s="36">
        <v>25</v>
      </c>
      <c r="H90" s="35" t="s">
        <v>512</v>
      </c>
      <c r="I90" s="35">
        <f>VLOOKUP(H90,编辑!W:X,2,FALSE)</f>
        <v>3106</v>
      </c>
      <c r="J90" s="36">
        <v>25</v>
      </c>
      <c r="K90" s="35" t="s">
        <v>513</v>
      </c>
      <c r="L90" s="35">
        <f>VLOOKUP(K90,编辑!W:X,2,FALSE)</f>
        <v>3406</v>
      </c>
      <c r="M90" s="36">
        <v>42</v>
      </c>
      <c r="N90" s="35" t="s">
        <v>479</v>
      </c>
      <c r="O90" s="36">
        <f>VLOOKUP(N90,编辑!Q:R,2,FALSE)</f>
        <v>5086</v>
      </c>
      <c r="P90" s="36">
        <f>VLOOKUP(A90,Sheet3!V:W,2,FALSE)*VLOOKUP(B90,Sheet3!N:P,3,FALSE)</f>
        <v>12</v>
      </c>
      <c r="Q90" s="38" t="str">
        <f t="shared" si="6"/>
        <v>3006;3106;3406;5086</v>
      </c>
      <c r="R90" s="38" t="str">
        <f t="shared" si="7"/>
        <v>25;25;42;12</v>
      </c>
    </row>
    <row r="91" ht="16.5" spans="1:18">
      <c r="A91" s="9" t="s">
        <v>1020</v>
      </c>
      <c r="B91" s="9" t="s">
        <v>1018</v>
      </c>
      <c r="C91" s="37" t="s">
        <v>1025</v>
      </c>
      <c r="D91" s="34" t="str">
        <f t="shared" si="5"/>
        <v>7级金色法系铠甲</v>
      </c>
      <c r="E91" s="35" t="s">
        <v>511</v>
      </c>
      <c r="F91" s="35">
        <f>VLOOKUP(E91,编辑!W:X,2,FALSE)</f>
        <v>3006</v>
      </c>
      <c r="G91" s="36">
        <v>40</v>
      </c>
      <c r="H91" s="35" t="s">
        <v>512</v>
      </c>
      <c r="I91" s="35">
        <f>VLOOKUP(H91,编辑!W:X,2,FALSE)</f>
        <v>3106</v>
      </c>
      <c r="J91" s="36">
        <v>40</v>
      </c>
      <c r="K91" s="35" t="s">
        <v>513</v>
      </c>
      <c r="L91" s="35">
        <f>VLOOKUP(K91,编辑!W:X,2,FALSE)</f>
        <v>3406</v>
      </c>
      <c r="M91" s="36">
        <v>68</v>
      </c>
      <c r="N91" s="35" t="s">
        <v>479</v>
      </c>
      <c r="O91" s="36">
        <f>VLOOKUP(N91,编辑!Q:R,2,FALSE)</f>
        <v>5086</v>
      </c>
      <c r="P91" s="36">
        <f>VLOOKUP(A91,Sheet3!V:W,2,FALSE)*VLOOKUP(B91,Sheet3!N:P,3,FALSE)</f>
        <v>18</v>
      </c>
      <c r="Q91" s="38" t="str">
        <f t="shared" si="6"/>
        <v>3006;3106;3406;5086</v>
      </c>
      <c r="R91" s="38" t="str">
        <f t="shared" si="7"/>
        <v>40;40;68;18</v>
      </c>
    </row>
    <row r="92" ht="16.5" spans="1:18">
      <c r="A92" s="4" t="s">
        <v>1010</v>
      </c>
      <c r="B92" s="4" t="s">
        <v>1011</v>
      </c>
      <c r="C92" s="34" t="s">
        <v>1026</v>
      </c>
      <c r="D92" s="34" t="str">
        <f t="shared" si="5"/>
        <v>2级绿色物理鞋子</v>
      </c>
      <c r="E92" s="35" t="s">
        <v>471</v>
      </c>
      <c r="F92" s="35">
        <f>VLOOKUP(E92,编辑!W:X,2,FALSE)</f>
        <v>3001</v>
      </c>
      <c r="G92" s="36">
        <v>5</v>
      </c>
      <c r="H92" s="35" t="s">
        <v>474</v>
      </c>
      <c r="I92" s="35">
        <f>VLOOKUP(H92,编辑!W:X,2,FALSE)</f>
        <v>3101</v>
      </c>
      <c r="J92" s="36">
        <v>3</v>
      </c>
      <c r="K92" s="35" t="s">
        <v>475</v>
      </c>
      <c r="L92" s="35">
        <f>VLOOKUP(K92,编辑!W:X,2,FALSE)</f>
        <v>3401</v>
      </c>
      <c r="M92" s="36">
        <v>3</v>
      </c>
      <c r="N92" s="35"/>
      <c r="O92" s="36"/>
      <c r="P92" s="36"/>
      <c r="Q92" s="38" t="str">
        <f t="shared" si="6"/>
        <v>3001;3101;3401</v>
      </c>
      <c r="R92" s="38" t="str">
        <f t="shared" si="7"/>
        <v>5;3;3</v>
      </c>
    </row>
    <row r="93" ht="16.5" spans="1:18">
      <c r="A93" s="4" t="s">
        <v>1010</v>
      </c>
      <c r="B93" s="4" t="s">
        <v>1013</v>
      </c>
      <c r="C93" s="34" t="s">
        <v>1026</v>
      </c>
      <c r="D93" s="34" t="str">
        <f t="shared" si="5"/>
        <v>2级蓝色物理鞋子</v>
      </c>
      <c r="E93" s="35" t="s">
        <v>471</v>
      </c>
      <c r="F93" s="35">
        <f>VLOOKUP(E93,编辑!W:X,2,FALSE)</f>
        <v>3001</v>
      </c>
      <c r="G93" s="36">
        <v>8</v>
      </c>
      <c r="H93" s="35" t="s">
        <v>474</v>
      </c>
      <c r="I93" s="35">
        <f>VLOOKUP(H93,编辑!W:X,2,FALSE)</f>
        <v>3101</v>
      </c>
      <c r="J93" s="36">
        <v>4</v>
      </c>
      <c r="K93" s="35" t="s">
        <v>475</v>
      </c>
      <c r="L93" s="35">
        <f>VLOOKUP(K93,编辑!W:X,2,FALSE)</f>
        <v>3401</v>
      </c>
      <c r="M93" s="36">
        <v>4</v>
      </c>
      <c r="N93" s="35" t="s">
        <v>479</v>
      </c>
      <c r="O93" s="36">
        <f>VLOOKUP(N93,编辑!Q:R,2,FALSE)</f>
        <v>5086</v>
      </c>
      <c r="P93" s="36">
        <f>VLOOKUP(A93,Sheet3!V:W,2,FALSE)*VLOOKUP(B93,Sheet3!N:P,3,FALSE)</f>
        <v>1</v>
      </c>
      <c r="Q93" s="38" t="str">
        <f t="shared" si="6"/>
        <v>3001;3101;3401;5086</v>
      </c>
      <c r="R93" s="38" t="str">
        <f t="shared" si="7"/>
        <v>8;4;4;1</v>
      </c>
    </row>
    <row r="94" ht="16.5" spans="1:18">
      <c r="A94" s="5" t="s">
        <v>1014</v>
      </c>
      <c r="B94" s="5" t="s">
        <v>1013</v>
      </c>
      <c r="C94" s="34" t="s">
        <v>1026</v>
      </c>
      <c r="D94" s="34" t="str">
        <f t="shared" si="5"/>
        <v>3级蓝色物理鞋子</v>
      </c>
      <c r="E94" s="35" t="s">
        <v>476</v>
      </c>
      <c r="F94" s="35">
        <f>VLOOKUP(E94,编辑!W:X,2,FALSE)</f>
        <v>3002</v>
      </c>
      <c r="G94" s="36">
        <v>12</v>
      </c>
      <c r="H94" s="35" t="s">
        <v>483</v>
      </c>
      <c r="I94" s="35">
        <f>VLOOKUP(H94,编辑!W:X,2,FALSE)</f>
        <v>3102</v>
      </c>
      <c r="J94" s="36">
        <v>7</v>
      </c>
      <c r="K94" s="35" t="s">
        <v>484</v>
      </c>
      <c r="L94" s="35">
        <f>VLOOKUP(K94,编辑!W:X,2,FALSE)</f>
        <v>3402</v>
      </c>
      <c r="M94" s="36">
        <v>7</v>
      </c>
      <c r="N94" s="35" t="s">
        <v>479</v>
      </c>
      <c r="O94" s="36">
        <f>VLOOKUP(N94,编辑!Q:R,2,FALSE)</f>
        <v>5086</v>
      </c>
      <c r="P94" s="36">
        <f>VLOOKUP(A94,Sheet3!V:W,2,FALSE)*VLOOKUP(B94,Sheet3!N:P,3,FALSE)</f>
        <v>2</v>
      </c>
      <c r="Q94" s="38" t="str">
        <f t="shared" si="6"/>
        <v>3002;3102;3402;5086</v>
      </c>
      <c r="R94" s="38" t="str">
        <f t="shared" si="7"/>
        <v>12;7;7;2</v>
      </c>
    </row>
    <row r="95" ht="16.5" spans="1:18">
      <c r="A95" s="5" t="s">
        <v>1014</v>
      </c>
      <c r="B95" s="5" t="s">
        <v>1015</v>
      </c>
      <c r="C95" s="34" t="s">
        <v>1026</v>
      </c>
      <c r="D95" s="34" t="str">
        <f t="shared" si="5"/>
        <v>3级紫色物理鞋子</v>
      </c>
      <c r="E95" s="35" t="s">
        <v>476</v>
      </c>
      <c r="F95" s="35">
        <f>VLOOKUP(E95,编辑!W:X,2,FALSE)</f>
        <v>3002</v>
      </c>
      <c r="G95" s="36">
        <v>18</v>
      </c>
      <c r="H95" s="35" t="s">
        <v>483</v>
      </c>
      <c r="I95" s="35">
        <f>VLOOKUP(H95,编辑!W:X,2,FALSE)</f>
        <v>3102</v>
      </c>
      <c r="J95" s="36">
        <v>10</v>
      </c>
      <c r="K95" s="35" t="s">
        <v>484</v>
      </c>
      <c r="L95" s="35">
        <f>VLOOKUP(K95,编辑!W:X,2,FALSE)</f>
        <v>3402</v>
      </c>
      <c r="M95" s="36">
        <v>10</v>
      </c>
      <c r="N95" s="35" t="s">
        <v>479</v>
      </c>
      <c r="O95" s="36">
        <f>VLOOKUP(N95,编辑!Q:R,2,FALSE)</f>
        <v>5086</v>
      </c>
      <c r="P95" s="36">
        <f>VLOOKUP(A95,Sheet3!V:W,2,FALSE)*VLOOKUP(B95,Sheet3!N:P,3,FALSE)</f>
        <v>4</v>
      </c>
      <c r="Q95" s="38" t="str">
        <f t="shared" si="6"/>
        <v>3002;3102;3402;5086</v>
      </c>
      <c r="R95" s="38" t="str">
        <f t="shared" si="7"/>
        <v>18;10;10;4</v>
      </c>
    </row>
    <row r="96" ht="16.5" spans="1:18">
      <c r="A96" s="6" t="s">
        <v>1016</v>
      </c>
      <c r="B96" s="6" t="s">
        <v>1013</v>
      </c>
      <c r="C96" s="34" t="s">
        <v>1026</v>
      </c>
      <c r="D96" s="34" t="str">
        <f t="shared" si="5"/>
        <v>4级蓝色物理鞋子</v>
      </c>
      <c r="E96" s="35" t="s">
        <v>480</v>
      </c>
      <c r="F96" s="35">
        <f>VLOOKUP(E96,编辑!W:X,2,FALSE)</f>
        <v>3003</v>
      </c>
      <c r="G96" s="36">
        <v>16</v>
      </c>
      <c r="H96" s="35" t="s">
        <v>491</v>
      </c>
      <c r="I96" s="35">
        <f>VLOOKUP(H96,编辑!W:X,2,FALSE)</f>
        <v>3103</v>
      </c>
      <c r="J96" s="36">
        <v>9</v>
      </c>
      <c r="K96" s="35" t="s">
        <v>492</v>
      </c>
      <c r="L96" s="35">
        <f>VLOOKUP(K96,编辑!W:X,2,FALSE)</f>
        <v>3403</v>
      </c>
      <c r="M96" s="36">
        <v>9</v>
      </c>
      <c r="N96" s="35" t="s">
        <v>479</v>
      </c>
      <c r="O96" s="36">
        <f>VLOOKUP(N96,编辑!Q:R,2,FALSE)</f>
        <v>5086</v>
      </c>
      <c r="P96" s="36">
        <f>VLOOKUP(A96,Sheet3!V:W,2,FALSE)*VLOOKUP(B96,Sheet3!N:P,3,FALSE)</f>
        <v>3</v>
      </c>
      <c r="Q96" s="38" t="str">
        <f t="shared" si="6"/>
        <v>3003;3103;3403;5086</v>
      </c>
      <c r="R96" s="38" t="str">
        <f t="shared" si="7"/>
        <v>16;9;9;3</v>
      </c>
    </row>
    <row r="97" ht="16.5" spans="1:18">
      <c r="A97" s="6" t="s">
        <v>1016</v>
      </c>
      <c r="B97" s="6" t="s">
        <v>1015</v>
      </c>
      <c r="C97" s="34" t="s">
        <v>1026</v>
      </c>
      <c r="D97" s="34" t="str">
        <f t="shared" si="5"/>
        <v>4级紫色物理鞋子</v>
      </c>
      <c r="E97" s="35" t="s">
        <v>480</v>
      </c>
      <c r="F97" s="35">
        <f>VLOOKUP(E97,编辑!W:X,2,FALSE)</f>
        <v>3003</v>
      </c>
      <c r="G97" s="36">
        <v>24</v>
      </c>
      <c r="H97" s="35" t="s">
        <v>491</v>
      </c>
      <c r="I97" s="35">
        <f>VLOOKUP(H97,编辑!W:X,2,FALSE)</f>
        <v>3103</v>
      </c>
      <c r="J97" s="36">
        <v>14</v>
      </c>
      <c r="K97" s="35" t="s">
        <v>492</v>
      </c>
      <c r="L97" s="35">
        <f>VLOOKUP(K97,编辑!W:X,2,FALSE)</f>
        <v>3403</v>
      </c>
      <c r="M97" s="36">
        <v>14</v>
      </c>
      <c r="N97" s="35" t="s">
        <v>479</v>
      </c>
      <c r="O97" s="36">
        <f>VLOOKUP(N97,编辑!Q:R,2,FALSE)</f>
        <v>5086</v>
      </c>
      <c r="P97" s="36">
        <f>VLOOKUP(A97,Sheet3!V:W,2,FALSE)*VLOOKUP(B97,Sheet3!N:P,3,FALSE)</f>
        <v>6</v>
      </c>
      <c r="Q97" s="38" t="str">
        <f t="shared" si="6"/>
        <v>3003;3103;3403;5086</v>
      </c>
      <c r="R97" s="38" t="str">
        <f t="shared" si="7"/>
        <v>24;14;14;6</v>
      </c>
    </row>
    <row r="98" ht="16.5" spans="1:18">
      <c r="A98" s="7" t="s">
        <v>1017</v>
      </c>
      <c r="B98" s="7" t="s">
        <v>1013</v>
      </c>
      <c r="C98" s="34" t="s">
        <v>1026</v>
      </c>
      <c r="D98" s="34" t="str">
        <f t="shared" si="5"/>
        <v>5级蓝色物理鞋子</v>
      </c>
      <c r="E98" s="35" t="s">
        <v>485</v>
      </c>
      <c r="F98" s="35">
        <f>VLOOKUP(E98,编辑!W:X,2,FALSE)</f>
        <v>3004</v>
      </c>
      <c r="G98" s="36">
        <v>20</v>
      </c>
      <c r="H98" s="35" t="s">
        <v>497</v>
      </c>
      <c r="I98" s="35">
        <f>VLOOKUP(H98,编辑!W:X,2,FALSE)</f>
        <v>3104</v>
      </c>
      <c r="J98" s="36">
        <v>12</v>
      </c>
      <c r="K98" s="35" t="s">
        <v>498</v>
      </c>
      <c r="L98" s="35">
        <f>VLOOKUP(K98,编辑!W:X,2,FALSE)</f>
        <v>3404</v>
      </c>
      <c r="M98" s="36">
        <v>12</v>
      </c>
      <c r="N98" s="35" t="s">
        <v>479</v>
      </c>
      <c r="O98" s="36">
        <f>VLOOKUP(N98,编辑!Q:R,2,FALSE)</f>
        <v>5086</v>
      </c>
      <c r="P98" s="36">
        <f>VLOOKUP(A98,Sheet3!V:W,2,FALSE)*VLOOKUP(B98,Sheet3!N:P,3,FALSE)</f>
        <v>4</v>
      </c>
      <c r="Q98" s="38" t="str">
        <f t="shared" si="6"/>
        <v>3004;3104;3404;5086</v>
      </c>
      <c r="R98" s="38" t="str">
        <f t="shared" si="7"/>
        <v>20;12;12;4</v>
      </c>
    </row>
    <row r="99" ht="16.5" spans="1:18">
      <c r="A99" s="7" t="s">
        <v>1017</v>
      </c>
      <c r="B99" s="7" t="s">
        <v>1015</v>
      </c>
      <c r="C99" s="34" t="s">
        <v>1026</v>
      </c>
      <c r="D99" s="34" t="str">
        <f t="shared" si="5"/>
        <v>5级紫色物理鞋子</v>
      </c>
      <c r="E99" s="35" t="s">
        <v>485</v>
      </c>
      <c r="F99" s="35">
        <f>VLOOKUP(E99,编辑!W:X,2,FALSE)</f>
        <v>3004</v>
      </c>
      <c r="G99" s="36">
        <v>30</v>
      </c>
      <c r="H99" s="35" t="s">
        <v>497</v>
      </c>
      <c r="I99" s="35">
        <f>VLOOKUP(H99,编辑!W:X,2,FALSE)</f>
        <v>3104</v>
      </c>
      <c r="J99" s="36">
        <v>18</v>
      </c>
      <c r="K99" s="35" t="s">
        <v>498</v>
      </c>
      <c r="L99" s="35">
        <f>VLOOKUP(K99,编辑!W:X,2,FALSE)</f>
        <v>3404</v>
      </c>
      <c r="M99" s="36">
        <v>18</v>
      </c>
      <c r="N99" s="35" t="s">
        <v>479</v>
      </c>
      <c r="O99" s="36">
        <f>VLOOKUP(N99,编辑!Q:R,2,FALSE)</f>
        <v>5086</v>
      </c>
      <c r="P99" s="36">
        <f>VLOOKUP(A99,Sheet3!V:W,2,FALSE)*VLOOKUP(B99,Sheet3!N:P,3,FALSE)</f>
        <v>8</v>
      </c>
      <c r="Q99" s="38" t="str">
        <f t="shared" si="6"/>
        <v>3004;3104;3404;5086</v>
      </c>
      <c r="R99" s="38" t="str">
        <f t="shared" si="7"/>
        <v>30;18;18;8</v>
      </c>
    </row>
    <row r="100" ht="16.5" spans="1:18">
      <c r="A100" s="7" t="s">
        <v>1017</v>
      </c>
      <c r="B100" s="7" t="s">
        <v>1018</v>
      </c>
      <c r="C100" s="34" t="s">
        <v>1026</v>
      </c>
      <c r="D100" s="34" t="str">
        <f t="shared" si="5"/>
        <v>5级金色物理鞋子</v>
      </c>
      <c r="E100" s="35" t="s">
        <v>485</v>
      </c>
      <c r="F100" s="35">
        <f>VLOOKUP(E100,编辑!W:X,2,FALSE)</f>
        <v>3004</v>
      </c>
      <c r="G100" s="36">
        <v>48</v>
      </c>
      <c r="H100" s="35" t="s">
        <v>497</v>
      </c>
      <c r="I100" s="35">
        <f>VLOOKUP(H100,编辑!W:X,2,FALSE)</f>
        <v>3104</v>
      </c>
      <c r="J100" s="36">
        <v>28</v>
      </c>
      <c r="K100" s="35" t="s">
        <v>498</v>
      </c>
      <c r="L100" s="35">
        <f>VLOOKUP(K100,编辑!W:X,2,FALSE)</f>
        <v>3404</v>
      </c>
      <c r="M100" s="36">
        <v>28</v>
      </c>
      <c r="N100" s="35" t="s">
        <v>479</v>
      </c>
      <c r="O100" s="36">
        <f>VLOOKUP(N100,编辑!Q:R,2,FALSE)</f>
        <v>5086</v>
      </c>
      <c r="P100" s="36">
        <f>VLOOKUP(A100,Sheet3!V:W,2,FALSE)*VLOOKUP(B100,Sheet3!N:P,3,FALSE)</f>
        <v>12</v>
      </c>
      <c r="Q100" s="38" t="str">
        <f t="shared" si="6"/>
        <v>3004;3104;3404;5086</v>
      </c>
      <c r="R100" s="38" t="str">
        <f t="shared" si="7"/>
        <v>48;28;28;12</v>
      </c>
    </row>
    <row r="101" ht="16.5" spans="1:18">
      <c r="A101" s="8" t="s">
        <v>1019</v>
      </c>
      <c r="B101" s="8" t="s">
        <v>1013</v>
      </c>
      <c r="C101" s="34" t="s">
        <v>1026</v>
      </c>
      <c r="D101" s="34" t="str">
        <f t="shared" si="5"/>
        <v>6级蓝色物理鞋子</v>
      </c>
      <c r="E101" s="35" t="s">
        <v>488</v>
      </c>
      <c r="F101" s="35">
        <f>VLOOKUP(E101,编辑!W:X,2,FALSE)</f>
        <v>3005</v>
      </c>
      <c r="G101" s="36">
        <v>24</v>
      </c>
      <c r="H101" s="35" t="s">
        <v>503</v>
      </c>
      <c r="I101" s="35">
        <f>VLOOKUP(H101,编辑!W:X,2,FALSE)</f>
        <v>3105</v>
      </c>
      <c r="J101" s="36">
        <v>14</v>
      </c>
      <c r="K101" s="35" t="s">
        <v>504</v>
      </c>
      <c r="L101" s="35">
        <f>VLOOKUP(K101,编辑!W:X,2,FALSE)</f>
        <v>3405</v>
      </c>
      <c r="M101" s="36">
        <v>14</v>
      </c>
      <c r="N101" s="35" t="s">
        <v>479</v>
      </c>
      <c r="O101" s="36">
        <f>VLOOKUP(N101,编辑!Q:R,2,FALSE)</f>
        <v>5086</v>
      </c>
      <c r="P101" s="36">
        <f>VLOOKUP(A101,Sheet3!V:W,2,FALSE)*VLOOKUP(B101,Sheet3!N:P,3,FALSE)</f>
        <v>5</v>
      </c>
      <c r="Q101" s="38" t="str">
        <f t="shared" si="6"/>
        <v>3005;3105;3405;5086</v>
      </c>
      <c r="R101" s="38" t="str">
        <f t="shared" si="7"/>
        <v>24;14;14;5</v>
      </c>
    </row>
    <row r="102" ht="16.5" spans="1:18">
      <c r="A102" s="8" t="s">
        <v>1019</v>
      </c>
      <c r="B102" s="8" t="s">
        <v>1015</v>
      </c>
      <c r="C102" s="34" t="s">
        <v>1026</v>
      </c>
      <c r="D102" s="34" t="str">
        <f t="shared" si="5"/>
        <v>6级紫色物理鞋子</v>
      </c>
      <c r="E102" s="35" t="s">
        <v>488</v>
      </c>
      <c r="F102" s="35">
        <f>VLOOKUP(E102,编辑!W:X,2,FALSE)</f>
        <v>3005</v>
      </c>
      <c r="G102" s="36">
        <v>36</v>
      </c>
      <c r="H102" s="35" t="s">
        <v>503</v>
      </c>
      <c r="I102" s="35">
        <f>VLOOKUP(H102,编辑!W:X,2,FALSE)</f>
        <v>3105</v>
      </c>
      <c r="J102" s="36">
        <v>21</v>
      </c>
      <c r="K102" s="35" t="s">
        <v>504</v>
      </c>
      <c r="L102" s="35">
        <f>VLOOKUP(K102,编辑!W:X,2,FALSE)</f>
        <v>3405</v>
      </c>
      <c r="M102" s="36">
        <v>21</v>
      </c>
      <c r="N102" s="35" t="s">
        <v>479</v>
      </c>
      <c r="O102" s="36">
        <f>VLOOKUP(N102,编辑!Q:R,2,FALSE)</f>
        <v>5086</v>
      </c>
      <c r="P102" s="36">
        <f>VLOOKUP(A102,Sheet3!V:W,2,FALSE)*VLOOKUP(B102,Sheet3!N:P,3,FALSE)</f>
        <v>10</v>
      </c>
      <c r="Q102" s="38" t="str">
        <f t="shared" si="6"/>
        <v>3005;3105;3405;5086</v>
      </c>
      <c r="R102" s="38" t="str">
        <f t="shared" si="7"/>
        <v>36;21;21;10</v>
      </c>
    </row>
    <row r="103" ht="16.5" spans="1:18">
      <c r="A103" s="8" t="s">
        <v>1019</v>
      </c>
      <c r="B103" s="8" t="s">
        <v>1018</v>
      </c>
      <c r="C103" s="34" t="s">
        <v>1026</v>
      </c>
      <c r="D103" s="34" t="str">
        <f t="shared" si="5"/>
        <v>6级金色物理鞋子</v>
      </c>
      <c r="E103" s="35" t="s">
        <v>488</v>
      </c>
      <c r="F103" s="35">
        <f>VLOOKUP(E103,编辑!W:X,2,FALSE)</f>
        <v>3005</v>
      </c>
      <c r="G103" s="36">
        <v>58</v>
      </c>
      <c r="H103" s="35" t="s">
        <v>503</v>
      </c>
      <c r="I103" s="35">
        <f>VLOOKUP(H103,编辑!W:X,2,FALSE)</f>
        <v>3105</v>
      </c>
      <c r="J103" s="36">
        <v>34</v>
      </c>
      <c r="K103" s="35" t="s">
        <v>504</v>
      </c>
      <c r="L103" s="35">
        <f>VLOOKUP(K103,编辑!W:X,2,FALSE)</f>
        <v>3405</v>
      </c>
      <c r="M103" s="36">
        <v>34</v>
      </c>
      <c r="N103" s="35" t="s">
        <v>479</v>
      </c>
      <c r="O103" s="36">
        <f>VLOOKUP(N103,编辑!Q:R,2,FALSE)</f>
        <v>5086</v>
      </c>
      <c r="P103" s="36">
        <f>VLOOKUP(A103,Sheet3!V:W,2,FALSE)*VLOOKUP(B103,Sheet3!N:P,3,FALSE)</f>
        <v>15</v>
      </c>
      <c r="Q103" s="38" t="str">
        <f t="shared" si="6"/>
        <v>3005;3105;3405;5086</v>
      </c>
      <c r="R103" s="38" t="str">
        <f t="shared" si="7"/>
        <v>58;34;34;15</v>
      </c>
    </row>
    <row r="104" ht="16.5" spans="1:18">
      <c r="A104" s="9" t="s">
        <v>1020</v>
      </c>
      <c r="B104" s="9" t="s">
        <v>1013</v>
      </c>
      <c r="C104" s="34" t="s">
        <v>1026</v>
      </c>
      <c r="D104" s="34" t="str">
        <f t="shared" si="5"/>
        <v>7级蓝色物理鞋子</v>
      </c>
      <c r="E104" s="35" t="s">
        <v>511</v>
      </c>
      <c r="F104" s="35">
        <f>VLOOKUP(E104,编辑!W:X,2,FALSE)</f>
        <v>3006</v>
      </c>
      <c r="G104" s="36">
        <v>27</v>
      </c>
      <c r="H104" s="35" t="s">
        <v>512</v>
      </c>
      <c r="I104" s="35">
        <f>VLOOKUP(H104,编辑!W:X,2,FALSE)</f>
        <v>3106</v>
      </c>
      <c r="J104" s="36">
        <v>16</v>
      </c>
      <c r="K104" s="35" t="s">
        <v>513</v>
      </c>
      <c r="L104" s="35">
        <f>VLOOKUP(K104,编辑!W:X,2,FALSE)</f>
        <v>3406</v>
      </c>
      <c r="M104" s="36">
        <v>16</v>
      </c>
      <c r="N104" s="35" t="s">
        <v>479</v>
      </c>
      <c r="O104" s="36">
        <f>VLOOKUP(N104,编辑!Q:R,2,FALSE)</f>
        <v>5086</v>
      </c>
      <c r="P104" s="36">
        <f>VLOOKUP(A104,Sheet3!V:W,2,FALSE)*VLOOKUP(B104,Sheet3!N:P,3,FALSE)</f>
        <v>6</v>
      </c>
      <c r="Q104" s="38" t="str">
        <f t="shared" si="6"/>
        <v>3006;3106;3406;5086</v>
      </c>
      <c r="R104" s="38" t="str">
        <f t="shared" si="7"/>
        <v>27;16;16;6</v>
      </c>
    </row>
    <row r="105" ht="16.5" spans="1:18">
      <c r="A105" s="9" t="s">
        <v>1020</v>
      </c>
      <c r="B105" s="9" t="s">
        <v>1015</v>
      </c>
      <c r="C105" s="34" t="s">
        <v>1026</v>
      </c>
      <c r="D105" s="34" t="str">
        <f t="shared" si="5"/>
        <v>7级紫色物理鞋子</v>
      </c>
      <c r="E105" s="35" t="s">
        <v>511</v>
      </c>
      <c r="F105" s="35">
        <f>VLOOKUP(E105,编辑!W:X,2,FALSE)</f>
        <v>3006</v>
      </c>
      <c r="G105" s="36">
        <v>42</v>
      </c>
      <c r="H105" s="35" t="s">
        <v>512</v>
      </c>
      <c r="I105" s="35">
        <f>VLOOKUP(H105,编辑!W:X,2,FALSE)</f>
        <v>3106</v>
      </c>
      <c r="J105" s="36">
        <v>25</v>
      </c>
      <c r="K105" s="35" t="s">
        <v>513</v>
      </c>
      <c r="L105" s="35">
        <f>VLOOKUP(K105,编辑!W:X,2,FALSE)</f>
        <v>3406</v>
      </c>
      <c r="M105" s="36">
        <v>25</v>
      </c>
      <c r="N105" s="35" t="s">
        <v>479</v>
      </c>
      <c r="O105" s="36">
        <f>VLOOKUP(N105,编辑!Q:R,2,FALSE)</f>
        <v>5086</v>
      </c>
      <c r="P105" s="36">
        <f>VLOOKUP(A105,Sheet3!V:W,2,FALSE)*VLOOKUP(B105,Sheet3!N:P,3,FALSE)</f>
        <v>12</v>
      </c>
      <c r="Q105" s="38" t="str">
        <f t="shared" si="6"/>
        <v>3006;3106;3406;5086</v>
      </c>
      <c r="R105" s="38" t="str">
        <f t="shared" si="7"/>
        <v>42;25;25;12</v>
      </c>
    </row>
    <row r="106" ht="16.5" spans="1:18">
      <c r="A106" s="9" t="s">
        <v>1020</v>
      </c>
      <c r="B106" s="9" t="s">
        <v>1018</v>
      </c>
      <c r="C106" s="34" t="s">
        <v>1026</v>
      </c>
      <c r="D106" s="34" t="str">
        <f t="shared" si="5"/>
        <v>7级金色物理鞋子</v>
      </c>
      <c r="E106" s="35" t="s">
        <v>511</v>
      </c>
      <c r="F106" s="35">
        <f>VLOOKUP(E106,编辑!W:X,2,FALSE)</f>
        <v>3006</v>
      </c>
      <c r="G106" s="36">
        <v>68</v>
      </c>
      <c r="H106" s="35" t="s">
        <v>512</v>
      </c>
      <c r="I106" s="35">
        <f>VLOOKUP(H106,编辑!W:X,2,FALSE)</f>
        <v>3106</v>
      </c>
      <c r="J106" s="36">
        <v>40</v>
      </c>
      <c r="K106" s="35" t="s">
        <v>513</v>
      </c>
      <c r="L106" s="35">
        <f>VLOOKUP(K106,编辑!W:X,2,FALSE)</f>
        <v>3406</v>
      </c>
      <c r="M106" s="36">
        <v>40</v>
      </c>
      <c r="N106" s="35" t="s">
        <v>479</v>
      </c>
      <c r="O106" s="36">
        <f>VLOOKUP(N106,编辑!Q:R,2,FALSE)</f>
        <v>5086</v>
      </c>
      <c r="P106" s="36">
        <f>VLOOKUP(A106,Sheet3!V:W,2,FALSE)*VLOOKUP(B106,Sheet3!N:P,3,FALSE)</f>
        <v>18</v>
      </c>
      <c r="Q106" s="38" t="str">
        <f t="shared" si="6"/>
        <v>3006;3106;3406;5086</v>
      </c>
      <c r="R106" s="38" t="str">
        <f t="shared" si="7"/>
        <v>68;40;40;18</v>
      </c>
    </row>
    <row r="107" ht="16.5" spans="1:18">
      <c r="A107" s="4" t="s">
        <v>1010</v>
      </c>
      <c r="B107" s="4" t="s">
        <v>1011</v>
      </c>
      <c r="C107" s="37" t="s">
        <v>1027</v>
      </c>
      <c r="D107" s="34" t="str">
        <f t="shared" si="5"/>
        <v>2级绿色法系鞋子</v>
      </c>
      <c r="E107" s="35" t="s">
        <v>471</v>
      </c>
      <c r="F107" s="35">
        <f>VLOOKUP(E107,编辑!W:X,2,FALSE)</f>
        <v>3001</v>
      </c>
      <c r="G107" s="36">
        <v>3</v>
      </c>
      <c r="H107" s="35" t="s">
        <v>474</v>
      </c>
      <c r="I107" s="35">
        <f>VLOOKUP(H107,编辑!W:X,2,FALSE)</f>
        <v>3101</v>
      </c>
      <c r="J107" s="36">
        <v>3</v>
      </c>
      <c r="K107" s="35" t="s">
        <v>475</v>
      </c>
      <c r="L107" s="35">
        <f>VLOOKUP(K107,编辑!W:X,2,FALSE)</f>
        <v>3401</v>
      </c>
      <c r="M107" s="36">
        <v>5</v>
      </c>
      <c r="N107" s="35"/>
      <c r="O107" s="36"/>
      <c r="P107" s="36"/>
      <c r="Q107" s="38" t="str">
        <f t="shared" si="6"/>
        <v>3001;3101;3401</v>
      </c>
      <c r="R107" s="38" t="str">
        <f t="shared" si="7"/>
        <v>3;3;5</v>
      </c>
    </row>
    <row r="108" ht="16.5" spans="1:18">
      <c r="A108" s="4" t="s">
        <v>1010</v>
      </c>
      <c r="B108" s="4" t="s">
        <v>1013</v>
      </c>
      <c r="C108" s="37" t="s">
        <v>1027</v>
      </c>
      <c r="D108" s="34" t="str">
        <f t="shared" si="5"/>
        <v>2级蓝色法系鞋子</v>
      </c>
      <c r="E108" s="35" t="s">
        <v>471</v>
      </c>
      <c r="F108" s="35">
        <f>VLOOKUP(E108,编辑!W:X,2,FALSE)</f>
        <v>3001</v>
      </c>
      <c r="G108" s="36">
        <v>4</v>
      </c>
      <c r="H108" s="35" t="s">
        <v>474</v>
      </c>
      <c r="I108" s="35">
        <f>VLOOKUP(H108,编辑!W:X,2,FALSE)</f>
        <v>3101</v>
      </c>
      <c r="J108" s="36">
        <v>4</v>
      </c>
      <c r="K108" s="35" t="s">
        <v>475</v>
      </c>
      <c r="L108" s="35">
        <f>VLOOKUP(K108,编辑!W:X,2,FALSE)</f>
        <v>3401</v>
      </c>
      <c r="M108" s="36">
        <v>8</v>
      </c>
      <c r="N108" s="35" t="s">
        <v>479</v>
      </c>
      <c r="O108" s="36">
        <f>VLOOKUP(N108,编辑!Q:R,2,FALSE)</f>
        <v>5086</v>
      </c>
      <c r="P108" s="36">
        <f>VLOOKUP(A108,Sheet3!V:W,2,FALSE)*VLOOKUP(B108,Sheet3!N:P,3,FALSE)</f>
        <v>1</v>
      </c>
      <c r="Q108" s="38" t="str">
        <f t="shared" si="6"/>
        <v>3001;3101;3401;5086</v>
      </c>
      <c r="R108" s="38" t="str">
        <f t="shared" si="7"/>
        <v>4;4;8;1</v>
      </c>
    </row>
    <row r="109" ht="16.5" spans="1:18">
      <c r="A109" s="5" t="s">
        <v>1014</v>
      </c>
      <c r="B109" s="5" t="s">
        <v>1013</v>
      </c>
      <c r="C109" s="37" t="s">
        <v>1027</v>
      </c>
      <c r="D109" s="34" t="str">
        <f t="shared" si="5"/>
        <v>3级蓝色法系鞋子</v>
      </c>
      <c r="E109" s="35" t="s">
        <v>476</v>
      </c>
      <c r="F109" s="35">
        <f>VLOOKUP(E109,编辑!W:X,2,FALSE)</f>
        <v>3002</v>
      </c>
      <c r="G109" s="36">
        <v>7</v>
      </c>
      <c r="H109" s="35" t="s">
        <v>483</v>
      </c>
      <c r="I109" s="35">
        <f>VLOOKUP(H109,编辑!W:X,2,FALSE)</f>
        <v>3102</v>
      </c>
      <c r="J109" s="36">
        <v>7</v>
      </c>
      <c r="K109" s="35" t="s">
        <v>484</v>
      </c>
      <c r="L109" s="35">
        <f>VLOOKUP(K109,编辑!W:X,2,FALSE)</f>
        <v>3402</v>
      </c>
      <c r="M109" s="36">
        <v>12</v>
      </c>
      <c r="N109" s="35" t="s">
        <v>479</v>
      </c>
      <c r="O109" s="36">
        <f>VLOOKUP(N109,编辑!Q:R,2,FALSE)</f>
        <v>5086</v>
      </c>
      <c r="P109" s="36">
        <f>VLOOKUP(A109,Sheet3!V:W,2,FALSE)*VLOOKUP(B109,Sheet3!N:P,3,FALSE)</f>
        <v>2</v>
      </c>
      <c r="Q109" s="38" t="str">
        <f t="shared" si="6"/>
        <v>3002;3102;3402;5086</v>
      </c>
      <c r="R109" s="38" t="str">
        <f t="shared" si="7"/>
        <v>7;7;12;2</v>
      </c>
    </row>
    <row r="110" ht="16.5" spans="1:18">
      <c r="A110" s="5" t="s">
        <v>1014</v>
      </c>
      <c r="B110" s="5" t="s">
        <v>1015</v>
      </c>
      <c r="C110" s="37" t="s">
        <v>1027</v>
      </c>
      <c r="D110" s="34" t="str">
        <f t="shared" si="5"/>
        <v>3级紫色法系鞋子</v>
      </c>
      <c r="E110" s="35" t="s">
        <v>476</v>
      </c>
      <c r="F110" s="35">
        <f>VLOOKUP(E110,编辑!W:X,2,FALSE)</f>
        <v>3002</v>
      </c>
      <c r="G110" s="36">
        <v>10</v>
      </c>
      <c r="H110" s="35" t="s">
        <v>483</v>
      </c>
      <c r="I110" s="35">
        <f>VLOOKUP(H110,编辑!W:X,2,FALSE)</f>
        <v>3102</v>
      </c>
      <c r="J110" s="36">
        <v>10</v>
      </c>
      <c r="K110" s="35" t="s">
        <v>484</v>
      </c>
      <c r="L110" s="35">
        <f>VLOOKUP(K110,编辑!W:X,2,FALSE)</f>
        <v>3402</v>
      </c>
      <c r="M110" s="36">
        <v>18</v>
      </c>
      <c r="N110" s="35" t="s">
        <v>479</v>
      </c>
      <c r="O110" s="36">
        <f>VLOOKUP(N110,编辑!Q:R,2,FALSE)</f>
        <v>5086</v>
      </c>
      <c r="P110" s="36">
        <f>VLOOKUP(A110,Sheet3!V:W,2,FALSE)*VLOOKUP(B110,Sheet3!N:P,3,FALSE)</f>
        <v>4</v>
      </c>
      <c r="Q110" s="38" t="str">
        <f t="shared" si="6"/>
        <v>3002;3102;3402;5086</v>
      </c>
      <c r="R110" s="38" t="str">
        <f t="shared" si="7"/>
        <v>10;10;18;4</v>
      </c>
    </row>
    <row r="111" ht="16.5" spans="1:18">
      <c r="A111" s="6" t="s">
        <v>1016</v>
      </c>
      <c r="B111" s="6" t="s">
        <v>1013</v>
      </c>
      <c r="C111" s="37" t="s">
        <v>1027</v>
      </c>
      <c r="D111" s="34" t="str">
        <f t="shared" si="5"/>
        <v>4级蓝色法系鞋子</v>
      </c>
      <c r="E111" s="35" t="s">
        <v>480</v>
      </c>
      <c r="F111" s="35">
        <f>VLOOKUP(E111,编辑!W:X,2,FALSE)</f>
        <v>3003</v>
      </c>
      <c r="G111" s="36">
        <v>9</v>
      </c>
      <c r="H111" s="35" t="s">
        <v>491</v>
      </c>
      <c r="I111" s="35">
        <f>VLOOKUP(H111,编辑!W:X,2,FALSE)</f>
        <v>3103</v>
      </c>
      <c r="J111" s="36">
        <v>9</v>
      </c>
      <c r="K111" s="35" t="s">
        <v>492</v>
      </c>
      <c r="L111" s="35">
        <f>VLOOKUP(K111,编辑!W:X,2,FALSE)</f>
        <v>3403</v>
      </c>
      <c r="M111" s="36">
        <v>16</v>
      </c>
      <c r="N111" s="35" t="s">
        <v>479</v>
      </c>
      <c r="O111" s="36">
        <f>VLOOKUP(N111,编辑!Q:R,2,FALSE)</f>
        <v>5086</v>
      </c>
      <c r="P111" s="36">
        <f>VLOOKUP(A111,Sheet3!V:W,2,FALSE)*VLOOKUP(B111,Sheet3!N:P,3,FALSE)</f>
        <v>3</v>
      </c>
      <c r="Q111" s="38" t="str">
        <f t="shared" si="6"/>
        <v>3003;3103;3403;5086</v>
      </c>
      <c r="R111" s="38" t="str">
        <f t="shared" si="7"/>
        <v>9;9;16;3</v>
      </c>
    </row>
    <row r="112" ht="16.5" spans="1:18">
      <c r="A112" s="6" t="s">
        <v>1016</v>
      </c>
      <c r="B112" s="6" t="s">
        <v>1015</v>
      </c>
      <c r="C112" s="37" t="s">
        <v>1027</v>
      </c>
      <c r="D112" s="34" t="str">
        <f t="shared" si="5"/>
        <v>4级紫色法系鞋子</v>
      </c>
      <c r="E112" s="35" t="s">
        <v>480</v>
      </c>
      <c r="F112" s="35">
        <f>VLOOKUP(E112,编辑!W:X,2,FALSE)</f>
        <v>3003</v>
      </c>
      <c r="G112" s="36">
        <v>14</v>
      </c>
      <c r="H112" s="35" t="s">
        <v>491</v>
      </c>
      <c r="I112" s="35">
        <f>VLOOKUP(H112,编辑!W:X,2,FALSE)</f>
        <v>3103</v>
      </c>
      <c r="J112" s="36">
        <v>14</v>
      </c>
      <c r="K112" s="35" t="s">
        <v>492</v>
      </c>
      <c r="L112" s="35">
        <f>VLOOKUP(K112,编辑!W:X,2,FALSE)</f>
        <v>3403</v>
      </c>
      <c r="M112" s="36">
        <v>24</v>
      </c>
      <c r="N112" s="35" t="s">
        <v>479</v>
      </c>
      <c r="O112" s="36">
        <f>VLOOKUP(N112,编辑!Q:R,2,FALSE)</f>
        <v>5086</v>
      </c>
      <c r="P112" s="36">
        <f>VLOOKUP(A112,Sheet3!V:W,2,FALSE)*VLOOKUP(B112,Sheet3!N:P,3,FALSE)</f>
        <v>6</v>
      </c>
      <c r="Q112" s="38" t="str">
        <f t="shared" si="6"/>
        <v>3003;3103;3403;5086</v>
      </c>
      <c r="R112" s="38" t="str">
        <f t="shared" si="7"/>
        <v>14;14;24;6</v>
      </c>
    </row>
    <row r="113" ht="16.5" spans="1:18">
      <c r="A113" s="7" t="s">
        <v>1017</v>
      </c>
      <c r="B113" s="7" t="s">
        <v>1013</v>
      </c>
      <c r="C113" s="37" t="s">
        <v>1027</v>
      </c>
      <c r="D113" s="34" t="str">
        <f t="shared" si="5"/>
        <v>5级蓝色法系鞋子</v>
      </c>
      <c r="E113" s="35" t="s">
        <v>485</v>
      </c>
      <c r="F113" s="35">
        <f>VLOOKUP(E113,编辑!W:X,2,FALSE)</f>
        <v>3004</v>
      </c>
      <c r="G113" s="36">
        <v>12</v>
      </c>
      <c r="H113" s="35" t="s">
        <v>497</v>
      </c>
      <c r="I113" s="35">
        <f>VLOOKUP(H113,编辑!W:X,2,FALSE)</f>
        <v>3104</v>
      </c>
      <c r="J113" s="36">
        <v>12</v>
      </c>
      <c r="K113" s="35" t="s">
        <v>498</v>
      </c>
      <c r="L113" s="35">
        <f>VLOOKUP(K113,编辑!W:X,2,FALSE)</f>
        <v>3404</v>
      </c>
      <c r="M113" s="36">
        <v>20</v>
      </c>
      <c r="N113" s="35" t="s">
        <v>479</v>
      </c>
      <c r="O113" s="36">
        <f>VLOOKUP(N113,编辑!Q:R,2,FALSE)</f>
        <v>5086</v>
      </c>
      <c r="P113" s="36">
        <f>VLOOKUP(A113,Sheet3!V:W,2,FALSE)*VLOOKUP(B113,Sheet3!N:P,3,FALSE)</f>
        <v>4</v>
      </c>
      <c r="Q113" s="38" t="str">
        <f t="shared" si="6"/>
        <v>3004;3104;3404;5086</v>
      </c>
      <c r="R113" s="38" t="str">
        <f t="shared" si="7"/>
        <v>12;12;20;4</v>
      </c>
    </row>
    <row r="114" ht="16.5" spans="1:18">
      <c r="A114" s="7" t="s">
        <v>1017</v>
      </c>
      <c r="B114" s="7" t="s">
        <v>1015</v>
      </c>
      <c r="C114" s="37" t="s">
        <v>1027</v>
      </c>
      <c r="D114" s="34" t="str">
        <f t="shared" si="5"/>
        <v>5级紫色法系鞋子</v>
      </c>
      <c r="E114" s="35" t="s">
        <v>485</v>
      </c>
      <c r="F114" s="35">
        <f>VLOOKUP(E114,编辑!W:X,2,FALSE)</f>
        <v>3004</v>
      </c>
      <c r="G114" s="36">
        <v>18</v>
      </c>
      <c r="H114" s="35" t="s">
        <v>497</v>
      </c>
      <c r="I114" s="35">
        <f>VLOOKUP(H114,编辑!W:X,2,FALSE)</f>
        <v>3104</v>
      </c>
      <c r="J114" s="36">
        <v>18</v>
      </c>
      <c r="K114" s="35" t="s">
        <v>498</v>
      </c>
      <c r="L114" s="35">
        <f>VLOOKUP(K114,编辑!W:X,2,FALSE)</f>
        <v>3404</v>
      </c>
      <c r="M114" s="36">
        <v>30</v>
      </c>
      <c r="N114" s="35" t="s">
        <v>479</v>
      </c>
      <c r="O114" s="36">
        <f>VLOOKUP(N114,编辑!Q:R,2,FALSE)</f>
        <v>5086</v>
      </c>
      <c r="P114" s="36">
        <f>VLOOKUP(A114,Sheet3!V:W,2,FALSE)*VLOOKUP(B114,Sheet3!N:P,3,FALSE)</f>
        <v>8</v>
      </c>
      <c r="Q114" s="38" t="str">
        <f t="shared" si="6"/>
        <v>3004;3104;3404;5086</v>
      </c>
      <c r="R114" s="38" t="str">
        <f t="shared" si="7"/>
        <v>18;18;30;8</v>
      </c>
    </row>
    <row r="115" ht="16.5" spans="1:18">
      <c r="A115" s="7" t="s">
        <v>1017</v>
      </c>
      <c r="B115" s="7" t="s">
        <v>1018</v>
      </c>
      <c r="C115" s="37" t="s">
        <v>1027</v>
      </c>
      <c r="D115" s="34" t="str">
        <f t="shared" si="5"/>
        <v>5级金色法系鞋子</v>
      </c>
      <c r="E115" s="35" t="s">
        <v>485</v>
      </c>
      <c r="F115" s="35">
        <f>VLOOKUP(E115,编辑!W:X,2,FALSE)</f>
        <v>3004</v>
      </c>
      <c r="G115" s="36">
        <v>28</v>
      </c>
      <c r="H115" s="35" t="s">
        <v>497</v>
      </c>
      <c r="I115" s="35">
        <f>VLOOKUP(H115,编辑!W:X,2,FALSE)</f>
        <v>3104</v>
      </c>
      <c r="J115" s="36">
        <v>28</v>
      </c>
      <c r="K115" s="35" t="s">
        <v>498</v>
      </c>
      <c r="L115" s="35">
        <f>VLOOKUP(K115,编辑!W:X,2,FALSE)</f>
        <v>3404</v>
      </c>
      <c r="M115" s="36">
        <v>48</v>
      </c>
      <c r="N115" s="35" t="s">
        <v>479</v>
      </c>
      <c r="O115" s="36">
        <f>VLOOKUP(N115,编辑!Q:R,2,FALSE)</f>
        <v>5086</v>
      </c>
      <c r="P115" s="36">
        <f>VLOOKUP(A115,Sheet3!V:W,2,FALSE)*VLOOKUP(B115,Sheet3!N:P,3,FALSE)</f>
        <v>12</v>
      </c>
      <c r="Q115" s="38" t="str">
        <f t="shared" si="6"/>
        <v>3004;3104;3404;5086</v>
      </c>
      <c r="R115" s="38" t="str">
        <f t="shared" si="7"/>
        <v>28;28;48;12</v>
      </c>
    </row>
    <row r="116" ht="16.5" spans="1:18">
      <c r="A116" s="8" t="s">
        <v>1019</v>
      </c>
      <c r="B116" s="8" t="s">
        <v>1013</v>
      </c>
      <c r="C116" s="37" t="s">
        <v>1027</v>
      </c>
      <c r="D116" s="34" t="str">
        <f t="shared" si="5"/>
        <v>6级蓝色法系鞋子</v>
      </c>
      <c r="E116" s="35" t="s">
        <v>488</v>
      </c>
      <c r="F116" s="35">
        <f>VLOOKUP(E116,编辑!W:X,2,FALSE)</f>
        <v>3005</v>
      </c>
      <c r="G116" s="36">
        <v>14</v>
      </c>
      <c r="H116" s="35" t="s">
        <v>503</v>
      </c>
      <c r="I116" s="35">
        <f>VLOOKUP(H116,编辑!W:X,2,FALSE)</f>
        <v>3105</v>
      </c>
      <c r="J116" s="36">
        <v>14</v>
      </c>
      <c r="K116" s="35" t="s">
        <v>504</v>
      </c>
      <c r="L116" s="35">
        <f>VLOOKUP(K116,编辑!W:X,2,FALSE)</f>
        <v>3405</v>
      </c>
      <c r="M116" s="36">
        <v>24</v>
      </c>
      <c r="N116" s="35" t="s">
        <v>479</v>
      </c>
      <c r="O116" s="36">
        <f>VLOOKUP(N116,编辑!Q:R,2,FALSE)</f>
        <v>5086</v>
      </c>
      <c r="P116" s="36">
        <f>VLOOKUP(A116,Sheet3!V:W,2,FALSE)*VLOOKUP(B116,Sheet3!N:P,3,FALSE)</f>
        <v>5</v>
      </c>
      <c r="Q116" s="38" t="str">
        <f t="shared" si="6"/>
        <v>3005;3105;3405;5086</v>
      </c>
      <c r="R116" s="38" t="str">
        <f t="shared" si="7"/>
        <v>14;14;24;5</v>
      </c>
    </row>
    <row r="117" ht="16.5" spans="1:18">
      <c r="A117" s="8" t="s">
        <v>1019</v>
      </c>
      <c r="B117" s="8" t="s">
        <v>1015</v>
      </c>
      <c r="C117" s="37" t="s">
        <v>1027</v>
      </c>
      <c r="D117" s="34" t="str">
        <f t="shared" si="5"/>
        <v>6级紫色法系鞋子</v>
      </c>
      <c r="E117" s="35" t="s">
        <v>488</v>
      </c>
      <c r="F117" s="35">
        <f>VLOOKUP(E117,编辑!W:X,2,FALSE)</f>
        <v>3005</v>
      </c>
      <c r="G117" s="36">
        <v>21</v>
      </c>
      <c r="H117" s="35" t="s">
        <v>503</v>
      </c>
      <c r="I117" s="35">
        <f>VLOOKUP(H117,编辑!W:X,2,FALSE)</f>
        <v>3105</v>
      </c>
      <c r="J117" s="36">
        <v>21</v>
      </c>
      <c r="K117" s="35" t="s">
        <v>504</v>
      </c>
      <c r="L117" s="35">
        <f>VLOOKUP(K117,编辑!W:X,2,FALSE)</f>
        <v>3405</v>
      </c>
      <c r="M117" s="36">
        <v>36</v>
      </c>
      <c r="N117" s="35" t="s">
        <v>479</v>
      </c>
      <c r="O117" s="36">
        <f>VLOOKUP(N117,编辑!Q:R,2,FALSE)</f>
        <v>5086</v>
      </c>
      <c r="P117" s="36">
        <f>VLOOKUP(A117,Sheet3!V:W,2,FALSE)*VLOOKUP(B117,Sheet3!N:P,3,FALSE)</f>
        <v>10</v>
      </c>
      <c r="Q117" s="38" t="str">
        <f t="shared" si="6"/>
        <v>3005;3105;3405;5086</v>
      </c>
      <c r="R117" s="38" t="str">
        <f t="shared" si="7"/>
        <v>21;21;36;10</v>
      </c>
    </row>
    <row r="118" ht="16.5" spans="1:18">
      <c r="A118" s="8" t="s">
        <v>1019</v>
      </c>
      <c r="B118" s="8" t="s">
        <v>1018</v>
      </c>
      <c r="C118" s="37" t="s">
        <v>1027</v>
      </c>
      <c r="D118" s="34" t="str">
        <f t="shared" si="5"/>
        <v>6级金色法系鞋子</v>
      </c>
      <c r="E118" s="35" t="s">
        <v>488</v>
      </c>
      <c r="F118" s="35">
        <f>VLOOKUP(E118,编辑!W:X,2,FALSE)</f>
        <v>3005</v>
      </c>
      <c r="G118" s="36">
        <v>34</v>
      </c>
      <c r="H118" s="35" t="s">
        <v>503</v>
      </c>
      <c r="I118" s="35">
        <f>VLOOKUP(H118,编辑!W:X,2,FALSE)</f>
        <v>3105</v>
      </c>
      <c r="J118" s="36">
        <v>34</v>
      </c>
      <c r="K118" s="35" t="s">
        <v>504</v>
      </c>
      <c r="L118" s="35">
        <f>VLOOKUP(K118,编辑!W:X,2,FALSE)</f>
        <v>3405</v>
      </c>
      <c r="M118" s="36">
        <v>58</v>
      </c>
      <c r="N118" s="35" t="s">
        <v>479</v>
      </c>
      <c r="O118" s="36">
        <f>VLOOKUP(N118,编辑!Q:R,2,FALSE)</f>
        <v>5086</v>
      </c>
      <c r="P118" s="36">
        <f>VLOOKUP(A118,Sheet3!V:W,2,FALSE)*VLOOKUP(B118,Sheet3!N:P,3,FALSE)</f>
        <v>15</v>
      </c>
      <c r="Q118" s="38" t="str">
        <f t="shared" si="6"/>
        <v>3005;3105;3405;5086</v>
      </c>
      <c r="R118" s="38" t="str">
        <f t="shared" si="7"/>
        <v>34;34;58;15</v>
      </c>
    </row>
    <row r="119" ht="16.5" spans="1:18">
      <c r="A119" s="9" t="s">
        <v>1020</v>
      </c>
      <c r="B119" s="9" t="s">
        <v>1013</v>
      </c>
      <c r="C119" s="37" t="s">
        <v>1027</v>
      </c>
      <c r="D119" s="34" t="str">
        <f t="shared" si="5"/>
        <v>7级蓝色法系鞋子</v>
      </c>
      <c r="E119" s="35" t="s">
        <v>511</v>
      </c>
      <c r="F119" s="35">
        <f>VLOOKUP(E119,编辑!W:X,2,FALSE)</f>
        <v>3006</v>
      </c>
      <c r="G119" s="36">
        <v>16</v>
      </c>
      <c r="H119" s="35" t="s">
        <v>512</v>
      </c>
      <c r="I119" s="35">
        <f>VLOOKUP(H119,编辑!W:X,2,FALSE)</f>
        <v>3106</v>
      </c>
      <c r="J119" s="36">
        <v>16</v>
      </c>
      <c r="K119" s="35" t="s">
        <v>513</v>
      </c>
      <c r="L119" s="35">
        <f>VLOOKUP(K119,编辑!W:X,2,FALSE)</f>
        <v>3406</v>
      </c>
      <c r="M119" s="36">
        <v>27</v>
      </c>
      <c r="N119" s="35" t="s">
        <v>479</v>
      </c>
      <c r="O119" s="36">
        <f>VLOOKUP(N119,编辑!Q:R,2,FALSE)</f>
        <v>5086</v>
      </c>
      <c r="P119" s="36">
        <f>VLOOKUP(A119,Sheet3!V:W,2,FALSE)*VLOOKUP(B119,Sheet3!N:P,3,FALSE)</f>
        <v>6</v>
      </c>
      <c r="Q119" s="38" t="str">
        <f t="shared" si="6"/>
        <v>3006;3106;3406;5086</v>
      </c>
      <c r="R119" s="38" t="str">
        <f t="shared" si="7"/>
        <v>16;16;27;6</v>
      </c>
    </row>
    <row r="120" ht="16.5" spans="1:18">
      <c r="A120" s="9" t="s">
        <v>1020</v>
      </c>
      <c r="B120" s="9" t="s">
        <v>1015</v>
      </c>
      <c r="C120" s="37" t="s">
        <v>1027</v>
      </c>
      <c r="D120" s="34" t="str">
        <f t="shared" si="5"/>
        <v>7级紫色法系鞋子</v>
      </c>
      <c r="E120" s="35" t="s">
        <v>511</v>
      </c>
      <c r="F120" s="35">
        <f>VLOOKUP(E120,编辑!W:X,2,FALSE)</f>
        <v>3006</v>
      </c>
      <c r="G120" s="36">
        <v>25</v>
      </c>
      <c r="H120" s="35" t="s">
        <v>512</v>
      </c>
      <c r="I120" s="35">
        <f>VLOOKUP(H120,编辑!W:X,2,FALSE)</f>
        <v>3106</v>
      </c>
      <c r="J120" s="36">
        <v>25</v>
      </c>
      <c r="K120" s="35" t="s">
        <v>513</v>
      </c>
      <c r="L120" s="35">
        <f>VLOOKUP(K120,编辑!W:X,2,FALSE)</f>
        <v>3406</v>
      </c>
      <c r="M120" s="36">
        <v>42</v>
      </c>
      <c r="N120" s="35" t="s">
        <v>479</v>
      </c>
      <c r="O120" s="36">
        <f>VLOOKUP(N120,编辑!Q:R,2,FALSE)</f>
        <v>5086</v>
      </c>
      <c r="P120" s="36">
        <f>VLOOKUP(A120,Sheet3!V:W,2,FALSE)*VLOOKUP(B120,Sheet3!N:P,3,FALSE)</f>
        <v>12</v>
      </c>
      <c r="Q120" s="38" t="str">
        <f t="shared" si="6"/>
        <v>3006;3106;3406;5086</v>
      </c>
      <c r="R120" s="38" t="str">
        <f t="shared" si="7"/>
        <v>25;25;42;12</v>
      </c>
    </row>
    <row r="121" ht="16.5" spans="1:18">
      <c r="A121" s="9" t="s">
        <v>1020</v>
      </c>
      <c r="B121" s="9" t="s">
        <v>1018</v>
      </c>
      <c r="C121" s="37" t="s">
        <v>1027</v>
      </c>
      <c r="D121" s="34" t="str">
        <f t="shared" si="5"/>
        <v>7级金色法系鞋子</v>
      </c>
      <c r="E121" s="35" t="s">
        <v>511</v>
      </c>
      <c r="F121" s="35">
        <f>VLOOKUP(E121,编辑!W:X,2,FALSE)</f>
        <v>3006</v>
      </c>
      <c r="G121" s="36">
        <v>40</v>
      </c>
      <c r="H121" s="35" t="s">
        <v>512</v>
      </c>
      <c r="I121" s="35">
        <f>VLOOKUP(H121,编辑!W:X,2,FALSE)</f>
        <v>3106</v>
      </c>
      <c r="J121" s="36">
        <v>40</v>
      </c>
      <c r="K121" s="35" t="s">
        <v>513</v>
      </c>
      <c r="L121" s="35">
        <f>VLOOKUP(K121,编辑!W:X,2,FALSE)</f>
        <v>3406</v>
      </c>
      <c r="M121" s="36">
        <v>68</v>
      </c>
      <c r="N121" s="35" t="s">
        <v>479</v>
      </c>
      <c r="O121" s="36">
        <f>VLOOKUP(N121,编辑!Q:R,2,FALSE)</f>
        <v>5086</v>
      </c>
      <c r="P121" s="36">
        <f>VLOOKUP(A121,Sheet3!V:W,2,FALSE)*VLOOKUP(B121,Sheet3!N:P,3,FALSE)</f>
        <v>18</v>
      </c>
      <c r="Q121" s="38" t="str">
        <f t="shared" si="6"/>
        <v>3006;3106;3406;5086</v>
      </c>
      <c r="R121" s="38" t="str">
        <f t="shared" si="7"/>
        <v>40;40;68;18</v>
      </c>
    </row>
    <row r="122" ht="16.5" spans="1:18">
      <c r="A122" s="4" t="s">
        <v>1010</v>
      </c>
      <c r="B122" s="4" t="s">
        <v>1013</v>
      </c>
      <c r="C122" s="34" t="s">
        <v>1028</v>
      </c>
      <c r="D122" s="34" t="str">
        <f t="shared" si="5"/>
        <v>2级蓝色物理饰品</v>
      </c>
      <c r="E122" s="35" t="s">
        <v>471</v>
      </c>
      <c r="F122" s="35">
        <f>VLOOKUP(E122,编辑!W:X,2,FALSE)</f>
        <v>3001</v>
      </c>
      <c r="G122" s="36">
        <v>5</v>
      </c>
      <c r="H122" s="35" t="s">
        <v>474</v>
      </c>
      <c r="I122" s="35">
        <f>VLOOKUP(H122,编辑!W:X,2,FALSE)</f>
        <v>3101</v>
      </c>
      <c r="J122" s="36">
        <v>3</v>
      </c>
      <c r="K122" s="35" t="s">
        <v>475</v>
      </c>
      <c r="L122" s="35">
        <f>VLOOKUP(K122,编辑!W:X,2,FALSE)</f>
        <v>3401</v>
      </c>
      <c r="M122" s="36">
        <v>3</v>
      </c>
      <c r="N122" s="35"/>
      <c r="O122" s="36"/>
      <c r="P122" s="36"/>
      <c r="Q122" s="38" t="str">
        <f t="shared" ref="Q122:Q151" si="8">IF(N122="",(F122&amp;";"&amp;I122&amp;";"&amp;L122),(F122&amp;";"&amp;I122&amp;";"&amp;L122&amp;";"&amp;O122))</f>
        <v>3001;3101;3401</v>
      </c>
      <c r="R122" s="38" t="str">
        <f t="shared" ref="R122:R151" si="9">IF(N122="",(G122&amp;";"&amp;J122&amp;";"&amp;M122),(G122&amp;";"&amp;J122&amp;";"&amp;M122&amp;";"&amp;P122))</f>
        <v>5;3;3</v>
      </c>
    </row>
    <row r="123" ht="16.5" spans="1:18">
      <c r="A123" s="4" t="s">
        <v>1010</v>
      </c>
      <c r="B123" s="4" t="s">
        <v>1015</v>
      </c>
      <c r="C123" s="34" t="s">
        <v>1028</v>
      </c>
      <c r="D123" s="34" t="str">
        <f t="shared" si="5"/>
        <v>2级紫色物理饰品</v>
      </c>
      <c r="E123" s="35" t="s">
        <v>471</v>
      </c>
      <c r="F123" s="35">
        <f>VLOOKUP(E123,编辑!W:X,2,FALSE)</f>
        <v>3001</v>
      </c>
      <c r="G123" s="36">
        <v>8</v>
      </c>
      <c r="H123" s="35" t="s">
        <v>474</v>
      </c>
      <c r="I123" s="35">
        <f>VLOOKUP(H123,编辑!W:X,2,FALSE)</f>
        <v>3101</v>
      </c>
      <c r="J123" s="36">
        <v>4</v>
      </c>
      <c r="K123" s="35" t="s">
        <v>475</v>
      </c>
      <c r="L123" s="35">
        <f>VLOOKUP(K123,编辑!W:X,2,FALSE)</f>
        <v>3401</v>
      </c>
      <c r="M123" s="36">
        <v>4</v>
      </c>
      <c r="N123" s="35" t="s">
        <v>479</v>
      </c>
      <c r="O123" s="36">
        <f>VLOOKUP(N123,编辑!Q:R,2,FALSE)</f>
        <v>5086</v>
      </c>
      <c r="P123" s="36">
        <f>VLOOKUP(A123,Sheet3!V:W,2,FALSE)*VLOOKUP(B123,Sheet3!N:P,3,FALSE)</f>
        <v>2</v>
      </c>
      <c r="Q123" s="38" t="str">
        <f t="shared" si="8"/>
        <v>3001;3101;3401;5086</v>
      </c>
      <c r="R123" s="38" t="str">
        <f t="shared" si="9"/>
        <v>8;4;4;2</v>
      </c>
    </row>
    <row r="124" ht="16.5" spans="1:18">
      <c r="A124" s="5" t="s">
        <v>1014</v>
      </c>
      <c r="B124" s="5" t="s">
        <v>1013</v>
      </c>
      <c r="C124" s="34" t="s">
        <v>1028</v>
      </c>
      <c r="D124" s="34" t="str">
        <f t="shared" si="5"/>
        <v>3级蓝色物理饰品</v>
      </c>
      <c r="E124" s="35" t="s">
        <v>476</v>
      </c>
      <c r="F124" s="35">
        <f>VLOOKUP(E124,编辑!W:X,2,FALSE)</f>
        <v>3002</v>
      </c>
      <c r="G124" s="36">
        <v>12</v>
      </c>
      <c r="H124" s="35" t="s">
        <v>483</v>
      </c>
      <c r="I124" s="35">
        <f>VLOOKUP(H124,编辑!W:X,2,FALSE)</f>
        <v>3102</v>
      </c>
      <c r="J124" s="36">
        <v>7</v>
      </c>
      <c r="K124" s="35" t="s">
        <v>484</v>
      </c>
      <c r="L124" s="35">
        <f>VLOOKUP(K124,编辑!W:X,2,FALSE)</f>
        <v>3402</v>
      </c>
      <c r="M124" s="36">
        <v>7</v>
      </c>
      <c r="N124" s="35" t="s">
        <v>479</v>
      </c>
      <c r="O124" s="36">
        <f>VLOOKUP(N124,编辑!Q:R,2,FALSE)</f>
        <v>5086</v>
      </c>
      <c r="P124" s="36">
        <f>VLOOKUP(A124,Sheet3!V:W,2,FALSE)*VLOOKUP(B124,Sheet3!N:P,3,FALSE)</f>
        <v>2</v>
      </c>
      <c r="Q124" s="38" t="str">
        <f t="shared" si="8"/>
        <v>3002;3102;3402;5086</v>
      </c>
      <c r="R124" s="38" t="str">
        <f t="shared" si="9"/>
        <v>12;7;7;2</v>
      </c>
    </row>
    <row r="125" ht="16.5" spans="1:18">
      <c r="A125" s="5" t="s">
        <v>1014</v>
      </c>
      <c r="B125" s="5" t="s">
        <v>1015</v>
      </c>
      <c r="C125" s="34" t="s">
        <v>1028</v>
      </c>
      <c r="D125" s="34" t="str">
        <f t="shared" si="5"/>
        <v>3级紫色物理饰品</v>
      </c>
      <c r="E125" s="35" t="s">
        <v>476</v>
      </c>
      <c r="F125" s="35">
        <f>VLOOKUP(E125,编辑!W:X,2,FALSE)</f>
        <v>3002</v>
      </c>
      <c r="G125" s="36">
        <v>18</v>
      </c>
      <c r="H125" s="35" t="s">
        <v>483</v>
      </c>
      <c r="I125" s="35">
        <f>VLOOKUP(H125,编辑!W:X,2,FALSE)</f>
        <v>3102</v>
      </c>
      <c r="J125" s="36">
        <v>10</v>
      </c>
      <c r="K125" s="35" t="s">
        <v>484</v>
      </c>
      <c r="L125" s="35">
        <f>VLOOKUP(K125,编辑!W:X,2,FALSE)</f>
        <v>3402</v>
      </c>
      <c r="M125" s="36">
        <v>10</v>
      </c>
      <c r="N125" s="35" t="s">
        <v>479</v>
      </c>
      <c r="O125" s="36">
        <f>VLOOKUP(N125,编辑!Q:R,2,FALSE)</f>
        <v>5086</v>
      </c>
      <c r="P125" s="36">
        <f>VLOOKUP(A125,Sheet3!V:W,2,FALSE)*VLOOKUP(B125,Sheet3!N:P,3,FALSE)</f>
        <v>4</v>
      </c>
      <c r="Q125" s="38" t="str">
        <f t="shared" si="8"/>
        <v>3002;3102;3402;5086</v>
      </c>
      <c r="R125" s="38" t="str">
        <f t="shared" si="9"/>
        <v>18;10;10;4</v>
      </c>
    </row>
    <row r="126" ht="16.5" spans="1:18">
      <c r="A126" s="6" t="s">
        <v>1016</v>
      </c>
      <c r="B126" s="6" t="s">
        <v>1013</v>
      </c>
      <c r="C126" s="34" t="s">
        <v>1028</v>
      </c>
      <c r="D126" s="34" t="str">
        <f t="shared" si="5"/>
        <v>4级蓝色物理饰品</v>
      </c>
      <c r="E126" s="35" t="s">
        <v>480</v>
      </c>
      <c r="F126" s="35">
        <f>VLOOKUP(E126,编辑!W:X,2,FALSE)</f>
        <v>3003</v>
      </c>
      <c r="G126" s="36">
        <v>16</v>
      </c>
      <c r="H126" s="35" t="s">
        <v>491</v>
      </c>
      <c r="I126" s="35">
        <f>VLOOKUP(H126,编辑!W:X,2,FALSE)</f>
        <v>3103</v>
      </c>
      <c r="J126" s="36">
        <v>9</v>
      </c>
      <c r="K126" s="35" t="s">
        <v>492</v>
      </c>
      <c r="L126" s="35">
        <f>VLOOKUP(K126,编辑!W:X,2,FALSE)</f>
        <v>3403</v>
      </c>
      <c r="M126" s="36">
        <v>9</v>
      </c>
      <c r="N126" s="35" t="s">
        <v>479</v>
      </c>
      <c r="O126" s="36">
        <f>VLOOKUP(N126,编辑!Q:R,2,FALSE)</f>
        <v>5086</v>
      </c>
      <c r="P126" s="36">
        <f>VLOOKUP(A126,Sheet3!V:W,2,FALSE)*VLOOKUP(B126,Sheet3!N:P,3,FALSE)</f>
        <v>3</v>
      </c>
      <c r="Q126" s="38" t="str">
        <f t="shared" si="8"/>
        <v>3003;3103;3403;5086</v>
      </c>
      <c r="R126" s="38" t="str">
        <f t="shared" si="9"/>
        <v>16;9;9;3</v>
      </c>
    </row>
    <row r="127" ht="16.5" spans="1:18">
      <c r="A127" s="6" t="s">
        <v>1016</v>
      </c>
      <c r="B127" s="6" t="s">
        <v>1015</v>
      </c>
      <c r="C127" s="34" t="s">
        <v>1028</v>
      </c>
      <c r="D127" s="34" t="str">
        <f t="shared" si="5"/>
        <v>4级紫色物理饰品</v>
      </c>
      <c r="E127" s="35" t="s">
        <v>480</v>
      </c>
      <c r="F127" s="35">
        <f>VLOOKUP(E127,编辑!W:X,2,FALSE)</f>
        <v>3003</v>
      </c>
      <c r="G127" s="36">
        <v>24</v>
      </c>
      <c r="H127" s="35" t="s">
        <v>491</v>
      </c>
      <c r="I127" s="35">
        <f>VLOOKUP(H127,编辑!W:X,2,FALSE)</f>
        <v>3103</v>
      </c>
      <c r="J127" s="36">
        <v>14</v>
      </c>
      <c r="K127" s="35" t="s">
        <v>492</v>
      </c>
      <c r="L127" s="35">
        <f>VLOOKUP(K127,编辑!W:X,2,FALSE)</f>
        <v>3403</v>
      </c>
      <c r="M127" s="36">
        <v>14</v>
      </c>
      <c r="N127" s="35" t="s">
        <v>479</v>
      </c>
      <c r="O127" s="36">
        <f>VLOOKUP(N127,编辑!Q:R,2,FALSE)</f>
        <v>5086</v>
      </c>
      <c r="P127" s="36">
        <f>VLOOKUP(A127,Sheet3!V:W,2,FALSE)*VLOOKUP(B127,Sheet3!N:P,3,FALSE)</f>
        <v>6</v>
      </c>
      <c r="Q127" s="38" t="str">
        <f t="shared" si="8"/>
        <v>3003;3103;3403;5086</v>
      </c>
      <c r="R127" s="38" t="str">
        <f t="shared" si="9"/>
        <v>24;14;14;6</v>
      </c>
    </row>
    <row r="128" ht="16.5" spans="1:18">
      <c r="A128" s="7" t="s">
        <v>1017</v>
      </c>
      <c r="B128" s="7" t="s">
        <v>1013</v>
      </c>
      <c r="C128" s="34" t="s">
        <v>1028</v>
      </c>
      <c r="D128" s="34" t="str">
        <f t="shared" si="5"/>
        <v>5级蓝色物理饰品</v>
      </c>
      <c r="E128" s="35" t="s">
        <v>485</v>
      </c>
      <c r="F128" s="35">
        <f>VLOOKUP(E128,编辑!W:X,2,FALSE)</f>
        <v>3004</v>
      </c>
      <c r="G128" s="36">
        <v>20</v>
      </c>
      <c r="H128" s="35" t="s">
        <v>497</v>
      </c>
      <c r="I128" s="35">
        <f>VLOOKUP(H128,编辑!W:X,2,FALSE)</f>
        <v>3104</v>
      </c>
      <c r="J128" s="36">
        <v>12</v>
      </c>
      <c r="K128" s="35" t="s">
        <v>498</v>
      </c>
      <c r="L128" s="35">
        <f>VLOOKUP(K128,编辑!W:X,2,FALSE)</f>
        <v>3404</v>
      </c>
      <c r="M128" s="36">
        <v>12</v>
      </c>
      <c r="N128" s="35" t="s">
        <v>479</v>
      </c>
      <c r="O128" s="36">
        <f>VLOOKUP(N128,编辑!Q:R,2,FALSE)</f>
        <v>5086</v>
      </c>
      <c r="P128" s="36">
        <f>VLOOKUP(A128,Sheet3!V:W,2,FALSE)*VLOOKUP(B128,Sheet3!N:P,3,FALSE)</f>
        <v>4</v>
      </c>
      <c r="Q128" s="38" t="str">
        <f t="shared" si="8"/>
        <v>3004;3104;3404;5086</v>
      </c>
      <c r="R128" s="38" t="str">
        <f t="shared" si="9"/>
        <v>20;12;12;4</v>
      </c>
    </row>
    <row r="129" ht="16.5" spans="1:18">
      <c r="A129" s="7" t="s">
        <v>1017</v>
      </c>
      <c r="B129" s="7" t="s">
        <v>1015</v>
      </c>
      <c r="C129" s="34" t="s">
        <v>1028</v>
      </c>
      <c r="D129" s="34" t="str">
        <f t="shared" si="5"/>
        <v>5级紫色物理饰品</v>
      </c>
      <c r="E129" s="35" t="s">
        <v>485</v>
      </c>
      <c r="F129" s="35">
        <f>VLOOKUP(E129,编辑!W:X,2,FALSE)</f>
        <v>3004</v>
      </c>
      <c r="G129" s="36">
        <v>30</v>
      </c>
      <c r="H129" s="35" t="s">
        <v>497</v>
      </c>
      <c r="I129" s="35">
        <f>VLOOKUP(H129,编辑!W:X,2,FALSE)</f>
        <v>3104</v>
      </c>
      <c r="J129" s="36">
        <v>18</v>
      </c>
      <c r="K129" s="35" t="s">
        <v>498</v>
      </c>
      <c r="L129" s="35">
        <f>VLOOKUP(K129,编辑!W:X,2,FALSE)</f>
        <v>3404</v>
      </c>
      <c r="M129" s="36">
        <v>18</v>
      </c>
      <c r="N129" s="35" t="s">
        <v>479</v>
      </c>
      <c r="O129" s="36">
        <f>VLOOKUP(N129,编辑!Q:R,2,FALSE)</f>
        <v>5086</v>
      </c>
      <c r="P129" s="36">
        <f>VLOOKUP(A129,Sheet3!V:W,2,FALSE)*VLOOKUP(B129,Sheet3!N:P,3,FALSE)</f>
        <v>8</v>
      </c>
      <c r="Q129" s="38" t="str">
        <f t="shared" si="8"/>
        <v>3004;3104;3404;5086</v>
      </c>
      <c r="R129" s="38" t="str">
        <f t="shared" si="9"/>
        <v>30;18;18;8</v>
      </c>
    </row>
    <row r="130" ht="16.5" spans="1:18">
      <c r="A130" s="7" t="s">
        <v>1017</v>
      </c>
      <c r="B130" s="7" t="s">
        <v>1018</v>
      </c>
      <c r="C130" s="34" t="s">
        <v>1028</v>
      </c>
      <c r="D130" s="34" t="str">
        <f t="shared" si="5"/>
        <v>5级金色物理饰品</v>
      </c>
      <c r="E130" s="35" t="s">
        <v>485</v>
      </c>
      <c r="F130" s="35">
        <f>VLOOKUP(E130,编辑!W:X,2,FALSE)</f>
        <v>3004</v>
      </c>
      <c r="G130" s="36">
        <v>48</v>
      </c>
      <c r="H130" s="35" t="s">
        <v>497</v>
      </c>
      <c r="I130" s="35">
        <f>VLOOKUP(H130,编辑!W:X,2,FALSE)</f>
        <v>3104</v>
      </c>
      <c r="J130" s="36">
        <v>28</v>
      </c>
      <c r="K130" s="35" t="s">
        <v>498</v>
      </c>
      <c r="L130" s="35">
        <f>VLOOKUP(K130,编辑!W:X,2,FALSE)</f>
        <v>3404</v>
      </c>
      <c r="M130" s="36">
        <v>28</v>
      </c>
      <c r="N130" s="35" t="s">
        <v>479</v>
      </c>
      <c r="O130" s="36">
        <f>VLOOKUP(N130,编辑!Q:R,2,FALSE)</f>
        <v>5086</v>
      </c>
      <c r="P130" s="36">
        <f>VLOOKUP(A130,Sheet3!V:W,2,FALSE)*VLOOKUP(B130,Sheet3!N:P,3,FALSE)</f>
        <v>12</v>
      </c>
      <c r="Q130" s="38" t="str">
        <f t="shared" si="8"/>
        <v>3004;3104;3404;5086</v>
      </c>
      <c r="R130" s="38" t="str">
        <f t="shared" si="9"/>
        <v>48;28;28;12</v>
      </c>
    </row>
    <row r="131" ht="16.5" spans="1:18">
      <c r="A131" s="8" t="s">
        <v>1019</v>
      </c>
      <c r="B131" s="8" t="s">
        <v>1013</v>
      </c>
      <c r="C131" s="34" t="s">
        <v>1028</v>
      </c>
      <c r="D131" s="34" t="str">
        <f t="shared" ref="D131:D194" si="10">A131&amp;B131&amp;C131</f>
        <v>6级蓝色物理饰品</v>
      </c>
      <c r="E131" s="35" t="s">
        <v>488</v>
      </c>
      <c r="F131" s="35">
        <f>VLOOKUP(E131,编辑!W:X,2,FALSE)</f>
        <v>3005</v>
      </c>
      <c r="G131" s="36">
        <v>24</v>
      </c>
      <c r="H131" s="35" t="s">
        <v>503</v>
      </c>
      <c r="I131" s="35">
        <f>VLOOKUP(H131,编辑!W:X,2,FALSE)</f>
        <v>3105</v>
      </c>
      <c r="J131" s="36">
        <v>14</v>
      </c>
      <c r="K131" s="35" t="s">
        <v>504</v>
      </c>
      <c r="L131" s="35">
        <f>VLOOKUP(K131,编辑!W:X,2,FALSE)</f>
        <v>3405</v>
      </c>
      <c r="M131" s="36">
        <v>14</v>
      </c>
      <c r="N131" s="35" t="s">
        <v>479</v>
      </c>
      <c r="O131" s="36">
        <f>VLOOKUP(N131,编辑!Q:R,2,FALSE)</f>
        <v>5086</v>
      </c>
      <c r="P131" s="36">
        <f>VLOOKUP(A131,Sheet3!V:W,2,FALSE)*VLOOKUP(B131,Sheet3!N:P,3,FALSE)</f>
        <v>5</v>
      </c>
      <c r="Q131" s="38" t="str">
        <f t="shared" si="8"/>
        <v>3005;3105;3405;5086</v>
      </c>
      <c r="R131" s="38" t="str">
        <f t="shared" si="9"/>
        <v>24;14;14;5</v>
      </c>
    </row>
    <row r="132" ht="16.5" spans="1:18">
      <c r="A132" s="8" t="s">
        <v>1019</v>
      </c>
      <c r="B132" s="8" t="s">
        <v>1015</v>
      </c>
      <c r="C132" s="34" t="s">
        <v>1028</v>
      </c>
      <c r="D132" s="34" t="str">
        <f t="shared" si="10"/>
        <v>6级紫色物理饰品</v>
      </c>
      <c r="E132" s="35" t="s">
        <v>488</v>
      </c>
      <c r="F132" s="35">
        <f>VLOOKUP(E132,编辑!W:X,2,FALSE)</f>
        <v>3005</v>
      </c>
      <c r="G132" s="36">
        <v>36</v>
      </c>
      <c r="H132" s="35" t="s">
        <v>503</v>
      </c>
      <c r="I132" s="35">
        <f>VLOOKUP(H132,编辑!W:X,2,FALSE)</f>
        <v>3105</v>
      </c>
      <c r="J132" s="36">
        <v>21</v>
      </c>
      <c r="K132" s="35" t="s">
        <v>504</v>
      </c>
      <c r="L132" s="35">
        <f>VLOOKUP(K132,编辑!W:X,2,FALSE)</f>
        <v>3405</v>
      </c>
      <c r="M132" s="36">
        <v>21</v>
      </c>
      <c r="N132" s="35" t="s">
        <v>479</v>
      </c>
      <c r="O132" s="36">
        <f>VLOOKUP(N132,编辑!Q:R,2,FALSE)</f>
        <v>5086</v>
      </c>
      <c r="P132" s="36">
        <f>VLOOKUP(A132,Sheet3!V:W,2,FALSE)*VLOOKUP(B132,Sheet3!N:P,3,FALSE)</f>
        <v>10</v>
      </c>
      <c r="Q132" s="38" t="str">
        <f t="shared" si="8"/>
        <v>3005;3105;3405;5086</v>
      </c>
      <c r="R132" s="38" t="str">
        <f t="shared" si="9"/>
        <v>36;21;21;10</v>
      </c>
    </row>
    <row r="133" ht="16.5" spans="1:18">
      <c r="A133" s="8" t="s">
        <v>1019</v>
      </c>
      <c r="B133" s="8" t="s">
        <v>1018</v>
      </c>
      <c r="C133" s="34" t="s">
        <v>1028</v>
      </c>
      <c r="D133" s="34" t="str">
        <f t="shared" si="10"/>
        <v>6级金色物理饰品</v>
      </c>
      <c r="E133" s="35" t="s">
        <v>488</v>
      </c>
      <c r="F133" s="35">
        <f>VLOOKUP(E133,编辑!W:X,2,FALSE)</f>
        <v>3005</v>
      </c>
      <c r="G133" s="36">
        <v>58</v>
      </c>
      <c r="H133" s="35" t="s">
        <v>503</v>
      </c>
      <c r="I133" s="35">
        <f>VLOOKUP(H133,编辑!W:X,2,FALSE)</f>
        <v>3105</v>
      </c>
      <c r="J133" s="36">
        <v>34</v>
      </c>
      <c r="K133" s="35" t="s">
        <v>504</v>
      </c>
      <c r="L133" s="35">
        <f>VLOOKUP(K133,编辑!W:X,2,FALSE)</f>
        <v>3405</v>
      </c>
      <c r="M133" s="36">
        <v>34</v>
      </c>
      <c r="N133" s="35" t="s">
        <v>479</v>
      </c>
      <c r="O133" s="36">
        <f>VLOOKUP(N133,编辑!Q:R,2,FALSE)</f>
        <v>5086</v>
      </c>
      <c r="P133" s="36">
        <f>VLOOKUP(A133,Sheet3!V:W,2,FALSE)*VLOOKUP(B133,Sheet3!N:P,3,FALSE)</f>
        <v>15</v>
      </c>
      <c r="Q133" s="38" t="str">
        <f t="shared" si="8"/>
        <v>3005;3105;3405;5086</v>
      </c>
      <c r="R133" s="38" t="str">
        <f t="shared" si="9"/>
        <v>58;34;34;15</v>
      </c>
    </row>
    <row r="134" ht="16.5" spans="1:18">
      <c r="A134" s="9" t="s">
        <v>1020</v>
      </c>
      <c r="B134" s="9" t="s">
        <v>1013</v>
      </c>
      <c r="C134" s="34" t="s">
        <v>1028</v>
      </c>
      <c r="D134" s="34" t="str">
        <f t="shared" si="10"/>
        <v>7级蓝色物理饰品</v>
      </c>
      <c r="E134" s="35" t="s">
        <v>511</v>
      </c>
      <c r="F134" s="35">
        <f>VLOOKUP(E134,编辑!W:X,2,FALSE)</f>
        <v>3006</v>
      </c>
      <c r="G134" s="36">
        <v>27</v>
      </c>
      <c r="H134" s="35" t="s">
        <v>512</v>
      </c>
      <c r="I134" s="35">
        <f>VLOOKUP(H134,编辑!W:X,2,FALSE)</f>
        <v>3106</v>
      </c>
      <c r="J134" s="36">
        <v>16</v>
      </c>
      <c r="K134" s="35" t="s">
        <v>513</v>
      </c>
      <c r="L134" s="35">
        <f>VLOOKUP(K134,编辑!W:X,2,FALSE)</f>
        <v>3406</v>
      </c>
      <c r="M134" s="36">
        <v>16</v>
      </c>
      <c r="N134" s="35" t="s">
        <v>479</v>
      </c>
      <c r="O134" s="36">
        <f>VLOOKUP(N134,编辑!Q:R,2,FALSE)</f>
        <v>5086</v>
      </c>
      <c r="P134" s="36">
        <f>VLOOKUP(A134,Sheet3!V:W,2,FALSE)*VLOOKUP(B134,Sheet3!N:P,3,FALSE)</f>
        <v>6</v>
      </c>
      <c r="Q134" s="38" t="str">
        <f t="shared" si="8"/>
        <v>3006;3106;3406;5086</v>
      </c>
      <c r="R134" s="38" t="str">
        <f t="shared" si="9"/>
        <v>27;16;16;6</v>
      </c>
    </row>
    <row r="135" ht="16.5" spans="1:18">
      <c r="A135" s="9" t="s">
        <v>1020</v>
      </c>
      <c r="B135" s="9" t="s">
        <v>1015</v>
      </c>
      <c r="C135" s="34" t="s">
        <v>1028</v>
      </c>
      <c r="D135" s="34" t="str">
        <f t="shared" si="10"/>
        <v>7级紫色物理饰品</v>
      </c>
      <c r="E135" s="35" t="s">
        <v>511</v>
      </c>
      <c r="F135" s="35">
        <f>VLOOKUP(E135,编辑!W:X,2,FALSE)</f>
        <v>3006</v>
      </c>
      <c r="G135" s="36">
        <v>42</v>
      </c>
      <c r="H135" s="35" t="s">
        <v>512</v>
      </c>
      <c r="I135" s="35">
        <f>VLOOKUP(H135,编辑!W:X,2,FALSE)</f>
        <v>3106</v>
      </c>
      <c r="J135" s="36">
        <v>25</v>
      </c>
      <c r="K135" s="35" t="s">
        <v>513</v>
      </c>
      <c r="L135" s="35">
        <f>VLOOKUP(K135,编辑!W:X,2,FALSE)</f>
        <v>3406</v>
      </c>
      <c r="M135" s="36">
        <v>25</v>
      </c>
      <c r="N135" s="35" t="s">
        <v>479</v>
      </c>
      <c r="O135" s="36">
        <f>VLOOKUP(N135,编辑!Q:R,2,FALSE)</f>
        <v>5086</v>
      </c>
      <c r="P135" s="36">
        <f>VLOOKUP(A135,Sheet3!V:W,2,FALSE)*VLOOKUP(B135,Sheet3!N:P,3,FALSE)</f>
        <v>12</v>
      </c>
      <c r="Q135" s="38" t="str">
        <f t="shared" si="8"/>
        <v>3006;3106;3406;5086</v>
      </c>
      <c r="R135" s="38" t="str">
        <f t="shared" si="9"/>
        <v>42;25;25;12</v>
      </c>
    </row>
    <row r="136" ht="16.5" spans="1:18">
      <c r="A136" s="9" t="s">
        <v>1020</v>
      </c>
      <c r="B136" s="9" t="s">
        <v>1018</v>
      </c>
      <c r="C136" s="34" t="s">
        <v>1028</v>
      </c>
      <c r="D136" s="34" t="str">
        <f t="shared" si="10"/>
        <v>7级金色物理饰品</v>
      </c>
      <c r="E136" s="35" t="s">
        <v>511</v>
      </c>
      <c r="F136" s="35">
        <f>VLOOKUP(E136,编辑!W:X,2,FALSE)</f>
        <v>3006</v>
      </c>
      <c r="G136" s="36">
        <v>68</v>
      </c>
      <c r="H136" s="35" t="s">
        <v>512</v>
      </c>
      <c r="I136" s="35">
        <f>VLOOKUP(H136,编辑!W:X,2,FALSE)</f>
        <v>3106</v>
      </c>
      <c r="J136" s="36">
        <v>40</v>
      </c>
      <c r="K136" s="35" t="s">
        <v>513</v>
      </c>
      <c r="L136" s="35">
        <f>VLOOKUP(K136,编辑!W:X,2,FALSE)</f>
        <v>3406</v>
      </c>
      <c r="M136" s="36">
        <v>40</v>
      </c>
      <c r="N136" s="35" t="s">
        <v>479</v>
      </c>
      <c r="O136" s="36">
        <f>VLOOKUP(N136,编辑!Q:R,2,FALSE)</f>
        <v>5086</v>
      </c>
      <c r="P136" s="36">
        <f>VLOOKUP(A136,Sheet3!V:W,2,FALSE)*VLOOKUP(B136,Sheet3!N:P,3,FALSE)</f>
        <v>18</v>
      </c>
      <c r="Q136" s="38" t="str">
        <f t="shared" si="8"/>
        <v>3006;3106;3406;5086</v>
      </c>
      <c r="R136" s="38" t="str">
        <f t="shared" si="9"/>
        <v>68;40;40;18</v>
      </c>
    </row>
    <row r="137" ht="16.5" spans="1:18">
      <c r="A137" s="4" t="s">
        <v>1010</v>
      </c>
      <c r="B137" s="4" t="s">
        <v>1011</v>
      </c>
      <c r="C137" s="37" t="s">
        <v>1029</v>
      </c>
      <c r="D137" s="34" t="str">
        <f t="shared" si="10"/>
        <v>2级绿色法系饰品</v>
      </c>
      <c r="E137" s="35" t="s">
        <v>471</v>
      </c>
      <c r="F137" s="35">
        <f>VLOOKUP(E137,编辑!W:X,2,FALSE)</f>
        <v>3001</v>
      </c>
      <c r="G137" s="36">
        <v>3</v>
      </c>
      <c r="H137" s="35" t="s">
        <v>474</v>
      </c>
      <c r="I137" s="35">
        <f>VLOOKUP(H137,编辑!W:X,2,FALSE)</f>
        <v>3101</v>
      </c>
      <c r="J137" s="36">
        <v>3</v>
      </c>
      <c r="K137" s="35" t="s">
        <v>475</v>
      </c>
      <c r="L137" s="35">
        <f>VLOOKUP(K137,编辑!W:X,2,FALSE)</f>
        <v>3401</v>
      </c>
      <c r="M137" s="36">
        <v>5</v>
      </c>
      <c r="N137" s="35"/>
      <c r="O137" s="36"/>
      <c r="P137" s="36"/>
      <c r="Q137" s="38" t="str">
        <f t="shared" si="8"/>
        <v>3001;3101;3401</v>
      </c>
      <c r="R137" s="38" t="str">
        <f t="shared" si="9"/>
        <v>3;3;5</v>
      </c>
    </row>
    <row r="138" ht="16.5" spans="1:18">
      <c r="A138" s="4" t="s">
        <v>1010</v>
      </c>
      <c r="B138" s="4" t="s">
        <v>1013</v>
      </c>
      <c r="C138" s="37" t="s">
        <v>1029</v>
      </c>
      <c r="D138" s="34" t="str">
        <f t="shared" si="10"/>
        <v>2级蓝色法系饰品</v>
      </c>
      <c r="E138" s="35" t="s">
        <v>471</v>
      </c>
      <c r="F138" s="35">
        <f>VLOOKUP(E138,编辑!W:X,2,FALSE)</f>
        <v>3001</v>
      </c>
      <c r="G138" s="36">
        <v>4</v>
      </c>
      <c r="H138" s="35" t="s">
        <v>474</v>
      </c>
      <c r="I138" s="35">
        <f>VLOOKUP(H138,编辑!W:X,2,FALSE)</f>
        <v>3101</v>
      </c>
      <c r="J138" s="36">
        <v>4</v>
      </c>
      <c r="K138" s="35" t="s">
        <v>475</v>
      </c>
      <c r="L138" s="35">
        <f>VLOOKUP(K138,编辑!W:X,2,FALSE)</f>
        <v>3401</v>
      </c>
      <c r="M138" s="36">
        <v>8</v>
      </c>
      <c r="N138" s="35" t="s">
        <v>479</v>
      </c>
      <c r="O138" s="36">
        <f>VLOOKUP(N138,编辑!Q:R,2,FALSE)</f>
        <v>5086</v>
      </c>
      <c r="P138" s="36">
        <f>VLOOKUP(A138,Sheet3!V:W,2,FALSE)*VLOOKUP(B138,Sheet3!N:P,3,FALSE)</f>
        <v>1</v>
      </c>
      <c r="Q138" s="38" t="str">
        <f t="shared" si="8"/>
        <v>3001;3101;3401;5086</v>
      </c>
      <c r="R138" s="38" t="str">
        <f t="shared" si="9"/>
        <v>4;4;8;1</v>
      </c>
    </row>
    <row r="139" ht="16.5" spans="1:18">
      <c r="A139" s="5" t="s">
        <v>1014</v>
      </c>
      <c r="B139" s="5" t="s">
        <v>1013</v>
      </c>
      <c r="C139" s="37" t="s">
        <v>1029</v>
      </c>
      <c r="D139" s="34" t="str">
        <f t="shared" si="10"/>
        <v>3级蓝色法系饰品</v>
      </c>
      <c r="E139" s="35" t="s">
        <v>476</v>
      </c>
      <c r="F139" s="35">
        <f>VLOOKUP(E139,编辑!W:X,2,FALSE)</f>
        <v>3002</v>
      </c>
      <c r="G139" s="36">
        <v>7</v>
      </c>
      <c r="H139" s="35" t="s">
        <v>483</v>
      </c>
      <c r="I139" s="35">
        <f>VLOOKUP(H139,编辑!W:X,2,FALSE)</f>
        <v>3102</v>
      </c>
      <c r="J139" s="36">
        <v>7</v>
      </c>
      <c r="K139" s="35" t="s">
        <v>484</v>
      </c>
      <c r="L139" s="35">
        <f>VLOOKUP(K139,编辑!W:X,2,FALSE)</f>
        <v>3402</v>
      </c>
      <c r="M139" s="36">
        <v>12</v>
      </c>
      <c r="N139" s="35" t="s">
        <v>479</v>
      </c>
      <c r="O139" s="36">
        <f>VLOOKUP(N139,编辑!Q:R,2,FALSE)</f>
        <v>5086</v>
      </c>
      <c r="P139" s="36">
        <f>VLOOKUP(A139,Sheet3!V:W,2,FALSE)*VLOOKUP(B139,Sheet3!N:P,3,FALSE)</f>
        <v>2</v>
      </c>
      <c r="Q139" s="38" t="str">
        <f t="shared" si="8"/>
        <v>3002;3102;3402;5086</v>
      </c>
      <c r="R139" s="38" t="str">
        <f t="shared" si="9"/>
        <v>7;7;12;2</v>
      </c>
    </row>
    <row r="140" ht="16.5" spans="1:18">
      <c r="A140" s="5" t="s">
        <v>1014</v>
      </c>
      <c r="B140" s="5" t="s">
        <v>1015</v>
      </c>
      <c r="C140" s="37" t="s">
        <v>1029</v>
      </c>
      <c r="D140" s="34" t="str">
        <f t="shared" si="10"/>
        <v>3级紫色法系饰品</v>
      </c>
      <c r="E140" s="35" t="s">
        <v>476</v>
      </c>
      <c r="F140" s="35">
        <f>VLOOKUP(E140,编辑!W:X,2,FALSE)</f>
        <v>3002</v>
      </c>
      <c r="G140" s="36">
        <v>10</v>
      </c>
      <c r="H140" s="35" t="s">
        <v>483</v>
      </c>
      <c r="I140" s="35">
        <f>VLOOKUP(H140,编辑!W:X,2,FALSE)</f>
        <v>3102</v>
      </c>
      <c r="J140" s="36">
        <v>10</v>
      </c>
      <c r="K140" s="35" t="s">
        <v>484</v>
      </c>
      <c r="L140" s="35">
        <f>VLOOKUP(K140,编辑!W:X,2,FALSE)</f>
        <v>3402</v>
      </c>
      <c r="M140" s="36">
        <v>18</v>
      </c>
      <c r="N140" s="35" t="s">
        <v>479</v>
      </c>
      <c r="O140" s="36">
        <f>VLOOKUP(N140,编辑!Q:R,2,FALSE)</f>
        <v>5086</v>
      </c>
      <c r="P140" s="36">
        <f>VLOOKUP(A140,Sheet3!V:W,2,FALSE)*VLOOKUP(B140,Sheet3!N:P,3,FALSE)</f>
        <v>4</v>
      </c>
      <c r="Q140" s="38" t="str">
        <f t="shared" si="8"/>
        <v>3002;3102;3402;5086</v>
      </c>
      <c r="R140" s="38" t="str">
        <f t="shared" si="9"/>
        <v>10;10;18;4</v>
      </c>
    </row>
    <row r="141" ht="16.5" spans="1:18">
      <c r="A141" s="6" t="s">
        <v>1016</v>
      </c>
      <c r="B141" s="6" t="s">
        <v>1013</v>
      </c>
      <c r="C141" s="37" t="s">
        <v>1029</v>
      </c>
      <c r="D141" s="34" t="str">
        <f t="shared" si="10"/>
        <v>4级蓝色法系饰品</v>
      </c>
      <c r="E141" s="35" t="s">
        <v>480</v>
      </c>
      <c r="F141" s="35">
        <f>VLOOKUP(E141,编辑!W:X,2,FALSE)</f>
        <v>3003</v>
      </c>
      <c r="G141" s="36">
        <v>9</v>
      </c>
      <c r="H141" s="35" t="s">
        <v>491</v>
      </c>
      <c r="I141" s="35">
        <f>VLOOKUP(H141,编辑!W:X,2,FALSE)</f>
        <v>3103</v>
      </c>
      <c r="J141" s="36">
        <v>9</v>
      </c>
      <c r="K141" s="35" t="s">
        <v>492</v>
      </c>
      <c r="L141" s="35">
        <f>VLOOKUP(K141,编辑!W:X,2,FALSE)</f>
        <v>3403</v>
      </c>
      <c r="M141" s="36">
        <v>16</v>
      </c>
      <c r="N141" s="35" t="s">
        <v>479</v>
      </c>
      <c r="O141" s="36">
        <f>VLOOKUP(N141,编辑!Q:R,2,FALSE)</f>
        <v>5086</v>
      </c>
      <c r="P141" s="36">
        <f>VLOOKUP(A141,Sheet3!V:W,2,FALSE)*VLOOKUP(B141,Sheet3!N:P,3,FALSE)</f>
        <v>3</v>
      </c>
      <c r="Q141" s="38" t="str">
        <f t="shared" si="8"/>
        <v>3003;3103;3403;5086</v>
      </c>
      <c r="R141" s="38" t="str">
        <f t="shared" si="9"/>
        <v>9;9;16;3</v>
      </c>
    </row>
    <row r="142" ht="16.5" spans="1:18">
      <c r="A142" s="6" t="s">
        <v>1016</v>
      </c>
      <c r="B142" s="6" t="s">
        <v>1015</v>
      </c>
      <c r="C142" s="37" t="s">
        <v>1029</v>
      </c>
      <c r="D142" s="34" t="str">
        <f t="shared" si="10"/>
        <v>4级紫色法系饰品</v>
      </c>
      <c r="E142" s="35" t="s">
        <v>480</v>
      </c>
      <c r="F142" s="35">
        <f>VLOOKUP(E142,编辑!W:X,2,FALSE)</f>
        <v>3003</v>
      </c>
      <c r="G142" s="36">
        <v>14</v>
      </c>
      <c r="H142" s="35" t="s">
        <v>491</v>
      </c>
      <c r="I142" s="35">
        <f>VLOOKUP(H142,编辑!W:X,2,FALSE)</f>
        <v>3103</v>
      </c>
      <c r="J142" s="36">
        <v>14</v>
      </c>
      <c r="K142" s="35" t="s">
        <v>492</v>
      </c>
      <c r="L142" s="35">
        <f>VLOOKUP(K142,编辑!W:X,2,FALSE)</f>
        <v>3403</v>
      </c>
      <c r="M142" s="36">
        <v>24</v>
      </c>
      <c r="N142" s="35" t="s">
        <v>479</v>
      </c>
      <c r="O142" s="36">
        <f>VLOOKUP(N142,编辑!Q:R,2,FALSE)</f>
        <v>5086</v>
      </c>
      <c r="P142" s="36">
        <f>VLOOKUP(A142,Sheet3!V:W,2,FALSE)*VLOOKUP(B142,Sheet3!N:P,3,FALSE)</f>
        <v>6</v>
      </c>
      <c r="Q142" s="38" t="str">
        <f t="shared" si="8"/>
        <v>3003;3103;3403;5086</v>
      </c>
      <c r="R142" s="38" t="str">
        <f t="shared" si="9"/>
        <v>14;14;24;6</v>
      </c>
    </row>
    <row r="143" ht="16.5" spans="1:18">
      <c r="A143" s="7" t="s">
        <v>1017</v>
      </c>
      <c r="B143" s="7" t="s">
        <v>1013</v>
      </c>
      <c r="C143" s="37" t="s">
        <v>1029</v>
      </c>
      <c r="D143" s="34" t="str">
        <f t="shared" si="10"/>
        <v>5级蓝色法系饰品</v>
      </c>
      <c r="E143" s="35" t="s">
        <v>485</v>
      </c>
      <c r="F143" s="35">
        <f>VLOOKUP(E143,编辑!W:X,2,FALSE)</f>
        <v>3004</v>
      </c>
      <c r="G143" s="36">
        <v>12</v>
      </c>
      <c r="H143" s="35" t="s">
        <v>497</v>
      </c>
      <c r="I143" s="35">
        <f>VLOOKUP(H143,编辑!W:X,2,FALSE)</f>
        <v>3104</v>
      </c>
      <c r="J143" s="36">
        <v>12</v>
      </c>
      <c r="K143" s="35" t="s">
        <v>498</v>
      </c>
      <c r="L143" s="35">
        <f>VLOOKUP(K143,编辑!W:X,2,FALSE)</f>
        <v>3404</v>
      </c>
      <c r="M143" s="36">
        <v>20</v>
      </c>
      <c r="N143" s="35" t="s">
        <v>479</v>
      </c>
      <c r="O143" s="36">
        <f>VLOOKUP(N143,编辑!Q:R,2,FALSE)</f>
        <v>5086</v>
      </c>
      <c r="P143" s="36">
        <f>VLOOKUP(A143,Sheet3!V:W,2,FALSE)*VLOOKUP(B143,Sheet3!N:P,3,FALSE)</f>
        <v>4</v>
      </c>
      <c r="Q143" s="38" t="str">
        <f t="shared" si="8"/>
        <v>3004;3104;3404;5086</v>
      </c>
      <c r="R143" s="38" t="str">
        <f t="shared" si="9"/>
        <v>12;12;20;4</v>
      </c>
    </row>
    <row r="144" ht="16.5" spans="1:18">
      <c r="A144" s="7" t="s">
        <v>1017</v>
      </c>
      <c r="B144" s="7" t="s">
        <v>1015</v>
      </c>
      <c r="C144" s="37" t="s">
        <v>1029</v>
      </c>
      <c r="D144" s="34" t="str">
        <f t="shared" si="10"/>
        <v>5级紫色法系饰品</v>
      </c>
      <c r="E144" s="35" t="s">
        <v>485</v>
      </c>
      <c r="F144" s="35">
        <f>VLOOKUP(E144,编辑!W:X,2,FALSE)</f>
        <v>3004</v>
      </c>
      <c r="G144" s="36">
        <v>18</v>
      </c>
      <c r="H144" s="35" t="s">
        <v>497</v>
      </c>
      <c r="I144" s="35">
        <f>VLOOKUP(H144,编辑!W:X,2,FALSE)</f>
        <v>3104</v>
      </c>
      <c r="J144" s="36">
        <v>18</v>
      </c>
      <c r="K144" s="35" t="s">
        <v>498</v>
      </c>
      <c r="L144" s="35">
        <f>VLOOKUP(K144,编辑!W:X,2,FALSE)</f>
        <v>3404</v>
      </c>
      <c r="M144" s="36">
        <v>30</v>
      </c>
      <c r="N144" s="35" t="s">
        <v>479</v>
      </c>
      <c r="O144" s="36">
        <f>VLOOKUP(N144,编辑!Q:R,2,FALSE)</f>
        <v>5086</v>
      </c>
      <c r="P144" s="36">
        <f>VLOOKUP(A144,Sheet3!V:W,2,FALSE)*VLOOKUP(B144,Sheet3!N:P,3,FALSE)</f>
        <v>8</v>
      </c>
      <c r="Q144" s="38" t="str">
        <f t="shared" si="8"/>
        <v>3004;3104;3404;5086</v>
      </c>
      <c r="R144" s="38" t="str">
        <f t="shared" si="9"/>
        <v>18;18;30;8</v>
      </c>
    </row>
    <row r="145" ht="16.5" spans="1:18">
      <c r="A145" s="7" t="s">
        <v>1017</v>
      </c>
      <c r="B145" s="7" t="s">
        <v>1018</v>
      </c>
      <c r="C145" s="37" t="s">
        <v>1029</v>
      </c>
      <c r="D145" s="34" t="str">
        <f t="shared" si="10"/>
        <v>5级金色法系饰品</v>
      </c>
      <c r="E145" s="35" t="s">
        <v>485</v>
      </c>
      <c r="F145" s="35">
        <f>VLOOKUP(E145,编辑!W:X,2,FALSE)</f>
        <v>3004</v>
      </c>
      <c r="G145" s="36">
        <v>28</v>
      </c>
      <c r="H145" s="35" t="s">
        <v>497</v>
      </c>
      <c r="I145" s="35">
        <f>VLOOKUP(H145,编辑!W:X,2,FALSE)</f>
        <v>3104</v>
      </c>
      <c r="J145" s="36">
        <v>28</v>
      </c>
      <c r="K145" s="35" t="s">
        <v>498</v>
      </c>
      <c r="L145" s="35">
        <f>VLOOKUP(K145,编辑!W:X,2,FALSE)</f>
        <v>3404</v>
      </c>
      <c r="M145" s="36">
        <v>48</v>
      </c>
      <c r="N145" s="35" t="s">
        <v>479</v>
      </c>
      <c r="O145" s="36">
        <f>VLOOKUP(N145,编辑!Q:R,2,FALSE)</f>
        <v>5086</v>
      </c>
      <c r="P145" s="36">
        <f>VLOOKUP(A145,Sheet3!V:W,2,FALSE)*VLOOKUP(B145,Sheet3!N:P,3,FALSE)</f>
        <v>12</v>
      </c>
      <c r="Q145" s="38" t="str">
        <f t="shared" si="8"/>
        <v>3004;3104;3404;5086</v>
      </c>
      <c r="R145" s="38" t="str">
        <f t="shared" si="9"/>
        <v>28;28;48;12</v>
      </c>
    </row>
    <row r="146" ht="16.5" spans="1:18">
      <c r="A146" s="8" t="s">
        <v>1019</v>
      </c>
      <c r="B146" s="8" t="s">
        <v>1013</v>
      </c>
      <c r="C146" s="37" t="s">
        <v>1029</v>
      </c>
      <c r="D146" s="34" t="str">
        <f t="shared" si="10"/>
        <v>6级蓝色法系饰品</v>
      </c>
      <c r="E146" s="35" t="s">
        <v>488</v>
      </c>
      <c r="F146" s="35">
        <f>VLOOKUP(E146,编辑!W:X,2,FALSE)</f>
        <v>3005</v>
      </c>
      <c r="G146" s="36">
        <v>14</v>
      </c>
      <c r="H146" s="35" t="s">
        <v>503</v>
      </c>
      <c r="I146" s="35">
        <f>VLOOKUP(H146,编辑!W:X,2,FALSE)</f>
        <v>3105</v>
      </c>
      <c r="J146" s="36">
        <v>14</v>
      </c>
      <c r="K146" s="35" t="s">
        <v>504</v>
      </c>
      <c r="L146" s="35">
        <f>VLOOKUP(K146,编辑!W:X,2,FALSE)</f>
        <v>3405</v>
      </c>
      <c r="M146" s="36">
        <v>24</v>
      </c>
      <c r="N146" s="35" t="s">
        <v>479</v>
      </c>
      <c r="O146" s="36">
        <f>VLOOKUP(N146,编辑!Q:R,2,FALSE)</f>
        <v>5086</v>
      </c>
      <c r="P146" s="36">
        <f>VLOOKUP(A146,Sheet3!V:W,2,FALSE)*VLOOKUP(B146,Sheet3!N:P,3,FALSE)</f>
        <v>5</v>
      </c>
      <c r="Q146" s="38" t="str">
        <f t="shared" si="8"/>
        <v>3005;3105;3405;5086</v>
      </c>
      <c r="R146" s="38" t="str">
        <f t="shared" si="9"/>
        <v>14;14;24;5</v>
      </c>
    </row>
    <row r="147" ht="16.5" spans="1:18">
      <c r="A147" s="8" t="s">
        <v>1019</v>
      </c>
      <c r="B147" s="8" t="s">
        <v>1015</v>
      </c>
      <c r="C147" s="37" t="s">
        <v>1029</v>
      </c>
      <c r="D147" s="34" t="str">
        <f t="shared" si="10"/>
        <v>6级紫色法系饰品</v>
      </c>
      <c r="E147" s="35" t="s">
        <v>488</v>
      </c>
      <c r="F147" s="35">
        <f>VLOOKUP(E147,编辑!W:X,2,FALSE)</f>
        <v>3005</v>
      </c>
      <c r="G147" s="36">
        <v>21</v>
      </c>
      <c r="H147" s="35" t="s">
        <v>503</v>
      </c>
      <c r="I147" s="35">
        <f>VLOOKUP(H147,编辑!W:X,2,FALSE)</f>
        <v>3105</v>
      </c>
      <c r="J147" s="36">
        <v>21</v>
      </c>
      <c r="K147" s="35" t="s">
        <v>504</v>
      </c>
      <c r="L147" s="35">
        <f>VLOOKUP(K147,编辑!W:X,2,FALSE)</f>
        <v>3405</v>
      </c>
      <c r="M147" s="36">
        <v>36</v>
      </c>
      <c r="N147" s="35" t="s">
        <v>479</v>
      </c>
      <c r="O147" s="36">
        <f>VLOOKUP(N147,编辑!Q:R,2,FALSE)</f>
        <v>5086</v>
      </c>
      <c r="P147" s="36">
        <f>VLOOKUP(A147,Sheet3!V:W,2,FALSE)*VLOOKUP(B147,Sheet3!N:P,3,FALSE)</f>
        <v>10</v>
      </c>
      <c r="Q147" s="38" t="str">
        <f t="shared" si="8"/>
        <v>3005;3105;3405;5086</v>
      </c>
      <c r="R147" s="38" t="str">
        <f t="shared" si="9"/>
        <v>21;21;36;10</v>
      </c>
    </row>
    <row r="148" ht="16.5" spans="1:18">
      <c r="A148" s="8" t="s">
        <v>1019</v>
      </c>
      <c r="B148" s="8" t="s">
        <v>1018</v>
      </c>
      <c r="C148" s="37" t="s">
        <v>1029</v>
      </c>
      <c r="D148" s="34" t="str">
        <f t="shared" si="10"/>
        <v>6级金色法系饰品</v>
      </c>
      <c r="E148" s="35" t="s">
        <v>488</v>
      </c>
      <c r="F148" s="35">
        <f>VLOOKUP(E148,编辑!W:X,2,FALSE)</f>
        <v>3005</v>
      </c>
      <c r="G148" s="36">
        <v>34</v>
      </c>
      <c r="H148" s="35" t="s">
        <v>503</v>
      </c>
      <c r="I148" s="35">
        <f>VLOOKUP(H148,编辑!W:X,2,FALSE)</f>
        <v>3105</v>
      </c>
      <c r="J148" s="36">
        <v>34</v>
      </c>
      <c r="K148" s="35" t="s">
        <v>504</v>
      </c>
      <c r="L148" s="35">
        <f>VLOOKUP(K148,编辑!W:X,2,FALSE)</f>
        <v>3405</v>
      </c>
      <c r="M148" s="36">
        <v>58</v>
      </c>
      <c r="N148" s="35" t="s">
        <v>479</v>
      </c>
      <c r="O148" s="36">
        <f>VLOOKUP(N148,编辑!Q:R,2,FALSE)</f>
        <v>5086</v>
      </c>
      <c r="P148" s="36">
        <f>VLOOKUP(A148,Sheet3!V:W,2,FALSE)*VLOOKUP(B148,Sheet3!N:P,3,FALSE)</f>
        <v>15</v>
      </c>
      <c r="Q148" s="38" t="str">
        <f t="shared" si="8"/>
        <v>3005;3105;3405;5086</v>
      </c>
      <c r="R148" s="38" t="str">
        <f t="shared" si="9"/>
        <v>34;34;58;15</v>
      </c>
    </row>
    <row r="149" ht="16.5" spans="1:18">
      <c r="A149" s="9" t="s">
        <v>1020</v>
      </c>
      <c r="B149" s="9" t="s">
        <v>1013</v>
      </c>
      <c r="C149" s="37" t="s">
        <v>1029</v>
      </c>
      <c r="D149" s="34" t="str">
        <f t="shared" si="10"/>
        <v>7级蓝色法系饰品</v>
      </c>
      <c r="E149" s="35" t="s">
        <v>511</v>
      </c>
      <c r="F149" s="35">
        <f>VLOOKUP(E149,编辑!W:X,2,FALSE)</f>
        <v>3006</v>
      </c>
      <c r="G149" s="36">
        <v>16</v>
      </c>
      <c r="H149" s="35" t="s">
        <v>512</v>
      </c>
      <c r="I149" s="35">
        <f>VLOOKUP(H149,编辑!W:X,2,FALSE)</f>
        <v>3106</v>
      </c>
      <c r="J149" s="36">
        <v>16</v>
      </c>
      <c r="K149" s="35" t="s">
        <v>513</v>
      </c>
      <c r="L149" s="35">
        <f>VLOOKUP(K149,编辑!W:X,2,FALSE)</f>
        <v>3406</v>
      </c>
      <c r="M149" s="36">
        <v>27</v>
      </c>
      <c r="N149" s="35" t="s">
        <v>479</v>
      </c>
      <c r="O149" s="36">
        <f>VLOOKUP(N149,编辑!Q:R,2,FALSE)</f>
        <v>5086</v>
      </c>
      <c r="P149" s="36">
        <f>VLOOKUP(A149,Sheet3!V:W,2,FALSE)*VLOOKUP(B149,Sheet3!N:P,3,FALSE)</f>
        <v>6</v>
      </c>
      <c r="Q149" s="38" t="str">
        <f t="shared" si="8"/>
        <v>3006;3106;3406;5086</v>
      </c>
      <c r="R149" s="38" t="str">
        <f t="shared" si="9"/>
        <v>16;16;27;6</v>
      </c>
    </row>
    <row r="150" ht="16.5" spans="1:18">
      <c r="A150" s="9" t="s">
        <v>1020</v>
      </c>
      <c r="B150" s="9" t="s">
        <v>1015</v>
      </c>
      <c r="C150" s="37" t="s">
        <v>1029</v>
      </c>
      <c r="D150" s="34" t="str">
        <f t="shared" si="10"/>
        <v>7级紫色法系饰品</v>
      </c>
      <c r="E150" s="35" t="s">
        <v>511</v>
      </c>
      <c r="F150" s="35">
        <f>VLOOKUP(E150,编辑!W:X,2,FALSE)</f>
        <v>3006</v>
      </c>
      <c r="G150" s="36">
        <v>25</v>
      </c>
      <c r="H150" s="35" t="s">
        <v>512</v>
      </c>
      <c r="I150" s="35">
        <f>VLOOKUP(H150,编辑!W:X,2,FALSE)</f>
        <v>3106</v>
      </c>
      <c r="J150" s="36">
        <v>25</v>
      </c>
      <c r="K150" s="35" t="s">
        <v>513</v>
      </c>
      <c r="L150" s="35">
        <f>VLOOKUP(K150,编辑!W:X,2,FALSE)</f>
        <v>3406</v>
      </c>
      <c r="M150" s="36">
        <v>42</v>
      </c>
      <c r="N150" s="35" t="s">
        <v>479</v>
      </c>
      <c r="O150" s="36">
        <f>VLOOKUP(N150,编辑!Q:R,2,FALSE)</f>
        <v>5086</v>
      </c>
      <c r="P150" s="36">
        <f>VLOOKUP(A150,Sheet3!V:W,2,FALSE)*VLOOKUP(B150,Sheet3!N:P,3,FALSE)</f>
        <v>12</v>
      </c>
      <c r="Q150" s="38" t="str">
        <f t="shared" si="8"/>
        <v>3006;3106;3406;5086</v>
      </c>
      <c r="R150" s="38" t="str">
        <f t="shared" si="9"/>
        <v>25;25;42;12</v>
      </c>
    </row>
    <row r="151" ht="16.5" spans="1:18">
      <c r="A151" s="9" t="s">
        <v>1020</v>
      </c>
      <c r="B151" s="9" t="s">
        <v>1018</v>
      </c>
      <c r="C151" s="37" t="s">
        <v>1029</v>
      </c>
      <c r="D151" s="34" t="str">
        <f t="shared" si="10"/>
        <v>7级金色法系饰品</v>
      </c>
      <c r="E151" s="35" t="s">
        <v>511</v>
      </c>
      <c r="F151" s="35">
        <f>VLOOKUP(E151,编辑!W:X,2,FALSE)</f>
        <v>3006</v>
      </c>
      <c r="G151" s="36">
        <v>40</v>
      </c>
      <c r="H151" s="35" t="s">
        <v>512</v>
      </c>
      <c r="I151" s="35">
        <f>VLOOKUP(H151,编辑!W:X,2,FALSE)</f>
        <v>3106</v>
      </c>
      <c r="J151" s="36">
        <v>40</v>
      </c>
      <c r="K151" s="35" t="s">
        <v>513</v>
      </c>
      <c r="L151" s="35">
        <f>VLOOKUP(K151,编辑!W:X,2,FALSE)</f>
        <v>3406</v>
      </c>
      <c r="M151" s="36">
        <v>68</v>
      </c>
      <c r="N151" s="35" t="s">
        <v>479</v>
      </c>
      <c r="O151" s="36">
        <f>VLOOKUP(N151,编辑!Q:R,2,FALSE)</f>
        <v>5086</v>
      </c>
      <c r="P151" s="36">
        <f>VLOOKUP(A151,Sheet3!V:W,2,FALSE)*VLOOKUP(B151,Sheet3!N:P,3,FALSE)</f>
        <v>18</v>
      </c>
      <c r="Q151" s="38" t="str">
        <f t="shared" si="8"/>
        <v>3006;3106;3406;5086</v>
      </c>
      <c r="R151" s="38" t="str">
        <f t="shared" si="9"/>
        <v>40;40;68;18</v>
      </c>
    </row>
    <row r="152" ht="16.5" spans="1:18">
      <c r="A152" s="40" t="s">
        <v>863</v>
      </c>
      <c r="B152" s="40"/>
      <c r="C152" s="40"/>
      <c r="D152" s="34" t="str">
        <f t="shared" si="10"/>
        <v>角色剑A7</v>
      </c>
      <c r="E152" s="41" t="s">
        <v>508</v>
      </c>
      <c r="F152" s="42">
        <f>VLOOKUP(E152,编辑!W:X,2,FALSE)</f>
        <v>3012</v>
      </c>
      <c r="G152" s="43">
        <v>30</v>
      </c>
      <c r="H152" s="41" t="s">
        <v>508</v>
      </c>
      <c r="I152" s="42">
        <f>VLOOKUP(H152,编辑!W:X,2,FALSE)</f>
        <v>3012</v>
      </c>
      <c r="J152" s="43">
        <v>30</v>
      </c>
      <c r="K152" s="41" t="s">
        <v>508</v>
      </c>
      <c r="L152" s="42">
        <f>VLOOKUP(K152,编辑!W:X,2,FALSE)</f>
        <v>3012</v>
      </c>
      <c r="M152" s="43">
        <v>30</v>
      </c>
      <c r="N152" s="40"/>
      <c r="O152" s="44">
        <v>3012</v>
      </c>
      <c r="P152" s="36" t="e">
        <f>VLOOKUP(A152,Sheet3!V:W,2,FALSE)*VLOOKUP(B152,Sheet3!N:P,3,FALSE)</f>
        <v>#N/A</v>
      </c>
      <c r="Q152" s="38" t="str">
        <f t="shared" ref="Q152:Q214" si="11">IF(N152="",(F152&amp;";"&amp;I152&amp;";"&amp;L152),(F152&amp;";"&amp;I152&amp;";"&amp;L152&amp;";"&amp;O152))</f>
        <v>3012;3012;3012</v>
      </c>
      <c r="R152" s="38" t="str">
        <f t="shared" ref="R152:R214" si="12">IF(N152="",(G152&amp;";"&amp;J152&amp;";"&amp;M152),(G152&amp;";"&amp;J152&amp;";"&amp;M152&amp;";"&amp;P152))</f>
        <v>30;30;30</v>
      </c>
    </row>
    <row r="153" ht="16.5" spans="1:18">
      <c r="A153" s="40" t="s">
        <v>864</v>
      </c>
      <c r="B153" s="40"/>
      <c r="C153" s="40"/>
      <c r="D153" s="34" t="str">
        <f t="shared" si="10"/>
        <v>角色剑B7</v>
      </c>
      <c r="E153" s="41" t="s">
        <v>508</v>
      </c>
      <c r="F153" s="42">
        <f>VLOOKUP(E153,编辑!W:X,2,FALSE)</f>
        <v>3012</v>
      </c>
      <c r="G153" s="43">
        <v>30</v>
      </c>
      <c r="H153" s="41" t="s">
        <v>508</v>
      </c>
      <c r="I153" s="42">
        <f>VLOOKUP(H153,编辑!W:X,2,FALSE)</f>
        <v>3012</v>
      </c>
      <c r="J153" s="43">
        <v>30</v>
      </c>
      <c r="K153" s="41" t="s">
        <v>508</v>
      </c>
      <c r="L153" s="42">
        <f>VLOOKUP(K153,编辑!W:X,2,FALSE)</f>
        <v>3012</v>
      </c>
      <c r="M153" s="43">
        <v>30</v>
      </c>
      <c r="N153" s="40"/>
      <c r="O153" s="44">
        <v>3012</v>
      </c>
      <c r="P153" s="36" t="e">
        <f>VLOOKUP(A153,Sheet3!V:W,2,FALSE)*VLOOKUP(B153,Sheet3!N:P,3,FALSE)</f>
        <v>#N/A</v>
      </c>
      <c r="Q153" s="38" t="str">
        <f t="shared" si="11"/>
        <v>3012;3012;3012</v>
      </c>
      <c r="R153" s="38" t="str">
        <f t="shared" si="12"/>
        <v>30;30;30</v>
      </c>
    </row>
    <row r="154" ht="16.5" spans="1:18">
      <c r="A154" s="40" t="s">
        <v>865</v>
      </c>
      <c r="B154" s="40"/>
      <c r="C154" s="40"/>
      <c r="D154" s="34" t="str">
        <f t="shared" si="10"/>
        <v>角色剑B8</v>
      </c>
      <c r="E154" s="41" t="s">
        <v>508</v>
      </c>
      <c r="F154" s="42">
        <f>VLOOKUP(E154,编辑!W:X,2,FALSE)</f>
        <v>3012</v>
      </c>
      <c r="G154" s="43">
        <v>30</v>
      </c>
      <c r="H154" s="41" t="s">
        <v>508</v>
      </c>
      <c r="I154" s="42">
        <f>VLOOKUP(H154,编辑!W:X,2,FALSE)</f>
        <v>3012</v>
      </c>
      <c r="J154" s="43">
        <v>30</v>
      </c>
      <c r="K154" s="41" t="s">
        <v>508</v>
      </c>
      <c r="L154" s="42">
        <f>VLOOKUP(K154,编辑!W:X,2,FALSE)</f>
        <v>3012</v>
      </c>
      <c r="M154" s="43">
        <v>30</v>
      </c>
      <c r="N154" s="40"/>
      <c r="O154" s="44">
        <v>3012</v>
      </c>
      <c r="P154" s="36" t="e">
        <f>VLOOKUP(A154,Sheet3!V:W,2,FALSE)*VLOOKUP(B154,Sheet3!N:P,3,FALSE)</f>
        <v>#N/A</v>
      </c>
      <c r="Q154" s="38" t="str">
        <f t="shared" si="11"/>
        <v>3012;3012;3012</v>
      </c>
      <c r="R154" s="38" t="str">
        <f t="shared" si="12"/>
        <v>30;30;30</v>
      </c>
    </row>
    <row r="155" ht="16.5" spans="1:18">
      <c r="A155" s="40" t="s">
        <v>866</v>
      </c>
      <c r="B155" s="40"/>
      <c r="C155" s="40"/>
      <c r="D155" s="34" t="str">
        <f t="shared" si="10"/>
        <v>角色剑A8</v>
      </c>
      <c r="E155" s="41" t="s">
        <v>508</v>
      </c>
      <c r="F155" s="42">
        <f>VLOOKUP(E155,编辑!W:X,2,FALSE)</f>
        <v>3012</v>
      </c>
      <c r="G155" s="43">
        <v>30</v>
      </c>
      <c r="H155" s="41" t="s">
        <v>508</v>
      </c>
      <c r="I155" s="42">
        <f>VLOOKUP(H155,编辑!W:X,2,FALSE)</f>
        <v>3012</v>
      </c>
      <c r="J155" s="43">
        <v>30</v>
      </c>
      <c r="K155" s="41" t="s">
        <v>508</v>
      </c>
      <c r="L155" s="42">
        <f>VLOOKUP(K155,编辑!W:X,2,FALSE)</f>
        <v>3012</v>
      </c>
      <c r="M155" s="43">
        <v>30</v>
      </c>
      <c r="N155" s="40"/>
      <c r="O155" s="44">
        <v>3012</v>
      </c>
      <c r="P155" s="36" t="e">
        <f>VLOOKUP(A155,Sheet3!V:W,2,FALSE)*VLOOKUP(B155,Sheet3!N:P,3,FALSE)</f>
        <v>#N/A</v>
      </c>
      <c r="Q155" s="38" t="str">
        <f t="shared" si="11"/>
        <v>3012;3012;3012</v>
      </c>
      <c r="R155" s="38" t="str">
        <f t="shared" si="12"/>
        <v>30;30;30</v>
      </c>
    </row>
    <row r="156" ht="16.5" spans="1:18">
      <c r="A156" s="40" t="s">
        <v>867</v>
      </c>
      <c r="B156" s="40"/>
      <c r="C156" s="40"/>
      <c r="D156" s="34" t="str">
        <f t="shared" si="10"/>
        <v>角色剑A9</v>
      </c>
      <c r="E156" s="41" t="s">
        <v>508</v>
      </c>
      <c r="F156" s="42">
        <f>VLOOKUP(E156,编辑!W:X,2,FALSE)</f>
        <v>3012</v>
      </c>
      <c r="G156" s="43">
        <v>30</v>
      </c>
      <c r="H156" s="41" t="s">
        <v>508</v>
      </c>
      <c r="I156" s="42">
        <f>VLOOKUP(H156,编辑!W:X,2,FALSE)</f>
        <v>3012</v>
      </c>
      <c r="J156" s="43">
        <v>30</v>
      </c>
      <c r="K156" s="41" t="s">
        <v>508</v>
      </c>
      <c r="L156" s="42">
        <f>VLOOKUP(K156,编辑!W:X,2,FALSE)</f>
        <v>3012</v>
      </c>
      <c r="M156" s="43">
        <v>30</v>
      </c>
      <c r="N156" s="40"/>
      <c r="O156" s="44">
        <v>3012</v>
      </c>
      <c r="P156" s="36" t="e">
        <f>VLOOKUP(A156,Sheet3!V:W,2,FALSE)*VLOOKUP(B156,Sheet3!N:P,3,FALSE)</f>
        <v>#N/A</v>
      </c>
      <c r="Q156" s="38" t="str">
        <f t="shared" si="11"/>
        <v>3012;3012;3012</v>
      </c>
      <c r="R156" s="38" t="str">
        <f t="shared" si="12"/>
        <v>30;30;30</v>
      </c>
    </row>
    <row r="157" ht="16.5" spans="1:18">
      <c r="A157" s="40" t="s">
        <v>868</v>
      </c>
      <c r="B157" s="40"/>
      <c r="C157" s="40"/>
      <c r="D157" s="34" t="str">
        <f t="shared" si="10"/>
        <v>角色剑B9</v>
      </c>
      <c r="E157" s="41" t="s">
        <v>508</v>
      </c>
      <c r="F157" s="42">
        <f>VLOOKUP(E157,编辑!W:X,2,FALSE)</f>
        <v>3012</v>
      </c>
      <c r="G157" s="43">
        <v>30</v>
      </c>
      <c r="H157" s="41" t="s">
        <v>508</v>
      </c>
      <c r="I157" s="42">
        <f>VLOOKUP(H157,编辑!W:X,2,FALSE)</f>
        <v>3012</v>
      </c>
      <c r="J157" s="43">
        <v>30</v>
      </c>
      <c r="K157" s="41" t="s">
        <v>508</v>
      </c>
      <c r="L157" s="42">
        <f>VLOOKUP(K157,编辑!W:X,2,FALSE)</f>
        <v>3012</v>
      </c>
      <c r="M157" s="43">
        <v>30</v>
      </c>
      <c r="N157" s="40"/>
      <c r="O157" s="44">
        <v>3012</v>
      </c>
      <c r="P157" s="36" t="e">
        <f>VLOOKUP(A157,Sheet3!V:W,2,FALSE)*VLOOKUP(B157,Sheet3!N:P,3,FALSE)</f>
        <v>#N/A</v>
      </c>
      <c r="Q157" s="38" t="str">
        <f t="shared" si="11"/>
        <v>3012;3012;3012</v>
      </c>
      <c r="R157" s="38" t="str">
        <f t="shared" si="12"/>
        <v>30;30;30</v>
      </c>
    </row>
    <row r="158" ht="16.5" spans="1:18">
      <c r="A158" s="40" t="s">
        <v>869</v>
      </c>
      <c r="B158" s="40"/>
      <c r="C158" s="40"/>
      <c r="D158" s="34" t="str">
        <f t="shared" si="10"/>
        <v>角色剑A10</v>
      </c>
      <c r="E158" s="41" t="s">
        <v>508</v>
      </c>
      <c r="F158" s="42">
        <f>VLOOKUP(E158,编辑!W:X,2,FALSE)</f>
        <v>3012</v>
      </c>
      <c r="G158" s="43">
        <v>30</v>
      </c>
      <c r="H158" s="41" t="s">
        <v>508</v>
      </c>
      <c r="I158" s="42">
        <f>VLOOKUP(H158,编辑!W:X,2,FALSE)</f>
        <v>3012</v>
      </c>
      <c r="J158" s="43">
        <v>30</v>
      </c>
      <c r="K158" s="41" t="s">
        <v>508</v>
      </c>
      <c r="L158" s="42">
        <f>VLOOKUP(K158,编辑!W:X,2,FALSE)</f>
        <v>3012</v>
      </c>
      <c r="M158" s="43">
        <v>30</v>
      </c>
      <c r="N158" s="40"/>
      <c r="O158" s="44">
        <v>3012</v>
      </c>
      <c r="P158" s="36" t="e">
        <f>VLOOKUP(A158,Sheet3!V:W,2,FALSE)*VLOOKUP(B158,Sheet3!N:P,3,FALSE)</f>
        <v>#N/A</v>
      </c>
      <c r="Q158" s="38" t="str">
        <f t="shared" si="11"/>
        <v>3012;3012;3012</v>
      </c>
      <c r="R158" s="38" t="str">
        <f t="shared" si="12"/>
        <v>30;30;30</v>
      </c>
    </row>
    <row r="159" ht="16.5" spans="1:18">
      <c r="A159" s="40" t="s">
        <v>870</v>
      </c>
      <c r="B159" s="40"/>
      <c r="C159" s="40"/>
      <c r="D159" s="34" t="str">
        <f t="shared" si="10"/>
        <v>角色剑B10</v>
      </c>
      <c r="E159" s="41" t="s">
        <v>508</v>
      </c>
      <c r="F159" s="42">
        <f>VLOOKUP(E159,编辑!W:X,2,FALSE)</f>
        <v>3012</v>
      </c>
      <c r="G159" s="43">
        <v>30</v>
      </c>
      <c r="H159" s="41" t="s">
        <v>508</v>
      </c>
      <c r="I159" s="42">
        <f>VLOOKUP(H159,编辑!W:X,2,FALSE)</f>
        <v>3012</v>
      </c>
      <c r="J159" s="43">
        <v>30</v>
      </c>
      <c r="K159" s="41" t="s">
        <v>508</v>
      </c>
      <c r="L159" s="42">
        <f>VLOOKUP(K159,编辑!W:X,2,FALSE)</f>
        <v>3012</v>
      </c>
      <c r="M159" s="43">
        <v>30</v>
      </c>
      <c r="N159" s="40"/>
      <c r="O159" s="44">
        <v>3012</v>
      </c>
      <c r="P159" s="36" t="e">
        <f>VLOOKUP(A159,Sheet3!V:W,2,FALSE)*VLOOKUP(B159,Sheet3!N:P,3,FALSE)</f>
        <v>#N/A</v>
      </c>
      <c r="Q159" s="38" t="str">
        <f t="shared" si="11"/>
        <v>3012;3012;3012</v>
      </c>
      <c r="R159" s="38" t="str">
        <f t="shared" si="12"/>
        <v>30;30;30</v>
      </c>
    </row>
    <row r="160" ht="16.5" spans="1:18">
      <c r="A160" s="40" t="s">
        <v>871</v>
      </c>
      <c r="B160" s="40"/>
      <c r="C160" s="40"/>
      <c r="D160" s="34" t="str">
        <f t="shared" si="10"/>
        <v>角色斧A6</v>
      </c>
      <c r="E160" s="41" t="s">
        <v>508</v>
      </c>
      <c r="F160" s="42">
        <f>VLOOKUP(E160,编辑!W:X,2,FALSE)</f>
        <v>3012</v>
      </c>
      <c r="G160" s="43">
        <v>30</v>
      </c>
      <c r="H160" s="41" t="s">
        <v>508</v>
      </c>
      <c r="I160" s="42">
        <f>VLOOKUP(H160,编辑!W:X,2,FALSE)</f>
        <v>3012</v>
      </c>
      <c r="J160" s="43">
        <v>30</v>
      </c>
      <c r="K160" s="41" t="s">
        <v>508</v>
      </c>
      <c r="L160" s="42">
        <f>VLOOKUP(K160,编辑!W:X,2,FALSE)</f>
        <v>3012</v>
      </c>
      <c r="M160" s="43">
        <v>30</v>
      </c>
      <c r="N160" s="40"/>
      <c r="O160" s="44">
        <v>3012</v>
      </c>
      <c r="P160" s="36" t="e">
        <f>VLOOKUP(A160,Sheet3!V:W,2,FALSE)*VLOOKUP(B160,Sheet3!N:P,3,FALSE)</f>
        <v>#N/A</v>
      </c>
      <c r="Q160" s="38" t="str">
        <f t="shared" si="11"/>
        <v>3012;3012;3012</v>
      </c>
      <c r="R160" s="38" t="str">
        <f t="shared" si="12"/>
        <v>30;30;30</v>
      </c>
    </row>
    <row r="161" ht="16.5" spans="1:18">
      <c r="A161" s="40" t="s">
        <v>872</v>
      </c>
      <c r="B161" s="40"/>
      <c r="C161" s="40"/>
      <c r="D161" s="34" t="str">
        <f t="shared" si="10"/>
        <v>角色斧B6</v>
      </c>
      <c r="E161" s="41" t="s">
        <v>508</v>
      </c>
      <c r="F161" s="42">
        <f>VLOOKUP(E161,编辑!W:X,2,FALSE)</f>
        <v>3012</v>
      </c>
      <c r="G161" s="43">
        <v>30</v>
      </c>
      <c r="H161" s="41" t="s">
        <v>508</v>
      </c>
      <c r="I161" s="42">
        <f>VLOOKUP(H161,编辑!W:X,2,FALSE)</f>
        <v>3012</v>
      </c>
      <c r="J161" s="43">
        <v>30</v>
      </c>
      <c r="K161" s="41" t="s">
        <v>508</v>
      </c>
      <c r="L161" s="42">
        <f>VLOOKUP(K161,编辑!W:X,2,FALSE)</f>
        <v>3012</v>
      </c>
      <c r="M161" s="43">
        <v>30</v>
      </c>
      <c r="N161" s="40"/>
      <c r="O161" s="44">
        <v>3012</v>
      </c>
      <c r="P161" s="36" t="e">
        <f>VLOOKUP(A161,Sheet3!V:W,2,FALSE)*VLOOKUP(B161,Sheet3!N:P,3,FALSE)</f>
        <v>#N/A</v>
      </c>
      <c r="Q161" s="38" t="str">
        <f t="shared" si="11"/>
        <v>3012;3012;3012</v>
      </c>
      <c r="R161" s="38" t="str">
        <f t="shared" si="12"/>
        <v>30;30;30</v>
      </c>
    </row>
    <row r="162" ht="16.5" spans="1:18">
      <c r="A162" s="40" t="s">
        <v>873</v>
      </c>
      <c r="B162" s="40"/>
      <c r="C162" s="40"/>
      <c r="D162" s="34" t="str">
        <f t="shared" si="10"/>
        <v>角色斧B7</v>
      </c>
      <c r="E162" s="41" t="s">
        <v>508</v>
      </c>
      <c r="F162" s="42">
        <f>VLOOKUP(E162,编辑!W:X,2,FALSE)</f>
        <v>3012</v>
      </c>
      <c r="G162" s="43">
        <v>30</v>
      </c>
      <c r="H162" s="41" t="s">
        <v>508</v>
      </c>
      <c r="I162" s="42">
        <f>VLOOKUP(H162,编辑!W:X,2,FALSE)</f>
        <v>3012</v>
      </c>
      <c r="J162" s="43">
        <v>30</v>
      </c>
      <c r="K162" s="41" t="s">
        <v>508</v>
      </c>
      <c r="L162" s="42">
        <f>VLOOKUP(K162,编辑!W:X,2,FALSE)</f>
        <v>3012</v>
      </c>
      <c r="M162" s="43">
        <v>30</v>
      </c>
      <c r="N162" s="40"/>
      <c r="O162" s="44">
        <v>3012</v>
      </c>
      <c r="P162" s="36" t="e">
        <f>VLOOKUP(A162,Sheet3!V:W,2,FALSE)*VLOOKUP(B162,Sheet3!N:P,3,FALSE)</f>
        <v>#N/A</v>
      </c>
      <c r="Q162" s="38" t="str">
        <f t="shared" si="11"/>
        <v>3012;3012;3012</v>
      </c>
      <c r="R162" s="38" t="str">
        <f t="shared" si="12"/>
        <v>30;30;30</v>
      </c>
    </row>
    <row r="163" ht="16.5" spans="1:18">
      <c r="A163" s="40" t="s">
        <v>874</v>
      </c>
      <c r="B163" s="40"/>
      <c r="C163" s="40"/>
      <c r="D163" s="34" t="str">
        <f t="shared" si="10"/>
        <v>角色斧A7</v>
      </c>
      <c r="E163" s="41" t="s">
        <v>508</v>
      </c>
      <c r="F163" s="42">
        <f>VLOOKUP(E163,编辑!W:X,2,FALSE)</f>
        <v>3012</v>
      </c>
      <c r="G163" s="43">
        <v>30</v>
      </c>
      <c r="H163" s="41" t="s">
        <v>508</v>
      </c>
      <c r="I163" s="42">
        <f>VLOOKUP(H163,编辑!W:X,2,FALSE)</f>
        <v>3012</v>
      </c>
      <c r="J163" s="43">
        <v>30</v>
      </c>
      <c r="K163" s="41" t="s">
        <v>508</v>
      </c>
      <c r="L163" s="42">
        <f>VLOOKUP(K163,编辑!W:X,2,FALSE)</f>
        <v>3012</v>
      </c>
      <c r="M163" s="43">
        <v>30</v>
      </c>
      <c r="N163" s="40"/>
      <c r="O163" s="44">
        <v>3012</v>
      </c>
      <c r="P163" s="36" t="e">
        <f>VLOOKUP(A163,Sheet3!V:W,2,FALSE)*VLOOKUP(B163,Sheet3!N:P,3,FALSE)</f>
        <v>#N/A</v>
      </c>
      <c r="Q163" s="38" t="str">
        <f t="shared" si="11"/>
        <v>3012;3012;3012</v>
      </c>
      <c r="R163" s="38" t="str">
        <f t="shared" si="12"/>
        <v>30;30;30</v>
      </c>
    </row>
    <row r="164" ht="16.5" spans="1:18">
      <c r="A164" s="40" t="s">
        <v>875</v>
      </c>
      <c r="B164" s="40"/>
      <c r="C164" s="40"/>
      <c r="D164" s="34" t="str">
        <f t="shared" si="10"/>
        <v>角色斧A8</v>
      </c>
      <c r="E164" s="41" t="s">
        <v>508</v>
      </c>
      <c r="F164" s="42">
        <f>VLOOKUP(E164,编辑!W:X,2,FALSE)</f>
        <v>3012</v>
      </c>
      <c r="G164" s="43">
        <v>30</v>
      </c>
      <c r="H164" s="41" t="s">
        <v>508</v>
      </c>
      <c r="I164" s="42">
        <f>VLOOKUP(H164,编辑!W:X,2,FALSE)</f>
        <v>3012</v>
      </c>
      <c r="J164" s="43">
        <v>30</v>
      </c>
      <c r="K164" s="41" t="s">
        <v>508</v>
      </c>
      <c r="L164" s="42">
        <f>VLOOKUP(K164,编辑!W:X,2,FALSE)</f>
        <v>3012</v>
      </c>
      <c r="M164" s="43">
        <v>30</v>
      </c>
      <c r="N164" s="40"/>
      <c r="O164" s="44">
        <v>3012</v>
      </c>
      <c r="P164" s="36" t="e">
        <f>VLOOKUP(A164,Sheet3!V:W,2,FALSE)*VLOOKUP(B164,Sheet3!N:P,3,FALSE)</f>
        <v>#N/A</v>
      </c>
      <c r="Q164" s="38" t="str">
        <f t="shared" si="11"/>
        <v>3012;3012;3012</v>
      </c>
      <c r="R164" s="38" t="str">
        <f t="shared" si="12"/>
        <v>30;30;30</v>
      </c>
    </row>
    <row r="165" ht="16.5" spans="1:18">
      <c r="A165" s="40" t="s">
        <v>876</v>
      </c>
      <c r="B165" s="40"/>
      <c r="C165" s="40"/>
      <c r="D165" s="34" t="str">
        <f t="shared" si="10"/>
        <v>角色斧B8</v>
      </c>
      <c r="E165" s="41" t="s">
        <v>508</v>
      </c>
      <c r="F165" s="42">
        <f>VLOOKUP(E165,编辑!W:X,2,FALSE)</f>
        <v>3012</v>
      </c>
      <c r="G165" s="43">
        <v>30</v>
      </c>
      <c r="H165" s="41" t="s">
        <v>508</v>
      </c>
      <c r="I165" s="42">
        <f>VLOOKUP(H165,编辑!W:X,2,FALSE)</f>
        <v>3012</v>
      </c>
      <c r="J165" s="43">
        <v>30</v>
      </c>
      <c r="K165" s="41" t="s">
        <v>508</v>
      </c>
      <c r="L165" s="42">
        <f>VLOOKUP(K165,编辑!W:X,2,FALSE)</f>
        <v>3012</v>
      </c>
      <c r="M165" s="43">
        <v>30</v>
      </c>
      <c r="N165" s="40"/>
      <c r="O165" s="44">
        <v>3012</v>
      </c>
      <c r="P165" s="36" t="e">
        <f>VLOOKUP(A165,Sheet3!V:W,2,FALSE)*VLOOKUP(B165,Sheet3!N:P,3,FALSE)</f>
        <v>#N/A</v>
      </c>
      <c r="Q165" s="38" t="str">
        <f t="shared" si="11"/>
        <v>3012;3012;3012</v>
      </c>
      <c r="R165" s="38" t="str">
        <f t="shared" si="12"/>
        <v>30;30;30</v>
      </c>
    </row>
    <row r="166" ht="16.5" spans="1:18">
      <c r="A166" s="40" t="s">
        <v>877</v>
      </c>
      <c r="B166" s="40"/>
      <c r="C166" s="40"/>
      <c r="D166" s="34" t="str">
        <f t="shared" si="10"/>
        <v>角色斧B9</v>
      </c>
      <c r="E166" s="41" t="s">
        <v>508</v>
      </c>
      <c r="F166" s="42">
        <f>VLOOKUP(E166,编辑!W:X,2,FALSE)</f>
        <v>3012</v>
      </c>
      <c r="G166" s="43">
        <v>30</v>
      </c>
      <c r="H166" s="41" t="s">
        <v>508</v>
      </c>
      <c r="I166" s="42">
        <f>VLOOKUP(H166,编辑!W:X,2,FALSE)</f>
        <v>3012</v>
      </c>
      <c r="J166" s="43">
        <v>30</v>
      </c>
      <c r="K166" s="41" t="s">
        <v>508</v>
      </c>
      <c r="L166" s="42">
        <f>VLOOKUP(K166,编辑!W:X,2,FALSE)</f>
        <v>3012</v>
      </c>
      <c r="M166" s="43">
        <v>30</v>
      </c>
      <c r="N166" s="40"/>
      <c r="O166" s="44">
        <v>3012</v>
      </c>
      <c r="P166" s="36" t="e">
        <f>VLOOKUP(A166,Sheet3!V:W,2,FALSE)*VLOOKUP(B166,Sheet3!N:P,3,FALSE)</f>
        <v>#N/A</v>
      </c>
      <c r="Q166" s="38" t="str">
        <f t="shared" si="11"/>
        <v>3012;3012;3012</v>
      </c>
      <c r="R166" s="38" t="str">
        <f t="shared" si="12"/>
        <v>30;30;30</v>
      </c>
    </row>
    <row r="167" ht="16.5" spans="1:18">
      <c r="A167" s="40" t="s">
        <v>878</v>
      </c>
      <c r="B167" s="40"/>
      <c r="C167" s="40"/>
      <c r="D167" s="34" t="str">
        <f t="shared" si="10"/>
        <v>角色斧A9</v>
      </c>
      <c r="E167" s="41" t="s">
        <v>508</v>
      </c>
      <c r="F167" s="42">
        <f>VLOOKUP(E167,编辑!W:X,2,FALSE)</f>
        <v>3012</v>
      </c>
      <c r="G167" s="43">
        <v>30</v>
      </c>
      <c r="H167" s="41" t="s">
        <v>508</v>
      </c>
      <c r="I167" s="42">
        <f>VLOOKUP(H167,编辑!W:X,2,FALSE)</f>
        <v>3012</v>
      </c>
      <c r="J167" s="43">
        <v>30</v>
      </c>
      <c r="K167" s="41" t="s">
        <v>508</v>
      </c>
      <c r="L167" s="42">
        <f>VLOOKUP(K167,编辑!W:X,2,FALSE)</f>
        <v>3012</v>
      </c>
      <c r="M167" s="43">
        <v>30</v>
      </c>
      <c r="N167" s="40"/>
      <c r="O167" s="44">
        <v>3012</v>
      </c>
      <c r="P167" s="36" t="e">
        <f>VLOOKUP(A167,Sheet3!V:W,2,FALSE)*VLOOKUP(B167,Sheet3!N:P,3,FALSE)</f>
        <v>#N/A</v>
      </c>
      <c r="Q167" s="38" t="str">
        <f t="shared" si="11"/>
        <v>3012;3012;3012</v>
      </c>
      <c r="R167" s="38" t="str">
        <f t="shared" si="12"/>
        <v>30;30;30</v>
      </c>
    </row>
    <row r="168" ht="16.5" spans="1:18">
      <c r="A168" s="40" t="s">
        <v>879</v>
      </c>
      <c r="B168" s="40"/>
      <c r="C168" s="40"/>
      <c r="D168" s="34" t="str">
        <f t="shared" si="10"/>
        <v>角色斧B10</v>
      </c>
      <c r="E168" s="41" t="s">
        <v>508</v>
      </c>
      <c r="F168" s="42">
        <f>VLOOKUP(E168,编辑!W:X,2,FALSE)</f>
        <v>3012</v>
      </c>
      <c r="G168" s="43">
        <v>30</v>
      </c>
      <c r="H168" s="41" t="s">
        <v>508</v>
      </c>
      <c r="I168" s="42">
        <f>VLOOKUP(H168,编辑!W:X,2,FALSE)</f>
        <v>3012</v>
      </c>
      <c r="J168" s="43">
        <v>30</v>
      </c>
      <c r="K168" s="41" t="s">
        <v>508</v>
      </c>
      <c r="L168" s="42">
        <f>VLOOKUP(K168,编辑!W:X,2,FALSE)</f>
        <v>3012</v>
      </c>
      <c r="M168" s="43">
        <v>30</v>
      </c>
      <c r="N168" s="40"/>
      <c r="O168" s="44">
        <v>3012</v>
      </c>
      <c r="P168" s="36" t="e">
        <f>VLOOKUP(A168,Sheet3!V:W,2,FALSE)*VLOOKUP(B168,Sheet3!N:P,3,FALSE)</f>
        <v>#N/A</v>
      </c>
      <c r="Q168" s="38" t="str">
        <f t="shared" si="11"/>
        <v>3012;3012;3012</v>
      </c>
      <c r="R168" s="38" t="str">
        <f t="shared" si="12"/>
        <v>30;30;30</v>
      </c>
    </row>
    <row r="169" ht="16.5" spans="1:18">
      <c r="A169" s="40" t="s">
        <v>880</v>
      </c>
      <c r="B169" s="40"/>
      <c r="C169" s="40"/>
      <c r="D169" s="34" t="str">
        <f t="shared" si="10"/>
        <v>角色斧A10</v>
      </c>
      <c r="E169" s="41" t="s">
        <v>508</v>
      </c>
      <c r="F169" s="42">
        <f>VLOOKUP(E169,编辑!W:X,2,FALSE)</f>
        <v>3012</v>
      </c>
      <c r="G169" s="43">
        <v>30</v>
      </c>
      <c r="H169" s="41" t="s">
        <v>508</v>
      </c>
      <c r="I169" s="42">
        <f>VLOOKUP(H169,编辑!W:X,2,FALSE)</f>
        <v>3012</v>
      </c>
      <c r="J169" s="43">
        <v>30</v>
      </c>
      <c r="K169" s="41" t="s">
        <v>508</v>
      </c>
      <c r="L169" s="42">
        <f>VLOOKUP(K169,编辑!W:X,2,FALSE)</f>
        <v>3012</v>
      </c>
      <c r="M169" s="43">
        <v>30</v>
      </c>
      <c r="N169" s="40"/>
      <c r="O169" s="44">
        <v>3012</v>
      </c>
      <c r="P169" s="36" t="e">
        <f>VLOOKUP(A169,Sheet3!V:W,2,FALSE)*VLOOKUP(B169,Sheet3!N:P,3,FALSE)</f>
        <v>#N/A</v>
      </c>
      <c r="Q169" s="38" t="str">
        <f t="shared" si="11"/>
        <v>3012;3012;3012</v>
      </c>
      <c r="R169" s="38" t="str">
        <f t="shared" si="12"/>
        <v>30;30;30</v>
      </c>
    </row>
    <row r="170" ht="16.5" spans="1:18">
      <c r="A170" s="40" t="s">
        <v>881</v>
      </c>
      <c r="B170" s="40"/>
      <c r="C170" s="40"/>
      <c r="D170" s="34" t="str">
        <f t="shared" si="10"/>
        <v>角色枪B7</v>
      </c>
      <c r="E170" s="41" t="s">
        <v>508</v>
      </c>
      <c r="F170" s="42">
        <f>VLOOKUP(E170,编辑!W:X,2,FALSE)</f>
        <v>3012</v>
      </c>
      <c r="G170" s="43">
        <v>30</v>
      </c>
      <c r="H170" s="41" t="s">
        <v>508</v>
      </c>
      <c r="I170" s="42">
        <f>VLOOKUP(H170,编辑!W:X,2,FALSE)</f>
        <v>3012</v>
      </c>
      <c r="J170" s="43">
        <v>30</v>
      </c>
      <c r="K170" s="41" t="s">
        <v>508</v>
      </c>
      <c r="L170" s="42">
        <f>VLOOKUP(K170,编辑!W:X,2,FALSE)</f>
        <v>3012</v>
      </c>
      <c r="M170" s="43">
        <v>30</v>
      </c>
      <c r="N170" s="40"/>
      <c r="O170" s="44">
        <v>3012</v>
      </c>
      <c r="P170" s="36" t="e">
        <f>VLOOKUP(A170,Sheet3!V:W,2,FALSE)*VLOOKUP(B170,Sheet3!N:P,3,FALSE)</f>
        <v>#N/A</v>
      </c>
      <c r="Q170" s="38" t="str">
        <f t="shared" si="11"/>
        <v>3012;3012;3012</v>
      </c>
      <c r="R170" s="38" t="str">
        <f t="shared" si="12"/>
        <v>30;30;30</v>
      </c>
    </row>
    <row r="171" ht="16.5" spans="1:18">
      <c r="A171" s="40" t="s">
        <v>882</v>
      </c>
      <c r="B171" s="40"/>
      <c r="C171" s="40"/>
      <c r="D171" s="34" t="str">
        <f t="shared" si="10"/>
        <v>角色枪A7</v>
      </c>
      <c r="E171" s="41" t="s">
        <v>508</v>
      </c>
      <c r="F171" s="42">
        <f>VLOOKUP(E171,编辑!W:X,2,FALSE)</f>
        <v>3012</v>
      </c>
      <c r="G171" s="43">
        <v>30</v>
      </c>
      <c r="H171" s="41" t="s">
        <v>508</v>
      </c>
      <c r="I171" s="42">
        <f>VLOOKUP(H171,编辑!W:X,2,FALSE)</f>
        <v>3012</v>
      </c>
      <c r="J171" s="43">
        <v>30</v>
      </c>
      <c r="K171" s="41" t="s">
        <v>508</v>
      </c>
      <c r="L171" s="42">
        <f>VLOOKUP(K171,编辑!W:X,2,FALSE)</f>
        <v>3012</v>
      </c>
      <c r="M171" s="43">
        <v>30</v>
      </c>
      <c r="N171" s="40"/>
      <c r="O171" s="44">
        <v>3012</v>
      </c>
      <c r="P171" s="36" t="e">
        <f>VLOOKUP(A171,Sheet3!V:W,2,FALSE)*VLOOKUP(B171,Sheet3!N:P,3,FALSE)</f>
        <v>#N/A</v>
      </c>
      <c r="Q171" s="38" t="str">
        <f t="shared" si="11"/>
        <v>3012;3012;3012</v>
      </c>
      <c r="R171" s="38" t="str">
        <f t="shared" si="12"/>
        <v>30;30;30</v>
      </c>
    </row>
    <row r="172" ht="16.5" spans="1:18">
      <c r="A172" s="40" t="s">
        <v>883</v>
      </c>
      <c r="B172" s="40"/>
      <c r="C172" s="40"/>
      <c r="D172" s="34" t="str">
        <f t="shared" si="10"/>
        <v>角色枪B8</v>
      </c>
      <c r="E172" s="41" t="s">
        <v>508</v>
      </c>
      <c r="F172" s="42">
        <f>VLOOKUP(E172,编辑!W:X,2,FALSE)</f>
        <v>3012</v>
      </c>
      <c r="G172" s="43">
        <v>30</v>
      </c>
      <c r="H172" s="41" t="s">
        <v>508</v>
      </c>
      <c r="I172" s="42">
        <f>VLOOKUP(H172,编辑!W:X,2,FALSE)</f>
        <v>3012</v>
      </c>
      <c r="J172" s="43">
        <v>30</v>
      </c>
      <c r="K172" s="41" t="s">
        <v>508</v>
      </c>
      <c r="L172" s="42">
        <f>VLOOKUP(K172,编辑!W:X,2,FALSE)</f>
        <v>3012</v>
      </c>
      <c r="M172" s="43">
        <v>30</v>
      </c>
      <c r="N172" s="40"/>
      <c r="O172" s="44">
        <v>3012</v>
      </c>
      <c r="P172" s="36" t="e">
        <f>VLOOKUP(A172,Sheet3!V:W,2,FALSE)*VLOOKUP(B172,Sheet3!N:P,3,FALSE)</f>
        <v>#N/A</v>
      </c>
      <c r="Q172" s="38" t="str">
        <f t="shared" si="11"/>
        <v>3012;3012;3012</v>
      </c>
      <c r="R172" s="38" t="str">
        <f t="shared" si="12"/>
        <v>30;30;30</v>
      </c>
    </row>
    <row r="173" ht="16.5" spans="1:18">
      <c r="A173" s="40" t="s">
        <v>884</v>
      </c>
      <c r="B173" s="40"/>
      <c r="C173" s="40"/>
      <c r="D173" s="34" t="str">
        <f t="shared" si="10"/>
        <v>角色枪A8</v>
      </c>
      <c r="E173" s="41" t="s">
        <v>508</v>
      </c>
      <c r="F173" s="42">
        <f>VLOOKUP(E173,编辑!W:X,2,FALSE)</f>
        <v>3012</v>
      </c>
      <c r="G173" s="43">
        <v>30</v>
      </c>
      <c r="H173" s="41" t="s">
        <v>508</v>
      </c>
      <c r="I173" s="42">
        <f>VLOOKUP(H173,编辑!W:X,2,FALSE)</f>
        <v>3012</v>
      </c>
      <c r="J173" s="43">
        <v>30</v>
      </c>
      <c r="K173" s="41" t="s">
        <v>508</v>
      </c>
      <c r="L173" s="42">
        <f>VLOOKUP(K173,编辑!W:X,2,FALSE)</f>
        <v>3012</v>
      </c>
      <c r="M173" s="43">
        <v>30</v>
      </c>
      <c r="N173" s="40"/>
      <c r="O173" s="44">
        <v>3012</v>
      </c>
      <c r="P173" s="36" t="e">
        <f>VLOOKUP(A173,Sheet3!V:W,2,FALSE)*VLOOKUP(B173,Sheet3!N:P,3,FALSE)</f>
        <v>#N/A</v>
      </c>
      <c r="Q173" s="38" t="str">
        <f t="shared" si="11"/>
        <v>3012;3012;3012</v>
      </c>
      <c r="R173" s="38" t="str">
        <f t="shared" si="12"/>
        <v>30;30;30</v>
      </c>
    </row>
    <row r="174" ht="16.5" spans="1:18">
      <c r="A174" s="40" t="s">
        <v>885</v>
      </c>
      <c r="B174" s="40"/>
      <c r="C174" s="40"/>
      <c r="D174" s="34" t="str">
        <f t="shared" si="10"/>
        <v>角色枪A9</v>
      </c>
      <c r="E174" s="41" t="s">
        <v>508</v>
      </c>
      <c r="F174" s="42">
        <f>VLOOKUP(E174,编辑!W:X,2,FALSE)</f>
        <v>3012</v>
      </c>
      <c r="G174" s="43">
        <v>30</v>
      </c>
      <c r="H174" s="41" t="s">
        <v>508</v>
      </c>
      <c r="I174" s="42">
        <f>VLOOKUP(H174,编辑!W:X,2,FALSE)</f>
        <v>3012</v>
      </c>
      <c r="J174" s="43">
        <v>30</v>
      </c>
      <c r="K174" s="41" t="s">
        <v>508</v>
      </c>
      <c r="L174" s="42">
        <f>VLOOKUP(K174,编辑!W:X,2,FALSE)</f>
        <v>3012</v>
      </c>
      <c r="M174" s="43">
        <v>30</v>
      </c>
      <c r="N174" s="40"/>
      <c r="O174" s="44">
        <v>3012</v>
      </c>
      <c r="P174" s="36" t="e">
        <f>VLOOKUP(A174,Sheet3!V:W,2,FALSE)*VLOOKUP(B174,Sheet3!N:P,3,FALSE)</f>
        <v>#N/A</v>
      </c>
      <c r="Q174" s="38" t="str">
        <f t="shared" si="11"/>
        <v>3012;3012;3012</v>
      </c>
      <c r="R174" s="38" t="str">
        <f t="shared" si="12"/>
        <v>30;30;30</v>
      </c>
    </row>
    <row r="175" ht="16.5" spans="1:18">
      <c r="A175" s="40" t="s">
        <v>886</v>
      </c>
      <c r="B175" s="40"/>
      <c r="C175" s="40"/>
      <c r="D175" s="34" t="str">
        <f t="shared" si="10"/>
        <v>角色枪B9</v>
      </c>
      <c r="E175" s="41" t="s">
        <v>508</v>
      </c>
      <c r="F175" s="42">
        <f>VLOOKUP(E175,编辑!W:X,2,FALSE)</f>
        <v>3012</v>
      </c>
      <c r="G175" s="43">
        <v>30</v>
      </c>
      <c r="H175" s="41" t="s">
        <v>508</v>
      </c>
      <c r="I175" s="42">
        <f>VLOOKUP(H175,编辑!W:X,2,FALSE)</f>
        <v>3012</v>
      </c>
      <c r="J175" s="43">
        <v>30</v>
      </c>
      <c r="K175" s="41" t="s">
        <v>508</v>
      </c>
      <c r="L175" s="42">
        <f>VLOOKUP(K175,编辑!W:X,2,FALSE)</f>
        <v>3012</v>
      </c>
      <c r="M175" s="43">
        <v>30</v>
      </c>
      <c r="N175" s="40"/>
      <c r="O175" s="44">
        <v>3012</v>
      </c>
      <c r="P175" s="36" t="e">
        <f>VLOOKUP(A175,Sheet3!V:W,2,FALSE)*VLOOKUP(B175,Sheet3!N:P,3,FALSE)</f>
        <v>#N/A</v>
      </c>
      <c r="Q175" s="38" t="str">
        <f t="shared" si="11"/>
        <v>3012;3012;3012</v>
      </c>
      <c r="R175" s="38" t="str">
        <f t="shared" si="12"/>
        <v>30;30;30</v>
      </c>
    </row>
    <row r="176" ht="16.5" spans="1:18">
      <c r="A176" s="40" t="s">
        <v>887</v>
      </c>
      <c r="B176" s="40"/>
      <c r="C176" s="40"/>
      <c r="D176" s="34" t="str">
        <f t="shared" si="10"/>
        <v>角色枪A10</v>
      </c>
      <c r="E176" s="41" t="s">
        <v>508</v>
      </c>
      <c r="F176" s="42">
        <f>VLOOKUP(E176,编辑!W:X,2,FALSE)</f>
        <v>3012</v>
      </c>
      <c r="G176" s="43">
        <v>30</v>
      </c>
      <c r="H176" s="41" t="s">
        <v>508</v>
      </c>
      <c r="I176" s="42">
        <f>VLOOKUP(H176,编辑!W:X,2,FALSE)</f>
        <v>3012</v>
      </c>
      <c r="J176" s="43">
        <v>30</v>
      </c>
      <c r="K176" s="41" t="s">
        <v>508</v>
      </c>
      <c r="L176" s="42">
        <f>VLOOKUP(K176,编辑!W:X,2,FALSE)</f>
        <v>3012</v>
      </c>
      <c r="M176" s="43">
        <v>30</v>
      </c>
      <c r="N176" s="40"/>
      <c r="O176" s="44">
        <v>3012</v>
      </c>
      <c r="P176" s="36" t="e">
        <f>VLOOKUP(A176,Sheet3!V:W,2,FALSE)*VLOOKUP(B176,Sheet3!N:P,3,FALSE)</f>
        <v>#N/A</v>
      </c>
      <c r="Q176" s="38" t="str">
        <f t="shared" si="11"/>
        <v>3012;3012;3012</v>
      </c>
      <c r="R176" s="38" t="str">
        <f t="shared" si="12"/>
        <v>30;30;30</v>
      </c>
    </row>
    <row r="177" ht="16.5" spans="1:18">
      <c r="A177" s="40" t="s">
        <v>888</v>
      </c>
      <c r="B177" s="40"/>
      <c r="C177" s="40"/>
      <c r="D177" s="34" t="str">
        <f t="shared" si="10"/>
        <v>角色枪B10</v>
      </c>
      <c r="E177" s="41" t="s">
        <v>508</v>
      </c>
      <c r="F177" s="42">
        <f>VLOOKUP(E177,编辑!W:X,2,FALSE)</f>
        <v>3012</v>
      </c>
      <c r="G177" s="43">
        <v>30</v>
      </c>
      <c r="H177" s="41" t="s">
        <v>508</v>
      </c>
      <c r="I177" s="42">
        <f>VLOOKUP(H177,编辑!W:X,2,FALSE)</f>
        <v>3012</v>
      </c>
      <c r="J177" s="43">
        <v>30</v>
      </c>
      <c r="K177" s="41" t="s">
        <v>508</v>
      </c>
      <c r="L177" s="42">
        <f>VLOOKUP(K177,编辑!W:X,2,FALSE)</f>
        <v>3012</v>
      </c>
      <c r="M177" s="43">
        <v>30</v>
      </c>
      <c r="N177" s="40"/>
      <c r="O177" s="44">
        <v>3012</v>
      </c>
      <c r="P177" s="36" t="e">
        <f>VLOOKUP(A177,Sheet3!V:W,2,FALSE)*VLOOKUP(B177,Sheet3!N:P,3,FALSE)</f>
        <v>#N/A</v>
      </c>
      <c r="Q177" s="38" t="str">
        <f t="shared" si="11"/>
        <v>3012;3012;3012</v>
      </c>
      <c r="R177" s="38" t="str">
        <f t="shared" si="12"/>
        <v>30;30;30</v>
      </c>
    </row>
    <row r="178" ht="16.5" spans="1:18">
      <c r="A178" s="40" t="s">
        <v>889</v>
      </c>
      <c r="B178" s="40"/>
      <c r="C178" s="40"/>
      <c r="D178" s="34" t="str">
        <f t="shared" si="10"/>
        <v>角色弓A7</v>
      </c>
      <c r="E178" s="41" t="s">
        <v>508</v>
      </c>
      <c r="F178" s="42">
        <f>VLOOKUP(E178,编辑!W:X,2,FALSE)</f>
        <v>3012</v>
      </c>
      <c r="G178" s="43">
        <v>30</v>
      </c>
      <c r="H178" s="41" t="s">
        <v>508</v>
      </c>
      <c r="I178" s="42">
        <f>VLOOKUP(H178,编辑!W:X,2,FALSE)</f>
        <v>3012</v>
      </c>
      <c r="J178" s="43">
        <v>30</v>
      </c>
      <c r="K178" s="41" t="s">
        <v>508</v>
      </c>
      <c r="L178" s="42">
        <f>VLOOKUP(K178,编辑!W:X,2,FALSE)</f>
        <v>3012</v>
      </c>
      <c r="M178" s="43">
        <v>30</v>
      </c>
      <c r="N178" s="40"/>
      <c r="O178" s="44">
        <v>3012</v>
      </c>
      <c r="P178" s="36" t="e">
        <f>VLOOKUP(A178,Sheet3!V:W,2,FALSE)*VLOOKUP(B178,Sheet3!N:P,3,FALSE)</f>
        <v>#N/A</v>
      </c>
      <c r="Q178" s="38" t="str">
        <f t="shared" si="11"/>
        <v>3012;3012;3012</v>
      </c>
      <c r="R178" s="38" t="str">
        <f t="shared" si="12"/>
        <v>30;30;30</v>
      </c>
    </row>
    <row r="179" ht="16.5" spans="1:18">
      <c r="A179" s="40" t="s">
        <v>890</v>
      </c>
      <c r="B179" s="40"/>
      <c r="C179" s="40"/>
      <c r="D179" s="34" t="str">
        <f t="shared" si="10"/>
        <v>角色弓B7</v>
      </c>
      <c r="E179" s="41" t="s">
        <v>508</v>
      </c>
      <c r="F179" s="42">
        <f>VLOOKUP(E179,编辑!W:X,2,FALSE)</f>
        <v>3012</v>
      </c>
      <c r="G179" s="43">
        <v>30</v>
      </c>
      <c r="H179" s="41" t="s">
        <v>508</v>
      </c>
      <c r="I179" s="42">
        <f>VLOOKUP(H179,编辑!W:X,2,FALSE)</f>
        <v>3012</v>
      </c>
      <c r="J179" s="43">
        <v>30</v>
      </c>
      <c r="K179" s="41" t="s">
        <v>508</v>
      </c>
      <c r="L179" s="42">
        <f>VLOOKUP(K179,编辑!W:X,2,FALSE)</f>
        <v>3012</v>
      </c>
      <c r="M179" s="43">
        <v>30</v>
      </c>
      <c r="N179" s="40"/>
      <c r="O179" s="44">
        <v>3012</v>
      </c>
      <c r="P179" s="36" t="e">
        <f>VLOOKUP(A179,Sheet3!V:W,2,FALSE)*VLOOKUP(B179,Sheet3!N:P,3,FALSE)</f>
        <v>#N/A</v>
      </c>
      <c r="Q179" s="38" t="str">
        <f t="shared" si="11"/>
        <v>3012;3012;3012</v>
      </c>
      <c r="R179" s="38" t="str">
        <f t="shared" si="12"/>
        <v>30;30;30</v>
      </c>
    </row>
    <row r="180" ht="16.5" spans="1:18">
      <c r="A180" s="40" t="s">
        <v>891</v>
      </c>
      <c r="B180" s="40"/>
      <c r="C180" s="40"/>
      <c r="D180" s="34" t="str">
        <f t="shared" si="10"/>
        <v>角色弓B8</v>
      </c>
      <c r="E180" s="41" t="s">
        <v>508</v>
      </c>
      <c r="F180" s="42">
        <f>VLOOKUP(E180,编辑!W:X,2,FALSE)</f>
        <v>3012</v>
      </c>
      <c r="G180" s="43">
        <v>30</v>
      </c>
      <c r="H180" s="41" t="s">
        <v>508</v>
      </c>
      <c r="I180" s="42">
        <f>VLOOKUP(H180,编辑!W:X,2,FALSE)</f>
        <v>3012</v>
      </c>
      <c r="J180" s="43">
        <v>30</v>
      </c>
      <c r="K180" s="41" t="s">
        <v>508</v>
      </c>
      <c r="L180" s="42">
        <f>VLOOKUP(K180,编辑!W:X,2,FALSE)</f>
        <v>3012</v>
      </c>
      <c r="M180" s="43">
        <v>30</v>
      </c>
      <c r="N180" s="40"/>
      <c r="O180" s="44">
        <v>3012</v>
      </c>
      <c r="P180" s="36" t="e">
        <f>VLOOKUP(A180,Sheet3!V:W,2,FALSE)*VLOOKUP(B180,Sheet3!N:P,3,FALSE)</f>
        <v>#N/A</v>
      </c>
      <c r="Q180" s="38" t="str">
        <f t="shared" si="11"/>
        <v>3012;3012;3012</v>
      </c>
      <c r="R180" s="38" t="str">
        <f t="shared" si="12"/>
        <v>30;30;30</v>
      </c>
    </row>
    <row r="181" ht="16.5" spans="1:18">
      <c r="A181" s="40" t="s">
        <v>892</v>
      </c>
      <c r="B181" s="40"/>
      <c r="C181" s="40"/>
      <c r="D181" s="34" t="str">
        <f t="shared" si="10"/>
        <v>角色弓A8</v>
      </c>
      <c r="E181" s="41" t="s">
        <v>508</v>
      </c>
      <c r="F181" s="42">
        <f>VLOOKUP(E181,编辑!W:X,2,FALSE)</f>
        <v>3012</v>
      </c>
      <c r="G181" s="43">
        <v>30</v>
      </c>
      <c r="H181" s="41" t="s">
        <v>508</v>
      </c>
      <c r="I181" s="42">
        <f>VLOOKUP(H181,编辑!W:X,2,FALSE)</f>
        <v>3012</v>
      </c>
      <c r="J181" s="43">
        <v>30</v>
      </c>
      <c r="K181" s="41" t="s">
        <v>508</v>
      </c>
      <c r="L181" s="42">
        <f>VLOOKUP(K181,编辑!W:X,2,FALSE)</f>
        <v>3012</v>
      </c>
      <c r="M181" s="43">
        <v>30</v>
      </c>
      <c r="N181" s="40"/>
      <c r="O181" s="44">
        <v>3012</v>
      </c>
      <c r="P181" s="36" t="e">
        <f>VLOOKUP(A181,Sheet3!V:W,2,FALSE)*VLOOKUP(B181,Sheet3!N:P,3,FALSE)</f>
        <v>#N/A</v>
      </c>
      <c r="Q181" s="38" t="str">
        <f t="shared" si="11"/>
        <v>3012;3012;3012</v>
      </c>
      <c r="R181" s="38" t="str">
        <f t="shared" si="12"/>
        <v>30;30;30</v>
      </c>
    </row>
    <row r="182" ht="16.5" spans="1:18">
      <c r="A182" s="40" t="s">
        <v>893</v>
      </c>
      <c r="B182" s="40"/>
      <c r="C182" s="40"/>
      <c r="D182" s="34" t="str">
        <f t="shared" si="10"/>
        <v>角色弓B9</v>
      </c>
      <c r="E182" s="41" t="s">
        <v>508</v>
      </c>
      <c r="F182" s="42">
        <f>VLOOKUP(E182,编辑!W:X,2,FALSE)</f>
        <v>3012</v>
      </c>
      <c r="G182" s="43">
        <v>30</v>
      </c>
      <c r="H182" s="41" t="s">
        <v>508</v>
      </c>
      <c r="I182" s="42">
        <f>VLOOKUP(H182,编辑!W:X,2,FALSE)</f>
        <v>3012</v>
      </c>
      <c r="J182" s="43">
        <v>30</v>
      </c>
      <c r="K182" s="41" t="s">
        <v>508</v>
      </c>
      <c r="L182" s="42">
        <f>VLOOKUP(K182,编辑!W:X,2,FALSE)</f>
        <v>3012</v>
      </c>
      <c r="M182" s="43">
        <v>30</v>
      </c>
      <c r="N182" s="40"/>
      <c r="O182" s="44">
        <v>3012</v>
      </c>
      <c r="P182" s="36" t="e">
        <f>VLOOKUP(A182,Sheet3!V:W,2,FALSE)*VLOOKUP(B182,Sheet3!N:P,3,FALSE)</f>
        <v>#N/A</v>
      </c>
      <c r="Q182" s="38" t="str">
        <f t="shared" si="11"/>
        <v>3012;3012;3012</v>
      </c>
      <c r="R182" s="38" t="str">
        <f t="shared" si="12"/>
        <v>30;30;30</v>
      </c>
    </row>
    <row r="183" ht="16.5" spans="1:18">
      <c r="A183" s="40" t="s">
        <v>894</v>
      </c>
      <c r="B183" s="40"/>
      <c r="C183" s="40"/>
      <c r="D183" s="34" t="str">
        <f t="shared" si="10"/>
        <v>角色弓A9</v>
      </c>
      <c r="E183" s="41" t="s">
        <v>508</v>
      </c>
      <c r="F183" s="42">
        <f>VLOOKUP(E183,编辑!W:X,2,FALSE)</f>
        <v>3012</v>
      </c>
      <c r="G183" s="43">
        <v>30</v>
      </c>
      <c r="H183" s="41" t="s">
        <v>508</v>
      </c>
      <c r="I183" s="42">
        <f>VLOOKUP(H183,编辑!W:X,2,FALSE)</f>
        <v>3012</v>
      </c>
      <c r="J183" s="43">
        <v>30</v>
      </c>
      <c r="K183" s="41" t="s">
        <v>508</v>
      </c>
      <c r="L183" s="42">
        <f>VLOOKUP(K183,编辑!W:X,2,FALSE)</f>
        <v>3012</v>
      </c>
      <c r="M183" s="43">
        <v>30</v>
      </c>
      <c r="N183" s="40"/>
      <c r="O183" s="44">
        <v>3012</v>
      </c>
      <c r="P183" s="36" t="e">
        <f>VLOOKUP(A183,Sheet3!V:W,2,FALSE)*VLOOKUP(B183,Sheet3!N:P,3,FALSE)</f>
        <v>#N/A</v>
      </c>
      <c r="Q183" s="38" t="str">
        <f t="shared" si="11"/>
        <v>3012;3012;3012</v>
      </c>
      <c r="R183" s="38" t="str">
        <f t="shared" si="12"/>
        <v>30;30;30</v>
      </c>
    </row>
    <row r="184" ht="16.5" spans="1:18">
      <c r="A184" s="40" t="s">
        <v>895</v>
      </c>
      <c r="B184" s="40"/>
      <c r="C184" s="40"/>
      <c r="D184" s="34" t="str">
        <f t="shared" si="10"/>
        <v>角色弓B10</v>
      </c>
      <c r="E184" s="41" t="s">
        <v>508</v>
      </c>
      <c r="F184" s="42">
        <f>VLOOKUP(E184,编辑!W:X,2,FALSE)</f>
        <v>3012</v>
      </c>
      <c r="G184" s="43">
        <v>30</v>
      </c>
      <c r="H184" s="41" t="s">
        <v>508</v>
      </c>
      <c r="I184" s="42">
        <f>VLOOKUP(H184,编辑!W:X,2,FALSE)</f>
        <v>3012</v>
      </c>
      <c r="J184" s="43">
        <v>30</v>
      </c>
      <c r="K184" s="41" t="s">
        <v>508</v>
      </c>
      <c r="L184" s="42">
        <f>VLOOKUP(K184,编辑!W:X,2,FALSE)</f>
        <v>3012</v>
      </c>
      <c r="M184" s="43">
        <v>30</v>
      </c>
      <c r="N184" s="40"/>
      <c r="O184" s="44">
        <v>3012</v>
      </c>
      <c r="P184" s="36" t="e">
        <f>VLOOKUP(A184,Sheet3!V:W,2,FALSE)*VLOOKUP(B184,Sheet3!N:P,3,FALSE)</f>
        <v>#N/A</v>
      </c>
      <c r="Q184" s="38" t="str">
        <f t="shared" si="11"/>
        <v>3012;3012;3012</v>
      </c>
      <c r="R184" s="38" t="str">
        <f t="shared" si="12"/>
        <v>30;30;30</v>
      </c>
    </row>
    <row r="185" ht="16.5" spans="1:18">
      <c r="A185" s="40" t="s">
        <v>896</v>
      </c>
      <c r="B185" s="40"/>
      <c r="C185" s="40"/>
      <c r="D185" s="34" t="str">
        <f t="shared" si="10"/>
        <v>角色弓A10</v>
      </c>
      <c r="E185" s="41" t="s">
        <v>508</v>
      </c>
      <c r="F185" s="42">
        <f>VLOOKUP(E185,编辑!W:X,2,FALSE)</f>
        <v>3012</v>
      </c>
      <c r="G185" s="43">
        <v>30</v>
      </c>
      <c r="H185" s="41" t="s">
        <v>508</v>
      </c>
      <c r="I185" s="42">
        <f>VLOOKUP(H185,编辑!W:X,2,FALSE)</f>
        <v>3012</v>
      </c>
      <c r="J185" s="43">
        <v>30</v>
      </c>
      <c r="K185" s="41" t="s">
        <v>508</v>
      </c>
      <c r="L185" s="42">
        <f>VLOOKUP(K185,编辑!W:X,2,FALSE)</f>
        <v>3012</v>
      </c>
      <c r="M185" s="43">
        <v>30</v>
      </c>
      <c r="N185" s="40"/>
      <c r="O185" s="44">
        <v>3012</v>
      </c>
      <c r="P185" s="36" t="e">
        <f>VLOOKUP(A185,Sheet3!V:W,2,FALSE)*VLOOKUP(B185,Sheet3!N:P,3,FALSE)</f>
        <v>#N/A</v>
      </c>
      <c r="Q185" s="38" t="str">
        <f t="shared" si="11"/>
        <v>3012;3012;3012</v>
      </c>
      <c r="R185" s="38" t="str">
        <f t="shared" si="12"/>
        <v>30;30;30</v>
      </c>
    </row>
    <row r="186" ht="16.5" spans="1:18">
      <c r="A186" s="40" t="s">
        <v>897</v>
      </c>
      <c r="B186" s="40"/>
      <c r="C186" s="40"/>
      <c r="D186" s="34" t="str">
        <f t="shared" si="10"/>
        <v>角色手杖B7</v>
      </c>
      <c r="E186" s="41" t="s">
        <v>508</v>
      </c>
      <c r="F186" s="42">
        <f>VLOOKUP(E186,编辑!W:X,2,FALSE)</f>
        <v>3012</v>
      </c>
      <c r="G186" s="43">
        <v>30</v>
      </c>
      <c r="H186" s="41" t="s">
        <v>508</v>
      </c>
      <c r="I186" s="42">
        <f>VLOOKUP(H186,编辑!W:X,2,FALSE)</f>
        <v>3012</v>
      </c>
      <c r="J186" s="43">
        <v>30</v>
      </c>
      <c r="K186" s="41" t="s">
        <v>508</v>
      </c>
      <c r="L186" s="42">
        <f>VLOOKUP(K186,编辑!W:X,2,FALSE)</f>
        <v>3012</v>
      </c>
      <c r="M186" s="43">
        <v>30</v>
      </c>
      <c r="N186" s="40"/>
      <c r="O186" s="44">
        <v>3012</v>
      </c>
      <c r="P186" s="36" t="e">
        <f>VLOOKUP(A186,Sheet3!V:W,2,FALSE)*VLOOKUP(B186,Sheet3!N:P,3,FALSE)</f>
        <v>#N/A</v>
      </c>
      <c r="Q186" s="38" t="str">
        <f t="shared" si="11"/>
        <v>3012;3012;3012</v>
      </c>
      <c r="R186" s="38" t="str">
        <f t="shared" si="12"/>
        <v>30;30;30</v>
      </c>
    </row>
    <row r="187" ht="16.5" spans="1:18">
      <c r="A187" s="40" t="s">
        <v>898</v>
      </c>
      <c r="B187" s="40"/>
      <c r="C187" s="40"/>
      <c r="D187" s="34" t="str">
        <f t="shared" si="10"/>
        <v>角色手杖A7</v>
      </c>
      <c r="E187" s="41" t="s">
        <v>508</v>
      </c>
      <c r="F187" s="42">
        <f>VLOOKUP(E187,编辑!W:X,2,FALSE)</f>
        <v>3012</v>
      </c>
      <c r="G187" s="43">
        <v>30</v>
      </c>
      <c r="H187" s="41" t="s">
        <v>508</v>
      </c>
      <c r="I187" s="42">
        <f>VLOOKUP(H187,编辑!W:X,2,FALSE)</f>
        <v>3012</v>
      </c>
      <c r="J187" s="43">
        <v>30</v>
      </c>
      <c r="K187" s="41" t="s">
        <v>508</v>
      </c>
      <c r="L187" s="42">
        <f>VLOOKUP(K187,编辑!W:X,2,FALSE)</f>
        <v>3012</v>
      </c>
      <c r="M187" s="43">
        <v>30</v>
      </c>
      <c r="N187" s="40"/>
      <c r="O187" s="44">
        <v>3012</v>
      </c>
      <c r="P187" s="36" t="e">
        <f>VLOOKUP(A187,Sheet3!V:W,2,FALSE)*VLOOKUP(B187,Sheet3!N:P,3,FALSE)</f>
        <v>#N/A</v>
      </c>
      <c r="Q187" s="38" t="str">
        <f t="shared" si="11"/>
        <v>3012;3012;3012</v>
      </c>
      <c r="R187" s="38" t="str">
        <f t="shared" si="12"/>
        <v>30;30;30</v>
      </c>
    </row>
    <row r="188" ht="16.5" spans="1:18">
      <c r="A188" s="40" t="s">
        <v>899</v>
      </c>
      <c r="B188" s="40"/>
      <c r="C188" s="40"/>
      <c r="D188" s="34" t="str">
        <f t="shared" si="10"/>
        <v>角色手杖A8</v>
      </c>
      <c r="E188" s="41" t="s">
        <v>508</v>
      </c>
      <c r="F188" s="42">
        <f>VLOOKUP(E188,编辑!W:X,2,FALSE)</f>
        <v>3012</v>
      </c>
      <c r="G188" s="43">
        <v>30</v>
      </c>
      <c r="H188" s="41" t="s">
        <v>508</v>
      </c>
      <c r="I188" s="42">
        <f>VLOOKUP(H188,编辑!W:X,2,FALSE)</f>
        <v>3012</v>
      </c>
      <c r="J188" s="43">
        <v>30</v>
      </c>
      <c r="K188" s="41" t="s">
        <v>508</v>
      </c>
      <c r="L188" s="42">
        <f>VLOOKUP(K188,编辑!W:X,2,FALSE)</f>
        <v>3012</v>
      </c>
      <c r="M188" s="43">
        <v>30</v>
      </c>
      <c r="N188" s="40"/>
      <c r="O188" s="44">
        <v>3012</v>
      </c>
      <c r="P188" s="36" t="e">
        <f>VLOOKUP(A188,Sheet3!V:W,2,FALSE)*VLOOKUP(B188,Sheet3!N:P,3,FALSE)</f>
        <v>#N/A</v>
      </c>
      <c r="Q188" s="38" t="str">
        <f t="shared" si="11"/>
        <v>3012;3012;3012</v>
      </c>
      <c r="R188" s="38" t="str">
        <f t="shared" si="12"/>
        <v>30;30;30</v>
      </c>
    </row>
    <row r="189" ht="16.5" spans="1:18">
      <c r="A189" s="40" t="s">
        <v>900</v>
      </c>
      <c r="B189" s="40"/>
      <c r="C189" s="40"/>
      <c r="D189" s="34" t="str">
        <f t="shared" si="10"/>
        <v>角色手杖B8</v>
      </c>
      <c r="E189" s="41" t="s">
        <v>508</v>
      </c>
      <c r="F189" s="42">
        <f>VLOOKUP(E189,编辑!W:X,2,FALSE)</f>
        <v>3012</v>
      </c>
      <c r="G189" s="43">
        <v>30</v>
      </c>
      <c r="H189" s="41" t="s">
        <v>508</v>
      </c>
      <c r="I189" s="42">
        <f>VLOOKUP(H189,编辑!W:X,2,FALSE)</f>
        <v>3012</v>
      </c>
      <c r="J189" s="43">
        <v>30</v>
      </c>
      <c r="K189" s="41" t="s">
        <v>508</v>
      </c>
      <c r="L189" s="42">
        <f>VLOOKUP(K189,编辑!W:X,2,FALSE)</f>
        <v>3012</v>
      </c>
      <c r="M189" s="43">
        <v>30</v>
      </c>
      <c r="N189" s="40"/>
      <c r="O189" s="44">
        <v>3012</v>
      </c>
      <c r="P189" s="36" t="e">
        <f>VLOOKUP(A189,Sheet3!V:W,2,FALSE)*VLOOKUP(B189,Sheet3!N:P,3,FALSE)</f>
        <v>#N/A</v>
      </c>
      <c r="Q189" s="38" t="str">
        <f t="shared" si="11"/>
        <v>3012;3012;3012</v>
      </c>
      <c r="R189" s="38" t="str">
        <f t="shared" si="12"/>
        <v>30;30;30</v>
      </c>
    </row>
    <row r="190" ht="16.5" spans="1:18">
      <c r="A190" s="40" t="s">
        <v>901</v>
      </c>
      <c r="B190" s="40"/>
      <c r="C190" s="40"/>
      <c r="D190" s="34" t="str">
        <f t="shared" si="10"/>
        <v>角色手杖B9</v>
      </c>
      <c r="E190" s="41" t="s">
        <v>508</v>
      </c>
      <c r="F190" s="42">
        <f>VLOOKUP(E190,编辑!W:X,2,FALSE)</f>
        <v>3012</v>
      </c>
      <c r="G190" s="43">
        <v>30</v>
      </c>
      <c r="H190" s="41" t="s">
        <v>508</v>
      </c>
      <c r="I190" s="42">
        <f>VLOOKUP(H190,编辑!W:X,2,FALSE)</f>
        <v>3012</v>
      </c>
      <c r="J190" s="43">
        <v>30</v>
      </c>
      <c r="K190" s="41" t="s">
        <v>508</v>
      </c>
      <c r="L190" s="42">
        <f>VLOOKUP(K190,编辑!W:X,2,FALSE)</f>
        <v>3012</v>
      </c>
      <c r="M190" s="43">
        <v>30</v>
      </c>
      <c r="N190" s="40"/>
      <c r="O190" s="44">
        <v>3012</v>
      </c>
      <c r="P190" s="36" t="e">
        <f>VLOOKUP(A190,Sheet3!V:W,2,FALSE)*VLOOKUP(B190,Sheet3!N:P,3,FALSE)</f>
        <v>#N/A</v>
      </c>
      <c r="Q190" s="38" t="str">
        <f t="shared" si="11"/>
        <v>3012;3012;3012</v>
      </c>
      <c r="R190" s="38" t="str">
        <f t="shared" si="12"/>
        <v>30;30;30</v>
      </c>
    </row>
    <row r="191" ht="16.5" spans="1:18">
      <c r="A191" s="40" t="s">
        <v>902</v>
      </c>
      <c r="B191" s="40"/>
      <c r="C191" s="40"/>
      <c r="D191" s="34" t="str">
        <f t="shared" si="10"/>
        <v>角色手杖A9</v>
      </c>
      <c r="E191" s="41" t="s">
        <v>508</v>
      </c>
      <c r="F191" s="42">
        <f>VLOOKUP(E191,编辑!W:X,2,FALSE)</f>
        <v>3012</v>
      </c>
      <c r="G191" s="43">
        <v>30</v>
      </c>
      <c r="H191" s="41" t="s">
        <v>508</v>
      </c>
      <c r="I191" s="42">
        <f>VLOOKUP(H191,编辑!W:X,2,FALSE)</f>
        <v>3012</v>
      </c>
      <c r="J191" s="43">
        <v>30</v>
      </c>
      <c r="K191" s="41" t="s">
        <v>508</v>
      </c>
      <c r="L191" s="42">
        <f>VLOOKUP(K191,编辑!W:X,2,FALSE)</f>
        <v>3012</v>
      </c>
      <c r="M191" s="43">
        <v>30</v>
      </c>
      <c r="N191" s="40"/>
      <c r="O191" s="44">
        <v>3012</v>
      </c>
      <c r="P191" s="36" t="e">
        <f>VLOOKUP(A191,Sheet3!V:W,2,FALSE)*VLOOKUP(B191,Sheet3!N:P,3,FALSE)</f>
        <v>#N/A</v>
      </c>
      <c r="Q191" s="38" t="str">
        <f t="shared" si="11"/>
        <v>3012;3012;3012</v>
      </c>
      <c r="R191" s="38" t="str">
        <f t="shared" si="12"/>
        <v>30;30;30</v>
      </c>
    </row>
    <row r="192" ht="16.5" spans="1:18">
      <c r="A192" s="40" t="s">
        <v>903</v>
      </c>
      <c r="B192" s="40"/>
      <c r="C192" s="40"/>
      <c r="D192" s="34" t="str">
        <f t="shared" si="10"/>
        <v>角色手杖B10</v>
      </c>
      <c r="E192" s="41" t="s">
        <v>508</v>
      </c>
      <c r="F192" s="42">
        <f>VLOOKUP(E192,编辑!W:X,2,FALSE)</f>
        <v>3012</v>
      </c>
      <c r="G192" s="43">
        <v>30</v>
      </c>
      <c r="H192" s="41" t="s">
        <v>508</v>
      </c>
      <c r="I192" s="42">
        <f>VLOOKUP(H192,编辑!W:X,2,FALSE)</f>
        <v>3012</v>
      </c>
      <c r="J192" s="43">
        <v>30</v>
      </c>
      <c r="K192" s="41" t="s">
        <v>508</v>
      </c>
      <c r="L192" s="42">
        <f>VLOOKUP(K192,编辑!W:X,2,FALSE)</f>
        <v>3012</v>
      </c>
      <c r="M192" s="43">
        <v>30</v>
      </c>
      <c r="N192" s="40"/>
      <c r="O192" s="44">
        <v>3012</v>
      </c>
      <c r="P192" s="36" t="e">
        <f>VLOOKUP(A192,Sheet3!V:W,2,FALSE)*VLOOKUP(B192,Sheet3!N:P,3,FALSE)</f>
        <v>#N/A</v>
      </c>
      <c r="Q192" s="38" t="str">
        <f t="shared" si="11"/>
        <v>3012;3012;3012</v>
      </c>
      <c r="R192" s="38" t="str">
        <f t="shared" si="12"/>
        <v>30;30;30</v>
      </c>
    </row>
    <row r="193" ht="16.5" spans="1:18">
      <c r="A193" s="40" t="s">
        <v>904</v>
      </c>
      <c r="B193" s="40"/>
      <c r="C193" s="40"/>
      <c r="D193" s="34" t="str">
        <f t="shared" si="10"/>
        <v>角色拳套A7</v>
      </c>
      <c r="E193" s="41" t="s">
        <v>508</v>
      </c>
      <c r="F193" s="42">
        <f>VLOOKUP(E193,编辑!W:X,2,FALSE)</f>
        <v>3012</v>
      </c>
      <c r="G193" s="43">
        <v>30</v>
      </c>
      <c r="H193" s="41" t="s">
        <v>508</v>
      </c>
      <c r="I193" s="42">
        <f>VLOOKUP(H193,编辑!W:X,2,FALSE)</f>
        <v>3012</v>
      </c>
      <c r="J193" s="43">
        <v>30</v>
      </c>
      <c r="K193" s="41" t="s">
        <v>508</v>
      </c>
      <c r="L193" s="42">
        <f>VLOOKUP(K193,编辑!W:X,2,FALSE)</f>
        <v>3012</v>
      </c>
      <c r="M193" s="43">
        <v>30</v>
      </c>
      <c r="N193" s="40"/>
      <c r="O193" s="44">
        <v>3012</v>
      </c>
      <c r="P193" s="36" t="e">
        <f>VLOOKUP(A193,Sheet3!V:W,2,FALSE)*VLOOKUP(B193,Sheet3!N:P,3,FALSE)</f>
        <v>#N/A</v>
      </c>
      <c r="Q193" s="38" t="str">
        <f t="shared" si="11"/>
        <v>3012;3012;3012</v>
      </c>
      <c r="R193" s="38" t="str">
        <f t="shared" si="12"/>
        <v>30;30;30</v>
      </c>
    </row>
    <row r="194" ht="16.5" spans="1:18">
      <c r="A194" s="40" t="s">
        <v>905</v>
      </c>
      <c r="B194" s="40"/>
      <c r="C194" s="40"/>
      <c r="D194" s="34" t="str">
        <f t="shared" si="10"/>
        <v>角色拳套B7</v>
      </c>
      <c r="E194" s="41" t="s">
        <v>508</v>
      </c>
      <c r="F194" s="42">
        <f>VLOOKUP(E194,编辑!W:X,2,FALSE)</f>
        <v>3012</v>
      </c>
      <c r="G194" s="43">
        <v>30</v>
      </c>
      <c r="H194" s="41" t="s">
        <v>508</v>
      </c>
      <c r="I194" s="42">
        <f>VLOOKUP(H194,编辑!W:X,2,FALSE)</f>
        <v>3012</v>
      </c>
      <c r="J194" s="43">
        <v>30</v>
      </c>
      <c r="K194" s="41" t="s">
        <v>508</v>
      </c>
      <c r="L194" s="42">
        <f>VLOOKUP(K194,编辑!W:X,2,FALSE)</f>
        <v>3012</v>
      </c>
      <c r="M194" s="43">
        <v>30</v>
      </c>
      <c r="N194" s="40"/>
      <c r="O194" s="44">
        <v>3012</v>
      </c>
      <c r="P194" s="36" t="e">
        <f>VLOOKUP(A194,Sheet3!V:W,2,FALSE)*VLOOKUP(B194,Sheet3!N:P,3,FALSE)</f>
        <v>#N/A</v>
      </c>
      <c r="Q194" s="38" t="str">
        <f t="shared" si="11"/>
        <v>3012;3012;3012</v>
      </c>
      <c r="R194" s="38" t="str">
        <f t="shared" si="12"/>
        <v>30;30;30</v>
      </c>
    </row>
    <row r="195" ht="16.5" spans="1:18">
      <c r="A195" s="40" t="s">
        <v>906</v>
      </c>
      <c r="B195" s="40"/>
      <c r="C195" s="40"/>
      <c r="D195" s="34" t="str">
        <f t="shared" ref="D195:D258" si="13">A195&amp;B195&amp;C195</f>
        <v>角色拳套B8</v>
      </c>
      <c r="E195" s="41" t="s">
        <v>508</v>
      </c>
      <c r="F195" s="42">
        <f>VLOOKUP(E195,编辑!W:X,2,FALSE)</f>
        <v>3012</v>
      </c>
      <c r="G195" s="43">
        <v>30</v>
      </c>
      <c r="H195" s="41" t="s">
        <v>508</v>
      </c>
      <c r="I195" s="42">
        <f>VLOOKUP(H195,编辑!W:X,2,FALSE)</f>
        <v>3012</v>
      </c>
      <c r="J195" s="43">
        <v>30</v>
      </c>
      <c r="K195" s="41" t="s">
        <v>508</v>
      </c>
      <c r="L195" s="42">
        <f>VLOOKUP(K195,编辑!W:X,2,FALSE)</f>
        <v>3012</v>
      </c>
      <c r="M195" s="43">
        <v>30</v>
      </c>
      <c r="N195" s="40"/>
      <c r="O195" s="44">
        <v>3012</v>
      </c>
      <c r="P195" s="36" t="e">
        <f>VLOOKUP(A195,Sheet3!V:W,2,FALSE)*VLOOKUP(B195,Sheet3!N:P,3,FALSE)</f>
        <v>#N/A</v>
      </c>
      <c r="Q195" s="38" t="str">
        <f t="shared" si="11"/>
        <v>3012;3012;3012</v>
      </c>
      <c r="R195" s="38" t="str">
        <f t="shared" si="12"/>
        <v>30;30;30</v>
      </c>
    </row>
    <row r="196" ht="16.5" spans="1:18">
      <c r="A196" s="40" t="s">
        <v>907</v>
      </c>
      <c r="B196" s="40"/>
      <c r="C196" s="40"/>
      <c r="D196" s="34" t="str">
        <f t="shared" si="13"/>
        <v>角色拳套A8</v>
      </c>
      <c r="E196" s="41" t="s">
        <v>508</v>
      </c>
      <c r="F196" s="42">
        <f>VLOOKUP(E196,编辑!W:X,2,FALSE)</f>
        <v>3012</v>
      </c>
      <c r="G196" s="43">
        <v>30</v>
      </c>
      <c r="H196" s="41" t="s">
        <v>508</v>
      </c>
      <c r="I196" s="42">
        <f>VLOOKUP(H196,编辑!W:X,2,FALSE)</f>
        <v>3012</v>
      </c>
      <c r="J196" s="43">
        <v>30</v>
      </c>
      <c r="K196" s="41" t="s">
        <v>508</v>
      </c>
      <c r="L196" s="42">
        <f>VLOOKUP(K196,编辑!W:X,2,FALSE)</f>
        <v>3012</v>
      </c>
      <c r="M196" s="43">
        <v>30</v>
      </c>
      <c r="N196" s="40"/>
      <c r="O196" s="44">
        <v>3012</v>
      </c>
      <c r="P196" s="36" t="e">
        <f>VLOOKUP(A196,Sheet3!V:W,2,FALSE)*VLOOKUP(B196,Sheet3!N:P,3,FALSE)</f>
        <v>#N/A</v>
      </c>
      <c r="Q196" s="38" t="str">
        <f t="shared" si="11"/>
        <v>3012;3012;3012</v>
      </c>
      <c r="R196" s="38" t="str">
        <f t="shared" si="12"/>
        <v>30;30;30</v>
      </c>
    </row>
    <row r="197" ht="16.5" spans="1:18">
      <c r="A197" s="40" t="s">
        <v>908</v>
      </c>
      <c r="B197" s="40"/>
      <c r="C197" s="40"/>
      <c r="D197" s="34" t="str">
        <f t="shared" si="13"/>
        <v>角色拳套A9</v>
      </c>
      <c r="E197" s="41" t="s">
        <v>508</v>
      </c>
      <c r="F197" s="42">
        <f>VLOOKUP(E197,编辑!W:X,2,FALSE)</f>
        <v>3012</v>
      </c>
      <c r="G197" s="43">
        <v>30</v>
      </c>
      <c r="H197" s="41" t="s">
        <v>508</v>
      </c>
      <c r="I197" s="42">
        <f>VLOOKUP(H197,编辑!W:X,2,FALSE)</f>
        <v>3012</v>
      </c>
      <c r="J197" s="43">
        <v>30</v>
      </c>
      <c r="K197" s="41" t="s">
        <v>508</v>
      </c>
      <c r="L197" s="42">
        <f>VLOOKUP(K197,编辑!W:X,2,FALSE)</f>
        <v>3012</v>
      </c>
      <c r="M197" s="43">
        <v>30</v>
      </c>
      <c r="N197" s="40"/>
      <c r="O197" s="44">
        <v>3012</v>
      </c>
      <c r="P197" s="36" t="e">
        <f>VLOOKUP(A197,Sheet3!V:W,2,FALSE)*VLOOKUP(B197,Sheet3!N:P,3,FALSE)</f>
        <v>#N/A</v>
      </c>
      <c r="Q197" s="38" t="str">
        <f t="shared" si="11"/>
        <v>3012;3012;3012</v>
      </c>
      <c r="R197" s="38" t="str">
        <f t="shared" si="12"/>
        <v>30;30;30</v>
      </c>
    </row>
    <row r="198" ht="16.5" spans="1:18">
      <c r="A198" s="40" t="s">
        <v>909</v>
      </c>
      <c r="B198" s="40"/>
      <c r="C198" s="40"/>
      <c r="D198" s="34" t="str">
        <f t="shared" si="13"/>
        <v>角色拳套B9</v>
      </c>
      <c r="E198" s="41" t="s">
        <v>508</v>
      </c>
      <c r="F198" s="42">
        <f>VLOOKUP(E198,编辑!W:X,2,FALSE)</f>
        <v>3012</v>
      </c>
      <c r="G198" s="43">
        <v>30</v>
      </c>
      <c r="H198" s="41" t="s">
        <v>508</v>
      </c>
      <c r="I198" s="42">
        <f>VLOOKUP(H198,编辑!W:X,2,FALSE)</f>
        <v>3012</v>
      </c>
      <c r="J198" s="43">
        <v>30</v>
      </c>
      <c r="K198" s="41" t="s">
        <v>508</v>
      </c>
      <c r="L198" s="42">
        <f>VLOOKUP(K198,编辑!W:X,2,FALSE)</f>
        <v>3012</v>
      </c>
      <c r="M198" s="43">
        <v>30</v>
      </c>
      <c r="N198" s="40"/>
      <c r="O198" s="44">
        <v>3012</v>
      </c>
      <c r="P198" s="36" t="e">
        <f>VLOOKUP(A198,Sheet3!V:W,2,FALSE)*VLOOKUP(B198,Sheet3!N:P,3,FALSE)</f>
        <v>#N/A</v>
      </c>
      <c r="Q198" s="38" t="str">
        <f t="shared" si="11"/>
        <v>3012;3012;3012</v>
      </c>
      <c r="R198" s="38" t="str">
        <f t="shared" si="12"/>
        <v>30;30;30</v>
      </c>
    </row>
    <row r="199" ht="16.5" spans="1:18">
      <c r="A199" s="40" t="s">
        <v>910</v>
      </c>
      <c r="B199" s="40"/>
      <c r="C199" s="40"/>
      <c r="D199" s="34" t="str">
        <f t="shared" si="13"/>
        <v>角色拳套A10</v>
      </c>
      <c r="E199" s="41" t="s">
        <v>508</v>
      </c>
      <c r="F199" s="42">
        <f>VLOOKUP(E199,编辑!W:X,2,FALSE)</f>
        <v>3012</v>
      </c>
      <c r="G199" s="43">
        <v>30</v>
      </c>
      <c r="H199" s="41" t="s">
        <v>508</v>
      </c>
      <c r="I199" s="42">
        <f>VLOOKUP(H199,编辑!W:X,2,FALSE)</f>
        <v>3012</v>
      </c>
      <c r="J199" s="43">
        <v>30</v>
      </c>
      <c r="K199" s="41" t="s">
        <v>508</v>
      </c>
      <c r="L199" s="42">
        <f>VLOOKUP(K199,编辑!W:X,2,FALSE)</f>
        <v>3012</v>
      </c>
      <c r="M199" s="43">
        <v>30</v>
      </c>
      <c r="N199" s="40"/>
      <c r="O199" s="44">
        <v>3012</v>
      </c>
      <c r="P199" s="36" t="e">
        <f>VLOOKUP(A199,Sheet3!V:W,2,FALSE)*VLOOKUP(B199,Sheet3!N:P,3,FALSE)</f>
        <v>#N/A</v>
      </c>
      <c r="Q199" s="38" t="str">
        <f t="shared" si="11"/>
        <v>3012;3012;3012</v>
      </c>
      <c r="R199" s="38" t="str">
        <f t="shared" si="12"/>
        <v>30;30;30</v>
      </c>
    </row>
    <row r="200" ht="16.5" spans="1:18">
      <c r="A200" s="40" t="s">
        <v>911</v>
      </c>
      <c r="B200" s="40"/>
      <c r="C200" s="40"/>
      <c r="D200" s="34" t="str">
        <f t="shared" si="13"/>
        <v>角色拳套B10</v>
      </c>
      <c r="E200" s="41" t="s">
        <v>508</v>
      </c>
      <c r="F200" s="42">
        <f>VLOOKUP(E200,编辑!W:X,2,FALSE)</f>
        <v>3012</v>
      </c>
      <c r="G200" s="43">
        <v>30</v>
      </c>
      <c r="H200" s="41" t="s">
        <v>508</v>
      </c>
      <c r="I200" s="42">
        <f>VLOOKUP(H200,编辑!W:X,2,FALSE)</f>
        <v>3012</v>
      </c>
      <c r="J200" s="43">
        <v>30</v>
      </c>
      <c r="K200" s="41" t="s">
        <v>508</v>
      </c>
      <c r="L200" s="42">
        <f>VLOOKUP(K200,编辑!W:X,2,FALSE)</f>
        <v>3012</v>
      </c>
      <c r="M200" s="43">
        <v>30</v>
      </c>
      <c r="N200" s="40"/>
      <c r="O200" s="44">
        <v>3012</v>
      </c>
      <c r="P200" s="36" t="e">
        <f>VLOOKUP(A200,Sheet3!V:W,2,FALSE)*VLOOKUP(B200,Sheet3!N:P,3,FALSE)</f>
        <v>#N/A</v>
      </c>
      <c r="Q200" s="38" t="str">
        <f t="shared" si="11"/>
        <v>3012;3012;3012</v>
      </c>
      <c r="R200" s="38" t="str">
        <f t="shared" si="12"/>
        <v>30;30;30</v>
      </c>
    </row>
    <row r="201" ht="16.5" spans="1:18">
      <c r="A201" s="40" t="s">
        <v>912</v>
      </c>
      <c r="B201" s="40"/>
      <c r="C201" s="40"/>
      <c r="D201" s="34" t="str">
        <f t="shared" si="13"/>
        <v>角色头盔A7</v>
      </c>
      <c r="E201" s="41" t="s">
        <v>508</v>
      </c>
      <c r="F201" s="42">
        <f>VLOOKUP(E201,编辑!W:X,2,FALSE)</f>
        <v>3012</v>
      </c>
      <c r="G201" s="43">
        <v>30</v>
      </c>
      <c r="H201" s="41" t="s">
        <v>508</v>
      </c>
      <c r="I201" s="42">
        <f>VLOOKUP(H201,编辑!W:X,2,FALSE)</f>
        <v>3012</v>
      </c>
      <c r="J201" s="43">
        <v>30</v>
      </c>
      <c r="K201" s="41" t="s">
        <v>508</v>
      </c>
      <c r="L201" s="42">
        <f>VLOOKUP(K201,编辑!W:X,2,FALSE)</f>
        <v>3012</v>
      </c>
      <c r="M201" s="43">
        <v>30</v>
      </c>
      <c r="N201" s="40"/>
      <c r="O201" s="44">
        <v>3012</v>
      </c>
      <c r="P201" s="36" t="e">
        <f>VLOOKUP(A201,Sheet3!V:W,2,FALSE)*VLOOKUP(B201,Sheet3!N:P,3,FALSE)</f>
        <v>#N/A</v>
      </c>
      <c r="Q201" s="38" t="str">
        <f t="shared" si="11"/>
        <v>3012;3012;3012</v>
      </c>
      <c r="R201" s="38" t="str">
        <f t="shared" si="12"/>
        <v>30;30;30</v>
      </c>
    </row>
    <row r="202" ht="16.5" spans="1:18">
      <c r="A202" s="40" t="s">
        <v>913</v>
      </c>
      <c r="B202" s="40"/>
      <c r="C202" s="40"/>
      <c r="D202" s="34" t="str">
        <f t="shared" si="13"/>
        <v>角色头盔B7</v>
      </c>
      <c r="E202" s="41" t="s">
        <v>508</v>
      </c>
      <c r="F202" s="42">
        <f>VLOOKUP(E202,编辑!W:X,2,FALSE)</f>
        <v>3012</v>
      </c>
      <c r="G202" s="43">
        <v>30</v>
      </c>
      <c r="H202" s="41" t="s">
        <v>508</v>
      </c>
      <c r="I202" s="42">
        <f>VLOOKUP(H202,编辑!W:X,2,FALSE)</f>
        <v>3012</v>
      </c>
      <c r="J202" s="43">
        <v>30</v>
      </c>
      <c r="K202" s="41" t="s">
        <v>508</v>
      </c>
      <c r="L202" s="42">
        <f>VLOOKUP(K202,编辑!W:X,2,FALSE)</f>
        <v>3012</v>
      </c>
      <c r="M202" s="43">
        <v>30</v>
      </c>
      <c r="N202" s="40"/>
      <c r="O202" s="44">
        <v>3012</v>
      </c>
      <c r="P202" s="36" t="e">
        <f>VLOOKUP(A202,Sheet3!V:W,2,FALSE)*VLOOKUP(B202,Sheet3!N:P,3,FALSE)</f>
        <v>#N/A</v>
      </c>
      <c r="Q202" s="38" t="str">
        <f t="shared" si="11"/>
        <v>3012;3012;3012</v>
      </c>
      <c r="R202" s="38" t="str">
        <f t="shared" si="12"/>
        <v>30;30;30</v>
      </c>
    </row>
    <row r="203" ht="16.5" spans="1:18">
      <c r="A203" s="40" t="s">
        <v>914</v>
      </c>
      <c r="B203" s="40"/>
      <c r="C203" s="40"/>
      <c r="D203" s="34" t="str">
        <f t="shared" si="13"/>
        <v>角色头盔A8</v>
      </c>
      <c r="E203" s="41" t="s">
        <v>508</v>
      </c>
      <c r="F203" s="42">
        <f>VLOOKUP(E203,编辑!W:X,2,FALSE)</f>
        <v>3012</v>
      </c>
      <c r="G203" s="43">
        <v>30</v>
      </c>
      <c r="H203" s="41" t="s">
        <v>508</v>
      </c>
      <c r="I203" s="42">
        <f>VLOOKUP(H203,编辑!W:X,2,FALSE)</f>
        <v>3012</v>
      </c>
      <c r="J203" s="43">
        <v>30</v>
      </c>
      <c r="K203" s="41" t="s">
        <v>508</v>
      </c>
      <c r="L203" s="42">
        <f>VLOOKUP(K203,编辑!W:X,2,FALSE)</f>
        <v>3012</v>
      </c>
      <c r="M203" s="43">
        <v>30</v>
      </c>
      <c r="N203" s="40"/>
      <c r="O203" s="44">
        <v>3012</v>
      </c>
      <c r="P203" s="36" t="e">
        <f>VLOOKUP(A203,Sheet3!V:W,2,FALSE)*VLOOKUP(B203,Sheet3!N:P,3,FALSE)</f>
        <v>#N/A</v>
      </c>
      <c r="Q203" s="38" t="str">
        <f t="shared" si="11"/>
        <v>3012;3012;3012</v>
      </c>
      <c r="R203" s="38" t="str">
        <f t="shared" si="12"/>
        <v>30;30;30</v>
      </c>
    </row>
    <row r="204" ht="16.5" spans="1:18">
      <c r="A204" s="40" t="s">
        <v>915</v>
      </c>
      <c r="B204" s="40"/>
      <c r="C204" s="40"/>
      <c r="D204" s="34" t="str">
        <f t="shared" si="13"/>
        <v>角色头盔B8</v>
      </c>
      <c r="E204" s="41" t="s">
        <v>508</v>
      </c>
      <c r="F204" s="42">
        <f>VLOOKUP(E204,编辑!W:X,2,FALSE)</f>
        <v>3012</v>
      </c>
      <c r="G204" s="43">
        <v>30</v>
      </c>
      <c r="H204" s="41" t="s">
        <v>508</v>
      </c>
      <c r="I204" s="42">
        <f>VLOOKUP(H204,编辑!W:X,2,FALSE)</f>
        <v>3012</v>
      </c>
      <c r="J204" s="43">
        <v>30</v>
      </c>
      <c r="K204" s="41" t="s">
        <v>508</v>
      </c>
      <c r="L204" s="42">
        <f>VLOOKUP(K204,编辑!W:X,2,FALSE)</f>
        <v>3012</v>
      </c>
      <c r="M204" s="43">
        <v>30</v>
      </c>
      <c r="N204" s="40"/>
      <c r="O204" s="44">
        <v>3012</v>
      </c>
      <c r="P204" s="36" t="e">
        <f>VLOOKUP(A204,Sheet3!V:W,2,FALSE)*VLOOKUP(B204,Sheet3!N:P,3,FALSE)</f>
        <v>#N/A</v>
      </c>
      <c r="Q204" s="38" t="str">
        <f t="shared" si="11"/>
        <v>3012;3012;3012</v>
      </c>
      <c r="R204" s="38" t="str">
        <f t="shared" si="12"/>
        <v>30;30;30</v>
      </c>
    </row>
    <row r="205" ht="16.5" spans="1:18">
      <c r="A205" s="40" t="s">
        <v>916</v>
      </c>
      <c r="B205" s="40"/>
      <c r="C205" s="40"/>
      <c r="D205" s="34" t="str">
        <f t="shared" si="13"/>
        <v>角色头盔B9</v>
      </c>
      <c r="E205" s="41" t="s">
        <v>508</v>
      </c>
      <c r="F205" s="42">
        <f>VLOOKUP(E205,编辑!W:X,2,FALSE)</f>
        <v>3012</v>
      </c>
      <c r="G205" s="43">
        <v>30</v>
      </c>
      <c r="H205" s="41" t="s">
        <v>508</v>
      </c>
      <c r="I205" s="42">
        <f>VLOOKUP(H205,编辑!W:X,2,FALSE)</f>
        <v>3012</v>
      </c>
      <c r="J205" s="43">
        <v>30</v>
      </c>
      <c r="K205" s="41" t="s">
        <v>508</v>
      </c>
      <c r="L205" s="42">
        <f>VLOOKUP(K205,编辑!W:X,2,FALSE)</f>
        <v>3012</v>
      </c>
      <c r="M205" s="43">
        <v>30</v>
      </c>
      <c r="N205" s="40"/>
      <c r="O205" s="44">
        <v>3012</v>
      </c>
      <c r="P205" s="36" t="e">
        <f>VLOOKUP(A205,Sheet3!V:W,2,FALSE)*VLOOKUP(B205,Sheet3!N:P,3,FALSE)</f>
        <v>#N/A</v>
      </c>
      <c r="Q205" s="38" t="str">
        <f t="shared" si="11"/>
        <v>3012;3012;3012</v>
      </c>
      <c r="R205" s="38" t="str">
        <f t="shared" si="12"/>
        <v>30;30;30</v>
      </c>
    </row>
    <row r="206" ht="16.5" spans="1:18">
      <c r="A206" s="40" t="s">
        <v>917</v>
      </c>
      <c r="B206" s="40"/>
      <c r="C206" s="40"/>
      <c r="D206" s="34" t="str">
        <f t="shared" si="13"/>
        <v>角色头盔A9</v>
      </c>
      <c r="E206" s="41" t="s">
        <v>508</v>
      </c>
      <c r="F206" s="42">
        <f>VLOOKUP(E206,编辑!W:X,2,FALSE)</f>
        <v>3012</v>
      </c>
      <c r="G206" s="43">
        <v>30</v>
      </c>
      <c r="H206" s="41" t="s">
        <v>508</v>
      </c>
      <c r="I206" s="42">
        <f>VLOOKUP(H206,编辑!W:X,2,FALSE)</f>
        <v>3012</v>
      </c>
      <c r="J206" s="43">
        <v>30</v>
      </c>
      <c r="K206" s="41" t="s">
        <v>508</v>
      </c>
      <c r="L206" s="42">
        <f>VLOOKUP(K206,编辑!W:X,2,FALSE)</f>
        <v>3012</v>
      </c>
      <c r="M206" s="43">
        <v>30</v>
      </c>
      <c r="N206" s="40"/>
      <c r="O206" s="44">
        <v>3012</v>
      </c>
      <c r="P206" s="36" t="e">
        <f>VLOOKUP(A206,Sheet3!V:W,2,FALSE)*VLOOKUP(B206,Sheet3!N:P,3,FALSE)</f>
        <v>#N/A</v>
      </c>
      <c r="Q206" s="38" t="str">
        <f t="shared" si="11"/>
        <v>3012;3012;3012</v>
      </c>
      <c r="R206" s="38" t="str">
        <f t="shared" si="12"/>
        <v>30;30;30</v>
      </c>
    </row>
    <row r="207" ht="16.5" spans="1:18">
      <c r="A207" s="40" t="s">
        <v>918</v>
      </c>
      <c r="B207" s="40"/>
      <c r="C207" s="40"/>
      <c r="D207" s="34" t="str">
        <f t="shared" si="13"/>
        <v>角色头盔B10</v>
      </c>
      <c r="E207" s="41" t="s">
        <v>508</v>
      </c>
      <c r="F207" s="42">
        <f>VLOOKUP(E207,编辑!W:X,2,FALSE)</f>
        <v>3012</v>
      </c>
      <c r="G207" s="43">
        <v>30</v>
      </c>
      <c r="H207" s="41" t="s">
        <v>508</v>
      </c>
      <c r="I207" s="42">
        <f>VLOOKUP(H207,编辑!W:X,2,FALSE)</f>
        <v>3012</v>
      </c>
      <c r="J207" s="43">
        <v>30</v>
      </c>
      <c r="K207" s="41" t="s">
        <v>508</v>
      </c>
      <c r="L207" s="42">
        <f>VLOOKUP(K207,编辑!W:X,2,FALSE)</f>
        <v>3012</v>
      </c>
      <c r="M207" s="43">
        <v>30</v>
      </c>
      <c r="N207" s="40"/>
      <c r="O207" s="44">
        <v>3012</v>
      </c>
      <c r="P207" s="36" t="e">
        <f>VLOOKUP(A207,Sheet3!V:W,2,FALSE)*VLOOKUP(B207,Sheet3!N:P,3,FALSE)</f>
        <v>#N/A</v>
      </c>
      <c r="Q207" s="38" t="str">
        <f t="shared" si="11"/>
        <v>3012;3012;3012</v>
      </c>
      <c r="R207" s="38" t="str">
        <f t="shared" si="12"/>
        <v>30;30;30</v>
      </c>
    </row>
    <row r="208" ht="16.5" spans="1:18">
      <c r="A208" s="40" t="s">
        <v>919</v>
      </c>
      <c r="B208" s="40"/>
      <c r="C208" s="40"/>
      <c r="D208" s="34" t="str">
        <f t="shared" si="13"/>
        <v>角色头盔A10</v>
      </c>
      <c r="E208" s="41" t="s">
        <v>508</v>
      </c>
      <c r="F208" s="42">
        <f>VLOOKUP(E208,编辑!W:X,2,FALSE)</f>
        <v>3012</v>
      </c>
      <c r="G208" s="43">
        <v>30</v>
      </c>
      <c r="H208" s="41" t="s">
        <v>508</v>
      </c>
      <c r="I208" s="42">
        <f>VLOOKUP(H208,编辑!W:X,2,FALSE)</f>
        <v>3012</v>
      </c>
      <c r="J208" s="43">
        <v>30</v>
      </c>
      <c r="K208" s="41" t="s">
        <v>508</v>
      </c>
      <c r="L208" s="42">
        <f>VLOOKUP(K208,编辑!W:X,2,FALSE)</f>
        <v>3012</v>
      </c>
      <c r="M208" s="43">
        <v>30</v>
      </c>
      <c r="N208" s="40"/>
      <c r="O208" s="44">
        <v>3012</v>
      </c>
      <c r="P208" s="36" t="e">
        <f>VLOOKUP(A208,Sheet3!V:W,2,FALSE)*VLOOKUP(B208,Sheet3!N:P,3,FALSE)</f>
        <v>#N/A</v>
      </c>
      <c r="Q208" s="38" t="str">
        <f t="shared" si="11"/>
        <v>3012;3012;3012</v>
      </c>
      <c r="R208" s="38" t="str">
        <f t="shared" si="12"/>
        <v>30;30;30</v>
      </c>
    </row>
    <row r="209" ht="16.5" spans="1:18">
      <c r="A209" s="40" t="s">
        <v>920</v>
      </c>
      <c r="B209" s="40"/>
      <c r="C209" s="40"/>
      <c r="D209" s="34" t="str">
        <f t="shared" si="13"/>
        <v>角色帽子B7</v>
      </c>
      <c r="E209" s="41" t="s">
        <v>508</v>
      </c>
      <c r="F209" s="42">
        <f>VLOOKUP(E209,编辑!W:X,2,FALSE)</f>
        <v>3012</v>
      </c>
      <c r="G209" s="43">
        <v>30</v>
      </c>
      <c r="H209" s="41" t="s">
        <v>508</v>
      </c>
      <c r="I209" s="42">
        <f>VLOOKUP(H209,编辑!W:X,2,FALSE)</f>
        <v>3012</v>
      </c>
      <c r="J209" s="43">
        <v>30</v>
      </c>
      <c r="K209" s="41" t="s">
        <v>508</v>
      </c>
      <c r="L209" s="42">
        <f>VLOOKUP(K209,编辑!W:X,2,FALSE)</f>
        <v>3012</v>
      </c>
      <c r="M209" s="43">
        <v>30</v>
      </c>
      <c r="N209" s="40"/>
      <c r="O209" s="44">
        <v>3012</v>
      </c>
      <c r="P209" s="36" t="e">
        <f>VLOOKUP(A209,Sheet3!V:W,2,FALSE)*VLOOKUP(B209,Sheet3!N:P,3,FALSE)</f>
        <v>#N/A</v>
      </c>
      <c r="Q209" s="38" t="str">
        <f t="shared" si="11"/>
        <v>3012;3012;3012</v>
      </c>
      <c r="R209" s="38" t="str">
        <f t="shared" si="12"/>
        <v>30;30;30</v>
      </c>
    </row>
    <row r="210" ht="16.5" spans="1:18">
      <c r="A210" s="40" t="s">
        <v>921</v>
      </c>
      <c r="B210" s="40"/>
      <c r="C210" s="40"/>
      <c r="D210" s="34" t="str">
        <f t="shared" si="13"/>
        <v>角色帽子A7</v>
      </c>
      <c r="E210" s="41" t="s">
        <v>508</v>
      </c>
      <c r="F210" s="42">
        <f>VLOOKUP(E210,编辑!W:X,2,FALSE)</f>
        <v>3012</v>
      </c>
      <c r="G210" s="43">
        <v>30</v>
      </c>
      <c r="H210" s="41" t="s">
        <v>508</v>
      </c>
      <c r="I210" s="42">
        <f>VLOOKUP(H210,编辑!W:X,2,FALSE)</f>
        <v>3012</v>
      </c>
      <c r="J210" s="43">
        <v>30</v>
      </c>
      <c r="K210" s="41" t="s">
        <v>508</v>
      </c>
      <c r="L210" s="42">
        <f>VLOOKUP(K210,编辑!W:X,2,FALSE)</f>
        <v>3012</v>
      </c>
      <c r="M210" s="43">
        <v>30</v>
      </c>
      <c r="N210" s="40"/>
      <c r="O210" s="44">
        <v>3012</v>
      </c>
      <c r="P210" s="36" t="e">
        <f>VLOOKUP(A210,Sheet3!V:W,2,FALSE)*VLOOKUP(B210,Sheet3!N:P,3,FALSE)</f>
        <v>#N/A</v>
      </c>
      <c r="Q210" s="38" t="str">
        <f t="shared" si="11"/>
        <v>3012;3012;3012</v>
      </c>
      <c r="R210" s="38" t="str">
        <f t="shared" si="12"/>
        <v>30;30;30</v>
      </c>
    </row>
    <row r="211" ht="16.5" spans="1:18">
      <c r="A211" s="40" t="s">
        <v>922</v>
      </c>
      <c r="B211" s="40"/>
      <c r="C211" s="40"/>
      <c r="D211" s="34" t="str">
        <f t="shared" si="13"/>
        <v>角色帽子A8</v>
      </c>
      <c r="E211" s="41" t="s">
        <v>508</v>
      </c>
      <c r="F211" s="42">
        <f>VLOOKUP(E211,编辑!W:X,2,FALSE)</f>
        <v>3012</v>
      </c>
      <c r="G211" s="43">
        <v>30</v>
      </c>
      <c r="H211" s="41" t="s">
        <v>508</v>
      </c>
      <c r="I211" s="42">
        <f>VLOOKUP(H211,编辑!W:X,2,FALSE)</f>
        <v>3012</v>
      </c>
      <c r="J211" s="43">
        <v>30</v>
      </c>
      <c r="K211" s="41" t="s">
        <v>508</v>
      </c>
      <c r="L211" s="42">
        <f>VLOOKUP(K211,编辑!W:X,2,FALSE)</f>
        <v>3012</v>
      </c>
      <c r="M211" s="43">
        <v>30</v>
      </c>
      <c r="N211" s="40"/>
      <c r="O211" s="44">
        <v>3012</v>
      </c>
      <c r="P211" s="36" t="e">
        <f>VLOOKUP(A211,Sheet3!V:W,2,FALSE)*VLOOKUP(B211,Sheet3!N:P,3,FALSE)</f>
        <v>#N/A</v>
      </c>
      <c r="Q211" s="38" t="str">
        <f t="shared" si="11"/>
        <v>3012;3012;3012</v>
      </c>
      <c r="R211" s="38" t="str">
        <f t="shared" si="12"/>
        <v>30;30;30</v>
      </c>
    </row>
    <row r="212" ht="16.5" spans="1:18">
      <c r="A212" s="40" t="s">
        <v>923</v>
      </c>
      <c r="B212" s="40"/>
      <c r="C212" s="40"/>
      <c r="D212" s="34" t="str">
        <f t="shared" si="13"/>
        <v>角色帽子B8</v>
      </c>
      <c r="E212" s="41" t="s">
        <v>508</v>
      </c>
      <c r="F212" s="42">
        <f>VLOOKUP(E212,编辑!W:X,2,FALSE)</f>
        <v>3012</v>
      </c>
      <c r="G212" s="43">
        <v>30</v>
      </c>
      <c r="H212" s="41" t="s">
        <v>508</v>
      </c>
      <c r="I212" s="42">
        <f>VLOOKUP(H212,编辑!W:X,2,FALSE)</f>
        <v>3012</v>
      </c>
      <c r="J212" s="43">
        <v>30</v>
      </c>
      <c r="K212" s="41" t="s">
        <v>508</v>
      </c>
      <c r="L212" s="42">
        <f>VLOOKUP(K212,编辑!W:X,2,FALSE)</f>
        <v>3012</v>
      </c>
      <c r="M212" s="43">
        <v>30</v>
      </c>
      <c r="N212" s="40"/>
      <c r="O212" s="44">
        <v>3012</v>
      </c>
      <c r="P212" s="36" t="e">
        <f>VLOOKUP(A212,Sheet3!V:W,2,FALSE)*VLOOKUP(B212,Sheet3!N:P,3,FALSE)</f>
        <v>#N/A</v>
      </c>
      <c r="Q212" s="38" t="str">
        <f t="shared" si="11"/>
        <v>3012;3012;3012</v>
      </c>
      <c r="R212" s="38" t="str">
        <f t="shared" si="12"/>
        <v>30;30;30</v>
      </c>
    </row>
    <row r="213" ht="16.5" spans="1:18">
      <c r="A213" s="40" t="s">
        <v>924</v>
      </c>
      <c r="B213" s="40"/>
      <c r="C213" s="40"/>
      <c r="D213" s="34" t="str">
        <f t="shared" si="13"/>
        <v>角色帽子B9</v>
      </c>
      <c r="E213" s="41" t="s">
        <v>508</v>
      </c>
      <c r="F213" s="42">
        <f>VLOOKUP(E213,编辑!W:X,2,FALSE)</f>
        <v>3012</v>
      </c>
      <c r="G213" s="43">
        <v>30</v>
      </c>
      <c r="H213" s="41" t="s">
        <v>508</v>
      </c>
      <c r="I213" s="42">
        <f>VLOOKUP(H213,编辑!W:X,2,FALSE)</f>
        <v>3012</v>
      </c>
      <c r="J213" s="43">
        <v>30</v>
      </c>
      <c r="K213" s="41" t="s">
        <v>508</v>
      </c>
      <c r="L213" s="42">
        <f>VLOOKUP(K213,编辑!W:X,2,FALSE)</f>
        <v>3012</v>
      </c>
      <c r="M213" s="43">
        <v>30</v>
      </c>
      <c r="N213" s="40"/>
      <c r="O213" s="44">
        <v>3012</v>
      </c>
      <c r="P213" s="36" t="e">
        <f>VLOOKUP(A213,Sheet3!V:W,2,FALSE)*VLOOKUP(B213,Sheet3!N:P,3,FALSE)</f>
        <v>#N/A</v>
      </c>
      <c r="Q213" s="38" t="str">
        <f t="shared" si="11"/>
        <v>3012;3012;3012</v>
      </c>
      <c r="R213" s="38" t="str">
        <f t="shared" si="12"/>
        <v>30;30;30</v>
      </c>
    </row>
    <row r="214" ht="16.5" spans="1:18">
      <c r="A214" s="40" t="s">
        <v>925</v>
      </c>
      <c r="B214" s="40"/>
      <c r="C214" s="40"/>
      <c r="D214" s="34" t="str">
        <f t="shared" si="13"/>
        <v>角色帽子A9</v>
      </c>
      <c r="E214" s="41" t="s">
        <v>508</v>
      </c>
      <c r="F214" s="42">
        <f>VLOOKUP(E214,编辑!W:X,2,FALSE)</f>
        <v>3012</v>
      </c>
      <c r="G214" s="43">
        <v>30</v>
      </c>
      <c r="H214" s="41" t="s">
        <v>508</v>
      </c>
      <c r="I214" s="42">
        <f>VLOOKUP(H214,编辑!W:X,2,FALSE)</f>
        <v>3012</v>
      </c>
      <c r="J214" s="43">
        <v>30</v>
      </c>
      <c r="K214" s="41" t="s">
        <v>508</v>
      </c>
      <c r="L214" s="42">
        <f>VLOOKUP(K214,编辑!W:X,2,FALSE)</f>
        <v>3012</v>
      </c>
      <c r="M214" s="43">
        <v>30</v>
      </c>
      <c r="N214" s="40"/>
      <c r="O214" s="44">
        <v>3012</v>
      </c>
      <c r="P214" s="36" t="e">
        <f>VLOOKUP(A214,Sheet3!V:W,2,FALSE)*VLOOKUP(B214,Sheet3!N:P,3,FALSE)</f>
        <v>#N/A</v>
      </c>
      <c r="Q214" s="38" t="str">
        <f t="shared" si="11"/>
        <v>3012;3012;3012</v>
      </c>
      <c r="R214" s="38" t="str">
        <f t="shared" si="12"/>
        <v>30;30;30</v>
      </c>
    </row>
    <row r="215" ht="16.5" spans="1:18">
      <c r="A215" s="40" t="s">
        <v>926</v>
      </c>
      <c r="B215" s="40"/>
      <c r="C215" s="40"/>
      <c r="D215" s="34" t="str">
        <f t="shared" si="13"/>
        <v>角色帽子B10</v>
      </c>
      <c r="E215" s="41" t="s">
        <v>508</v>
      </c>
      <c r="F215" s="42">
        <f>VLOOKUP(E215,编辑!W:X,2,FALSE)</f>
        <v>3012</v>
      </c>
      <c r="G215" s="43">
        <v>30</v>
      </c>
      <c r="H215" s="41" t="s">
        <v>508</v>
      </c>
      <c r="I215" s="42">
        <f>VLOOKUP(H215,编辑!W:X,2,FALSE)</f>
        <v>3012</v>
      </c>
      <c r="J215" s="43">
        <v>30</v>
      </c>
      <c r="K215" s="41" t="s">
        <v>508</v>
      </c>
      <c r="L215" s="42">
        <f>VLOOKUP(K215,编辑!W:X,2,FALSE)</f>
        <v>3012</v>
      </c>
      <c r="M215" s="43">
        <v>30</v>
      </c>
      <c r="N215" s="40"/>
      <c r="O215" s="44">
        <v>3012</v>
      </c>
      <c r="P215" s="36" t="e">
        <f>VLOOKUP(A215,Sheet3!V:W,2,FALSE)*VLOOKUP(B215,Sheet3!N:P,3,FALSE)</f>
        <v>#N/A</v>
      </c>
      <c r="Q215" s="38" t="str">
        <f t="shared" ref="Q215:Q277" si="14">IF(N215="",(F215&amp;";"&amp;I215&amp;";"&amp;L215),(F215&amp;";"&amp;I215&amp;";"&amp;L215&amp;";"&amp;O215))</f>
        <v>3012;3012;3012</v>
      </c>
      <c r="R215" s="38" t="str">
        <f t="shared" ref="R215:R277" si="15">IF(N215="",(G215&amp;";"&amp;J215&amp;";"&amp;M215),(G215&amp;";"&amp;J215&amp;";"&amp;M215&amp;";"&amp;P215))</f>
        <v>30;30;30</v>
      </c>
    </row>
    <row r="216" ht="16.5" spans="1:18">
      <c r="A216" s="40" t="s">
        <v>927</v>
      </c>
      <c r="B216" s="40"/>
      <c r="C216" s="40"/>
      <c r="D216" s="34" t="str">
        <f t="shared" si="13"/>
        <v>角色帽子A10</v>
      </c>
      <c r="E216" s="41" t="s">
        <v>508</v>
      </c>
      <c r="F216" s="42">
        <f>VLOOKUP(E216,编辑!W:X,2,FALSE)</f>
        <v>3012</v>
      </c>
      <c r="G216" s="43">
        <v>30</v>
      </c>
      <c r="H216" s="41" t="s">
        <v>508</v>
      </c>
      <c r="I216" s="42">
        <f>VLOOKUP(H216,编辑!W:X,2,FALSE)</f>
        <v>3012</v>
      </c>
      <c r="J216" s="43">
        <v>30</v>
      </c>
      <c r="K216" s="41" t="s">
        <v>508</v>
      </c>
      <c r="L216" s="42">
        <f>VLOOKUP(K216,编辑!W:X,2,FALSE)</f>
        <v>3012</v>
      </c>
      <c r="M216" s="43">
        <v>30</v>
      </c>
      <c r="N216" s="40"/>
      <c r="O216" s="44">
        <v>3012</v>
      </c>
      <c r="P216" s="36" t="e">
        <f>VLOOKUP(A216,Sheet3!V:W,2,FALSE)*VLOOKUP(B216,Sheet3!N:P,3,FALSE)</f>
        <v>#N/A</v>
      </c>
      <c r="Q216" s="38" t="str">
        <f t="shared" si="14"/>
        <v>3012;3012;3012</v>
      </c>
      <c r="R216" s="38" t="str">
        <f t="shared" si="15"/>
        <v>30;30;30</v>
      </c>
    </row>
    <row r="217" ht="16.5" spans="1:18">
      <c r="A217" s="40" t="s">
        <v>928</v>
      </c>
      <c r="B217" s="40"/>
      <c r="C217" s="40"/>
      <c r="D217" s="34" t="str">
        <f t="shared" si="13"/>
        <v>角色铠甲B7</v>
      </c>
      <c r="E217" s="41" t="s">
        <v>508</v>
      </c>
      <c r="F217" s="42">
        <f>VLOOKUP(E217,编辑!W:X,2,FALSE)</f>
        <v>3012</v>
      </c>
      <c r="G217" s="43">
        <v>30</v>
      </c>
      <c r="H217" s="41" t="s">
        <v>508</v>
      </c>
      <c r="I217" s="42">
        <f>VLOOKUP(H217,编辑!W:X,2,FALSE)</f>
        <v>3012</v>
      </c>
      <c r="J217" s="43">
        <v>30</v>
      </c>
      <c r="K217" s="41" t="s">
        <v>508</v>
      </c>
      <c r="L217" s="42">
        <f>VLOOKUP(K217,编辑!W:X,2,FALSE)</f>
        <v>3012</v>
      </c>
      <c r="M217" s="43">
        <v>30</v>
      </c>
      <c r="N217" s="40"/>
      <c r="O217" s="44">
        <v>3012</v>
      </c>
      <c r="P217" s="36" t="e">
        <f>VLOOKUP(A217,Sheet3!V:W,2,FALSE)*VLOOKUP(B217,Sheet3!N:P,3,FALSE)</f>
        <v>#N/A</v>
      </c>
      <c r="Q217" s="38" t="str">
        <f t="shared" si="14"/>
        <v>3012;3012;3012</v>
      </c>
      <c r="R217" s="38" t="str">
        <f t="shared" si="15"/>
        <v>30;30;30</v>
      </c>
    </row>
    <row r="218" ht="16.5" spans="1:18">
      <c r="A218" s="40" t="s">
        <v>929</v>
      </c>
      <c r="B218" s="40"/>
      <c r="C218" s="40"/>
      <c r="D218" s="34" t="str">
        <f t="shared" si="13"/>
        <v>角色铠甲A7</v>
      </c>
      <c r="E218" s="41" t="s">
        <v>508</v>
      </c>
      <c r="F218" s="42">
        <f>VLOOKUP(E218,编辑!W:X,2,FALSE)</f>
        <v>3012</v>
      </c>
      <c r="G218" s="43">
        <v>30</v>
      </c>
      <c r="H218" s="41" t="s">
        <v>508</v>
      </c>
      <c r="I218" s="42">
        <f>VLOOKUP(H218,编辑!W:X,2,FALSE)</f>
        <v>3012</v>
      </c>
      <c r="J218" s="43">
        <v>30</v>
      </c>
      <c r="K218" s="41" t="s">
        <v>508</v>
      </c>
      <c r="L218" s="42">
        <f>VLOOKUP(K218,编辑!W:X,2,FALSE)</f>
        <v>3012</v>
      </c>
      <c r="M218" s="43">
        <v>30</v>
      </c>
      <c r="N218" s="40"/>
      <c r="O218" s="44">
        <v>3012</v>
      </c>
      <c r="P218" s="36" t="e">
        <f>VLOOKUP(A218,Sheet3!V:W,2,FALSE)*VLOOKUP(B218,Sheet3!N:P,3,FALSE)</f>
        <v>#N/A</v>
      </c>
      <c r="Q218" s="38" t="str">
        <f t="shared" si="14"/>
        <v>3012;3012;3012</v>
      </c>
      <c r="R218" s="38" t="str">
        <f t="shared" si="15"/>
        <v>30;30;30</v>
      </c>
    </row>
    <row r="219" ht="16.5" spans="1:18">
      <c r="A219" s="40" t="s">
        <v>930</v>
      </c>
      <c r="B219" s="40"/>
      <c r="C219" s="40"/>
      <c r="D219" s="34" t="str">
        <f t="shared" si="13"/>
        <v>角色铠甲A8</v>
      </c>
      <c r="E219" s="41" t="s">
        <v>508</v>
      </c>
      <c r="F219" s="42">
        <f>VLOOKUP(E219,编辑!W:X,2,FALSE)</f>
        <v>3012</v>
      </c>
      <c r="G219" s="43">
        <v>30</v>
      </c>
      <c r="H219" s="41" t="s">
        <v>508</v>
      </c>
      <c r="I219" s="42">
        <f>VLOOKUP(H219,编辑!W:X,2,FALSE)</f>
        <v>3012</v>
      </c>
      <c r="J219" s="43">
        <v>30</v>
      </c>
      <c r="K219" s="41" t="s">
        <v>508</v>
      </c>
      <c r="L219" s="42">
        <f>VLOOKUP(K219,编辑!W:X,2,FALSE)</f>
        <v>3012</v>
      </c>
      <c r="M219" s="43">
        <v>30</v>
      </c>
      <c r="N219" s="40"/>
      <c r="O219" s="44">
        <v>3012</v>
      </c>
      <c r="P219" s="36" t="e">
        <f>VLOOKUP(A219,Sheet3!V:W,2,FALSE)*VLOOKUP(B219,Sheet3!N:P,3,FALSE)</f>
        <v>#N/A</v>
      </c>
      <c r="Q219" s="38" t="str">
        <f t="shared" si="14"/>
        <v>3012;3012;3012</v>
      </c>
      <c r="R219" s="38" t="str">
        <f t="shared" si="15"/>
        <v>30;30;30</v>
      </c>
    </row>
    <row r="220" ht="16.5" spans="1:18">
      <c r="A220" s="40" t="s">
        <v>931</v>
      </c>
      <c r="B220" s="40"/>
      <c r="C220" s="40"/>
      <c r="D220" s="34" t="str">
        <f t="shared" si="13"/>
        <v>角色铠甲B8</v>
      </c>
      <c r="E220" s="41" t="s">
        <v>508</v>
      </c>
      <c r="F220" s="42">
        <f>VLOOKUP(E220,编辑!W:X,2,FALSE)</f>
        <v>3012</v>
      </c>
      <c r="G220" s="43">
        <v>30</v>
      </c>
      <c r="H220" s="41" t="s">
        <v>508</v>
      </c>
      <c r="I220" s="42">
        <f>VLOOKUP(H220,编辑!W:X,2,FALSE)</f>
        <v>3012</v>
      </c>
      <c r="J220" s="43">
        <v>30</v>
      </c>
      <c r="K220" s="41" t="s">
        <v>508</v>
      </c>
      <c r="L220" s="42">
        <f>VLOOKUP(K220,编辑!W:X,2,FALSE)</f>
        <v>3012</v>
      </c>
      <c r="M220" s="43">
        <v>30</v>
      </c>
      <c r="N220" s="40"/>
      <c r="O220" s="44">
        <v>3012</v>
      </c>
      <c r="P220" s="36" t="e">
        <f>VLOOKUP(A220,Sheet3!V:W,2,FALSE)*VLOOKUP(B220,Sheet3!N:P,3,FALSE)</f>
        <v>#N/A</v>
      </c>
      <c r="Q220" s="38" t="str">
        <f t="shared" si="14"/>
        <v>3012;3012;3012</v>
      </c>
      <c r="R220" s="38" t="str">
        <f t="shared" si="15"/>
        <v>30;30;30</v>
      </c>
    </row>
    <row r="221" ht="16.5" spans="1:18">
      <c r="A221" s="40" t="s">
        <v>932</v>
      </c>
      <c r="B221" s="40"/>
      <c r="C221" s="40"/>
      <c r="D221" s="34" t="str">
        <f t="shared" si="13"/>
        <v>角色铠甲B9</v>
      </c>
      <c r="E221" s="41" t="s">
        <v>508</v>
      </c>
      <c r="F221" s="42">
        <f>VLOOKUP(E221,编辑!W:X,2,FALSE)</f>
        <v>3012</v>
      </c>
      <c r="G221" s="43">
        <v>30</v>
      </c>
      <c r="H221" s="41" t="s">
        <v>508</v>
      </c>
      <c r="I221" s="42">
        <f>VLOOKUP(H221,编辑!W:X,2,FALSE)</f>
        <v>3012</v>
      </c>
      <c r="J221" s="43">
        <v>30</v>
      </c>
      <c r="K221" s="41" t="s">
        <v>508</v>
      </c>
      <c r="L221" s="42">
        <f>VLOOKUP(K221,编辑!W:X,2,FALSE)</f>
        <v>3012</v>
      </c>
      <c r="M221" s="43">
        <v>30</v>
      </c>
      <c r="N221" s="40"/>
      <c r="O221" s="44">
        <v>3012</v>
      </c>
      <c r="P221" s="36" t="e">
        <f>VLOOKUP(A221,Sheet3!V:W,2,FALSE)*VLOOKUP(B221,Sheet3!N:P,3,FALSE)</f>
        <v>#N/A</v>
      </c>
      <c r="Q221" s="38" t="str">
        <f t="shared" si="14"/>
        <v>3012;3012;3012</v>
      </c>
      <c r="R221" s="38" t="str">
        <f t="shared" si="15"/>
        <v>30;30;30</v>
      </c>
    </row>
    <row r="222" ht="16.5" spans="1:18">
      <c r="A222" s="40" t="s">
        <v>933</v>
      </c>
      <c r="B222" s="40"/>
      <c r="C222" s="40"/>
      <c r="D222" s="34" t="str">
        <f t="shared" si="13"/>
        <v>角色铠甲A10</v>
      </c>
      <c r="E222" s="41" t="s">
        <v>508</v>
      </c>
      <c r="F222" s="42">
        <f>VLOOKUP(E222,编辑!W:X,2,FALSE)</f>
        <v>3012</v>
      </c>
      <c r="G222" s="43">
        <v>30</v>
      </c>
      <c r="H222" s="41" t="s">
        <v>508</v>
      </c>
      <c r="I222" s="42">
        <f>VLOOKUP(H222,编辑!W:X,2,FALSE)</f>
        <v>3012</v>
      </c>
      <c r="J222" s="43">
        <v>30</v>
      </c>
      <c r="K222" s="41" t="s">
        <v>508</v>
      </c>
      <c r="L222" s="42">
        <f>VLOOKUP(K222,编辑!W:X,2,FALSE)</f>
        <v>3012</v>
      </c>
      <c r="M222" s="43">
        <v>30</v>
      </c>
      <c r="N222" s="40"/>
      <c r="O222" s="44">
        <v>3012</v>
      </c>
      <c r="P222" s="36" t="e">
        <f>VLOOKUP(A222,Sheet3!V:W,2,FALSE)*VLOOKUP(B222,Sheet3!N:P,3,FALSE)</f>
        <v>#N/A</v>
      </c>
      <c r="Q222" s="38" t="str">
        <f t="shared" si="14"/>
        <v>3012;3012;3012</v>
      </c>
      <c r="R222" s="38" t="str">
        <f t="shared" si="15"/>
        <v>30;30;30</v>
      </c>
    </row>
    <row r="223" ht="16.5" spans="1:18">
      <c r="A223" s="40" t="s">
        <v>934</v>
      </c>
      <c r="B223" s="40"/>
      <c r="C223" s="40"/>
      <c r="D223" s="34" t="str">
        <f t="shared" si="13"/>
        <v>角色铠甲B10</v>
      </c>
      <c r="E223" s="41" t="s">
        <v>508</v>
      </c>
      <c r="F223" s="42">
        <f>VLOOKUP(E223,编辑!W:X,2,FALSE)</f>
        <v>3012</v>
      </c>
      <c r="G223" s="43">
        <v>30</v>
      </c>
      <c r="H223" s="41" t="s">
        <v>508</v>
      </c>
      <c r="I223" s="42">
        <f>VLOOKUP(H223,编辑!W:X,2,FALSE)</f>
        <v>3012</v>
      </c>
      <c r="J223" s="43">
        <v>30</v>
      </c>
      <c r="K223" s="41" t="s">
        <v>508</v>
      </c>
      <c r="L223" s="42">
        <f>VLOOKUP(K223,编辑!W:X,2,FALSE)</f>
        <v>3012</v>
      </c>
      <c r="M223" s="43">
        <v>30</v>
      </c>
      <c r="N223" s="40"/>
      <c r="O223" s="44">
        <v>3012</v>
      </c>
      <c r="P223" s="36" t="e">
        <f>VLOOKUP(A223,Sheet3!V:W,2,FALSE)*VLOOKUP(B223,Sheet3!N:P,3,FALSE)</f>
        <v>#N/A</v>
      </c>
      <c r="Q223" s="38" t="str">
        <f t="shared" si="14"/>
        <v>3012;3012;3012</v>
      </c>
      <c r="R223" s="38" t="str">
        <f t="shared" si="15"/>
        <v>30;30;30</v>
      </c>
    </row>
    <row r="224" ht="16.5" spans="1:18">
      <c r="A224" s="40" t="s">
        <v>935</v>
      </c>
      <c r="B224" s="40"/>
      <c r="C224" s="40"/>
      <c r="D224" s="34" t="str">
        <f t="shared" si="13"/>
        <v>角色布甲A7</v>
      </c>
      <c r="E224" s="41" t="s">
        <v>508</v>
      </c>
      <c r="F224" s="42">
        <f>VLOOKUP(E224,编辑!W:X,2,FALSE)</f>
        <v>3012</v>
      </c>
      <c r="G224" s="43">
        <v>30</v>
      </c>
      <c r="H224" s="41" t="s">
        <v>508</v>
      </c>
      <c r="I224" s="42">
        <f>VLOOKUP(H224,编辑!W:X,2,FALSE)</f>
        <v>3012</v>
      </c>
      <c r="J224" s="43">
        <v>30</v>
      </c>
      <c r="K224" s="41" t="s">
        <v>508</v>
      </c>
      <c r="L224" s="42">
        <f>VLOOKUP(K224,编辑!W:X,2,FALSE)</f>
        <v>3012</v>
      </c>
      <c r="M224" s="43">
        <v>30</v>
      </c>
      <c r="N224" s="40"/>
      <c r="O224" s="44">
        <v>3012</v>
      </c>
      <c r="P224" s="36" t="e">
        <f>VLOOKUP(A224,Sheet3!V:W,2,FALSE)*VLOOKUP(B224,Sheet3!N:P,3,FALSE)</f>
        <v>#N/A</v>
      </c>
      <c r="Q224" s="38" t="str">
        <f t="shared" si="14"/>
        <v>3012;3012;3012</v>
      </c>
      <c r="R224" s="38" t="str">
        <f t="shared" si="15"/>
        <v>30;30;30</v>
      </c>
    </row>
    <row r="225" ht="16.5" spans="1:18">
      <c r="A225" s="40" t="s">
        <v>936</v>
      </c>
      <c r="B225" s="40"/>
      <c r="C225" s="40"/>
      <c r="D225" s="34" t="str">
        <f t="shared" si="13"/>
        <v>角色布甲B7</v>
      </c>
      <c r="E225" s="41" t="s">
        <v>508</v>
      </c>
      <c r="F225" s="42">
        <f>VLOOKUP(E225,编辑!W:X,2,FALSE)</f>
        <v>3012</v>
      </c>
      <c r="G225" s="43">
        <v>30</v>
      </c>
      <c r="H225" s="41" t="s">
        <v>508</v>
      </c>
      <c r="I225" s="42">
        <f>VLOOKUP(H225,编辑!W:X,2,FALSE)</f>
        <v>3012</v>
      </c>
      <c r="J225" s="43">
        <v>30</v>
      </c>
      <c r="K225" s="41" t="s">
        <v>508</v>
      </c>
      <c r="L225" s="42">
        <f>VLOOKUP(K225,编辑!W:X,2,FALSE)</f>
        <v>3012</v>
      </c>
      <c r="M225" s="43">
        <v>30</v>
      </c>
      <c r="N225" s="40"/>
      <c r="O225" s="44">
        <v>3012</v>
      </c>
      <c r="P225" s="36" t="e">
        <f>VLOOKUP(A225,Sheet3!V:W,2,FALSE)*VLOOKUP(B225,Sheet3!N:P,3,FALSE)</f>
        <v>#N/A</v>
      </c>
      <c r="Q225" s="38" t="str">
        <f t="shared" si="14"/>
        <v>3012;3012;3012</v>
      </c>
      <c r="R225" s="38" t="str">
        <f t="shared" si="15"/>
        <v>30;30;30</v>
      </c>
    </row>
    <row r="226" ht="16.5" spans="1:18">
      <c r="A226" s="40" t="s">
        <v>937</v>
      </c>
      <c r="B226" s="40"/>
      <c r="C226" s="40"/>
      <c r="D226" s="34" t="str">
        <f t="shared" si="13"/>
        <v>角色布甲B8</v>
      </c>
      <c r="E226" s="41" t="s">
        <v>508</v>
      </c>
      <c r="F226" s="42">
        <f>VLOOKUP(E226,编辑!W:X,2,FALSE)</f>
        <v>3012</v>
      </c>
      <c r="G226" s="43">
        <v>30</v>
      </c>
      <c r="H226" s="41" t="s">
        <v>508</v>
      </c>
      <c r="I226" s="42">
        <f>VLOOKUP(H226,编辑!W:X,2,FALSE)</f>
        <v>3012</v>
      </c>
      <c r="J226" s="43">
        <v>30</v>
      </c>
      <c r="K226" s="41" t="s">
        <v>508</v>
      </c>
      <c r="L226" s="42">
        <f>VLOOKUP(K226,编辑!W:X,2,FALSE)</f>
        <v>3012</v>
      </c>
      <c r="M226" s="43">
        <v>30</v>
      </c>
      <c r="N226" s="40"/>
      <c r="O226" s="44">
        <v>3012</v>
      </c>
      <c r="P226" s="36" t="e">
        <f>VLOOKUP(A226,Sheet3!V:W,2,FALSE)*VLOOKUP(B226,Sheet3!N:P,3,FALSE)</f>
        <v>#N/A</v>
      </c>
      <c r="Q226" s="38" t="str">
        <f t="shared" si="14"/>
        <v>3012;3012;3012</v>
      </c>
      <c r="R226" s="38" t="str">
        <f t="shared" si="15"/>
        <v>30;30;30</v>
      </c>
    </row>
    <row r="227" ht="16.5" spans="1:18">
      <c r="A227" s="40" t="s">
        <v>938</v>
      </c>
      <c r="B227" s="40"/>
      <c r="C227" s="40"/>
      <c r="D227" s="34" t="str">
        <f t="shared" si="13"/>
        <v>角色布甲A8</v>
      </c>
      <c r="E227" s="41" t="s">
        <v>508</v>
      </c>
      <c r="F227" s="42">
        <f>VLOOKUP(E227,编辑!W:X,2,FALSE)</f>
        <v>3012</v>
      </c>
      <c r="G227" s="43">
        <v>30</v>
      </c>
      <c r="H227" s="41" t="s">
        <v>508</v>
      </c>
      <c r="I227" s="42">
        <f>VLOOKUP(H227,编辑!W:X,2,FALSE)</f>
        <v>3012</v>
      </c>
      <c r="J227" s="43">
        <v>30</v>
      </c>
      <c r="K227" s="41" t="s">
        <v>508</v>
      </c>
      <c r="L227" s="42">
        <f>VLOOKUP(K227,编辑!W:X,2,FALSE)</f>
        <v>3012</v>
      </c>
      <c r="M227" s="43">
        <v>30</v>
      </c>
      <c r="N227" s="40"/>
      <c r="O227" s="44">
        <v>3012</v>
      </c>
      <c r="P227" s="36" t="e">
        <f>VLOOKUP(A227,Sheet3!V:W,2,FALSE)*VLOOKUP(B227,Sheet3!N:P,3,FALSE)</f>
        <v>#N/A</v>
      </c>
      <c r="Q227" s="38" t="str">
        <f t="shared" si="14"/>
        <v>3012;3012;3012</v>
      </c>
      <c r="R227" s="38" t="str">
        <f t="shared" si="15"/>
        <v>30;30;30</v>
      </c>
    </row>
    <row r="228" ht="16.5" spans="1:18">
      <c r="A228" s="40" t="s">
        <v>939</v>
      </c>
      <c r="B228" s="40"/>
      <c r="C228" s="40"/>
      <c r="D228" s="34" t="str">
        <f t="shared" si="13"/>
        <v>角色布甲A9</v>
      </c>
      <c r="E228" s="41" t="s">
        <v>508</v>
      </c>
      <c r="F228" s="42">
        <f>VLOOKUP(E228,编辑!W:X,2,FALSE)</f>
        <v>3012</v>
      </c>
      <c r="G228" s="43">
        <v>30</v>
      </c>
      <c r="H228" s="41" t="s">
        <v>508</v>
      </c>
      <c r="I228" s="42">
        <f>VLOOKUP(H228,编辑!W:X,2,FALSE)</f>
        <v>3012</v>
      </c>
      <c r="J228" s="43">
        <v>30</v>
      </c>
      <c r="K228" s="41" t="s">
        <v>508</v>
      </c>
      <c r="L228" s="42">
        <f>VLOOKUP(K228,编辑!W:X,2,FALSE)</f>
        <v>3012</v>
      </c>
      <c r="M228" s="43">
        <v>30</v>
      </c>
      <c r="N228" s="40"/>
      <c r="O228" s="44">
        <v>3012</v>
      </c>
      <c r="P228" s="36" t="e">
        <f>VLOOKUP(A228,Sheet3!V:W,2,FALSE)*VLOOKUP(B228,Sheet3!N:P,3,FALSE)</f>
        <v>#N/A</v>
      </c>
      <c r="Q228" s="38" t="str">
        <f t="shared" si="14"/>
        <v>3012;3012;3012</v>
      </c>
      <c r="R228" s="38" t="str">
        <f t="shared" si="15"/>
        <v>30;30;30</v>
      </c>
    </row>
    <row r="229" ht="16.5" spans="1:18">
      <c r="A229" s="40" t="s">
        <v>940</v>
      </c>
      <c r="B229" s="40"/>
      <c r="C229" s="40"/>
      <c r="D229" s="34" t="str">
        <f t="shared" si="13"/>
        <v>角色布甲B9</v>
      </c>
      <c r="E229" s="41" t="s">
        <v>508</v>
      </c>
      <c r="F229" s="42">
        <f>VLOOKUP(E229,编辑!W:X,2,FALSE)</f>
        <v>3012</v>
      </c>
      <c r="G229" s="43">
        <v>30</v>
      </c>
      <c r="H229" s="41" t="s">
        <v>508</v>
      </c>
      <c r="I229" s="42">
        <f>VLOOKUP(H229,编辑!W:X,2,FALSE)</f>
        <v>3012</v>
      </c>
      <c r="J229" s="43">
        <v>30</v>
      </c>
      <c r="K229" s="41" t="s">
        <v>508</v>
      </c>
      <c r="L229" s="42">
        <f>VLOOKUP(K229,编辑!W:X,2,FALSE)</f>
        <v>3012</v>
      </c>
      <c r="M229" s="43">
        <v>30</v>
      </c>
      <c r="N229" s="40"/>
      <c r="O229" s="44">
        <v>3012</v>
      </c>
      <c r="P229" s="36" t="e">
        <f>VLOOKUP(A229,Sheet3!V:W,2,FALSE)*VLOOKUP(B229,Sheet3!N:P,3,FALSE)</f>
        <v>#N/A</v>
      </c>
      <c r="Q229" s="38" t="str">
        <f t="shared" si="14"/>
        <v>3012;3012;3012</v>
      </c>
      <c r="R229" s="38" t="str">
        <f t="shared" si="15"/>
        <v>30;30;30</v>
      </c>
    </row>
    <row r="230" ht="16.5" spans="1:18">
      <c r="A230" s="40" t="s">
        <v>941</v>
      </c>
      <c r="B230" s="40"/>
      <c r="C230" s="40"/>
      <c r="D230" s="34" t="str">
        <f t="shared" si="13"/>
        <v>角色布甲A10</v>
      </c>
      <c r="E230" s="41" t="s">
        <v>508</v>
      </c>
      <c r="F230" s="42">
        <f>VLOOKUP(E230,编辑!W:X,2,FALSE)</f>
        <v>3012</v>
      </c>
      <c r="G230" s="43">
        <v>30</v>
      </c>
      <c r="H230" s="41" t="s">
        <v>508</v>
      </c>
      <c r="I230" s="42">
        <f>VLOOKUP(H230,编辑!W:X,2,FALSE)</f>
        <v>3012</v>
      </c>
      <c r="J230" s="43">
        <v>30</v>
      </c>
      <c r="K230" s="41" t="s">
        <v>508</v>
      </c>
      <c r="L230" s="42">
        <f>VLOOKUP(K230,编辑!W:X,2,FALSE)</f>
        <v>3012</v>
      </c>
      <c r="M230" s="43">
        <v>30</v>
      </c>
      <c r="N230" s="40"/>
      <c r="O230" s="44">
        <v>3012</v>
      </c>
      <c r="P230" s="36" t="e">
        <f>VLOOKUP(A230,Sheet3!V:W,2,FALSE)*VLOOKUP(B230,Sheet3!N:P,3,FALSE)</f>
        <v>#N/A</v>
      </c>
      <c r="Q230" s="38" t="str">
        <f t="shared" si="14"/>
        <v>3012;3012;3012</v>
      </c>
      <c r="R230" s="38" t="str">
        <f t="shared" si="15"/>
        <v>30;30;30</v>
      </c>
    </row>
    <row r="231" ht="16.5" spans="1:18">
      <c r="A231" s="40" t="s">
        <v>942</v>
      </c>
      <c r="B231" s="40"/>
      <c r="C231" s="40"/>
      <c r="D231" s="34" t="str">
        <f t="shared" si="13"/>
        <v>角色布甲B10</v>
      </c>
      <c r="E231" s="41" t="s">
        <v>508</v>
      </c>
      <c r="F231" s="42">
        <f>VLOOKUP(E231,编辑!W:X,2,FALSE)</f>
        <v>3012</v>
      </c>
      <c r="G231" s="43">
        <v>30</v>
      </c>
      <c r="H231" s="41" t="s">
        <v>508</v>
      </c>
      <c r="I231" s="42">
        <f>VLOOKUP(H231,编辑!W:X,2,FALSE)</f>
        <v>3012</v>
      </c>
      <c r="J231" s="43">
        <v>30</v>
      </c>
      <c r="K231" s="41" t="s">
        <v>508</v>
      </c>
      <c r="L231" s="42">
        <f>VLOOKUP(K231,编辑!W:X,2,FALSE)</f>
        <v>3012</v>
      </c>
      <c r="M231" s="43">
        <v>30</v>
      </c>
      <c r="N231" s="40"/>
      <c r="O231" s="44">
        <v>3012</v>
      </c>
      <c r="P231" s="36" t="e">
        <f>VLOOKUP(A231,Sheet3!V:W,2,FALSE)*VLOOKUP(B231,Sheet3!N:P,3,FALSE)</f>
        <v>#N/A</v>
      </c>
      <c r="Q231" s="38" t="str">
        <f t="shared" si="14"/>
        <v>3012;3012;3012</v>
      </c>
      <c r="R231" s="38" t="str">
        <f t="shared" si="15"/>
        <v>30;30;30</v>
      </c>
    </row>
    <row r="232" ht="16.5" spans="1:18">
      <c r="A232" s="40" t="s">
        <v>943</v>
      </c>
      <c r="B232" s="40"/>
      <c r="C232" s="40"/>
      <c r="D232" s="34" t="str">
        <f t="shared" si="13"/>
        <v>角色袍子A7</v>
      </c>
      <c r="E232" s="41" t="s">
        <v>508</v>
      </c>
      <c r="F232" s="42">
        <f>VLOOKUP(E232,编辑!W:X,2,FALSE)</f>
        <v>3012</v>
      </c>
      <c r="G232" s="43">
        <v>30</v>
      </c>
      <c r="H232" s="41" t="s">
        <v>508</v>
      </c>
      <c r="I232" s="42">
        <f>VLOOKUP(H232,编辑!W:X,2,FALSE)</f>
        <v>3012</v>
      </c>
      <c r="J232" s="43">
        <v>30</v>
      </c>
      <c r="K232" s="41" t="s">
        <v>508</v>
      </c>
      <c r="L232" s="42">
        <f>VLOOKUP(K232,编辑!W:X,2,FALSE)</f>
        <v>3012</v>
      </c>
      <c r="M232" s="43">
        <v>30</v>
      </c>
      <c r="N232" s="40"/>
      <c r="O232" s="44">
        <v>3012</v>
      </c>
      <c r="P232" s="36" t="e">
        <f>VLOOKUP(A232,Sheet3!V:W,2,FALSE)*VLOOKUP(B232,Sheet3!N:P,3,FALSE)</f>
        <v>#N/A</v>
      </c>
      <c r="Q232" s="38" t="str">
        <f t="shared" si="14"/>
        <v>3012;3012;3012</v>
      </c>
      <c r="R232" s="38" t="str">
        <f t="shared" si="15"/>
        <v>30;30;30</v>
      </c>
    </row>
    <row r="233" ht="16.5" spans="1:18">
      <c r="A233" s="40" t="s">
        <v>944</v>
      </c>
      <c r="B233" s="40"/>
      <c r="C233" s="40"/>
      <c r="D233" s="34" t="str">
        <f t="shared" si="13"/>
        <v>角色袍子B7</v>
      </c>
      <c r="E233" s="41" t="s">
        <v>508</v>
      </c>
      <c r="F233" s="42">
        <f>VLOOKUP(E233,编辑!W:X,2,FALSE)</f>
        <v>3012</v>
      </c>
      <c r="G233" s="43">
        <v>30</v>
      </c>
      <c r="H233" s="41" t="s">
        <v>508</v>
      </c>
      <c r="I233" s="42">
        <f>VLOOKUP(H233,编辑!W:X,2,FALSE)</f>
        <v>3012</v>
      </c>
      <c r="J233" s="43">
        <v>30</v>
      </c>
      <c r="K233" s="41" t="s">
        <v>508</v>
      </c>
      <c r="L233" s="42">
        <f>VLOOKUP(K233,编辑!W:X,2,FALSE)</f>
        <v>3012</v>
      </c>
      <c r="M233" s="43">
        <v>30</v>
      </c>
      <c r="N233" s="40"/>
      <c r="O233" s="44">
        <v>3012</v>
      </c>
      <c r="P233" s="36" t="e">
        <f>VLOOKUP(A233,Sheet3!V:W,2,FALSE)*VLOOKUP(B233,Sheet3!N:P,3,FALSE)</f>
        <v>#N/A</v>
      </c>
      <c r="Q233" s="38" t="str">
        <f t="shared" si="14"/>
        <v>3012;3012;3012</v>
      </c>
      <c r="R233" s="38" t="str">
        <f t="shared" si="15"/>
        <v>30;30;30</v>
      </c>
    </row>
    <row r="234" ht="16.5" spans="1:18">
      <c r="A234" s="40" t="s">
        <v>945</v>
      </c>
      <c r="B234" s="40"/>
      <c r="C234" s="40"/>
      <c r="D234" s="34" t="str">
        <f t="shared" si="13"/>
        <v>角色袍子B8</v>
      </c>
      <c r="E234" s="41" t="s">
        <v>508</v>
      </c>
      <c r="F234" s="42">
        <f>VLOOKUP(E234,编辑!W:X,2,FALSE)</f>
        <v>3012</v>
      </c>
      <c r="G234" s="43">
        <v>30</v>
      </c>
      <c r="H234" s="41" t="s">
        <v>508</v>
      </c>
      <c r="I234" s="42">
        <f>VLOOKUP(H234,编辑!W:X,2,FALSE)</f>
        <v>3012</v>
      </c>
      <c r="J234" s="43">
        <v>30</v>
      </c>
      <c r="K234" s="41" t="s">
        <v>508</v>
      </c>
      <c r="L234" s="42">
        <f>VLOOKUP(K234,编辑!W:X,2,FALSE)</f>
        <v>3012</v>
      </c>
      <c r="M234" s="43">
        <v>30</v>
      </c>
      <c r="N234" s="40"/>
      <c r="O234" s="44">
        <v>3012</v>
      </c>
      <c r="P234" s="36" t="e">
        <f>VLOOKUP(A234,Sheet3!V:W,2,FALSE)*VLOOKUP(B234,Sheet3!N:P,3,FALSE)</f>
        <v>#N/A</v>
      </c>
      <c r="Q234" s="38" t="str">
        <f t="shared" si="14"/>
        <v>3012;3012;3012</v>
      </c>
      <c r="R234" s="38" t="str">
        <f t="shared" si="15"/>
        <v>30;30;30</v>
      </c>
    </row>
    <row r="235" ht="16.5" spans="1:18">
      <c r="A235" s="40" t="s">
        <v>946</v>
      </c>
      <c r="B235" s="40"/>
      <c r="C235" s="40"/>
      <c r="D235" s="34" t="str">
        <f t="shared" si="13"/>
        <v>角色袍子A8</v>
      </c>
      <c r="E235" s="41" t="s">
        <v>508</v>
      </c>
      <c r="F235" s="42">
        <f>VLOOKUP(E235,编辑!W:X,2,FALSE)</f>
        <v>3012</v>
      </c>
      <c r="G235" s="43">
        <v>30</v>
      </c>
      <c r="H235" s="41" t="s">
        <v>508</v>
      </c>
      <c r="I235" s="42">
        <f>VLOOKUP(H235,编辑!W:X,2,FALSE)</f>
        <v>3012</v>
      </c>
      <c r="J235" s="43">
        <v>30</v>
      </c>
      <c r="K235" s="41" t="s">
        <v>508</v>
      </c>
      <c r="L235" s="42">
        <f>VLOOKUP(K235,编辑!W:X,2,FALSE)</f>
        <v>3012</v>
      </c>
      <c r="M235" s="43">
        <v>30</v>
      </c>
      <c r="N235" s="40"/>
      <c r="O235" s="44">
        <v>3012</v>
      </c>
      <c r="P235" s="36" t="e">
        <f>VLOOKUP(A235,Sheet3!V:W,2,FALSE)*VLOOKUP(B235,Sheet3!N:P,3,FALSE)</f>
        <v>#N/A</v>
      </c>
      <c r="Q235" s="38" t="str">
        <f t="shared" si="14"/>
        <v>3012;3012;3012</v>
      </c>
      <c r="R235" s="38" t="str">
        <f t="shared" si="15"/>
        <v>30;30;30</v>
      </c>
    </row>
    <row r="236" ht="16.5" spans="1:18">
      <c r="A236" s="40" t="s">
        <v>947</v>
      </c>
      <c r="B236" s="40"/>
      <c r="C236" s="40"/>
      <c r="D236" s="34" t="str">
        <f t="shared" si="13"/>
        <v>角色袍子A9</v>
      </c>
      <c r="E236" s="41" t="s">
        <v>508</v>
      </c>
      <c r="F236" s="42">
        <f>VLOOKUP(E236,编辑!W:X,2,FALSE)</f>
        <v>3012</v>
      </c>
      <c r="G236" s="43">
        <v>30</v>
      </c>
      <c r="H236" s="41" t="s">
        <v>508</v>
      </c>
      <c r="I236" s="42">
        <f>VLOOKUP(H236,编辑!W:X,2,FALSE)</f>
        <v>3012</v>
      </c>
      <c r="J236" s="43">
        <v>30</v>
      </c>
      <c r="K236" s="41" t="s">
        <v>508</v>
      </c>
      <c r="L236" s="42">
        <f>VLOOKUP(K236,编辑!W:X,2,FALSE)</f>
        <v>3012</v>
      </c>
      <c r="M236" s="43">
        <v>30</v>
      </c>
      <c r="N236" s="40"/>
      <c r="O236" s="44">
        <v>3012</v>
      </c>
      <c r="P236" s="36" t="e">
        <f>VLOOKUP(A236,Sheet3!V:W,2,FALSE)*VLOOKUP(B236,Sheet3!N:P,3,FALSE)</f>
        <v>#N/A</v>
      </c>
      <c r="Q236" s="38" t="str">
        <f t="shared" si="14"/>
        <v>3012;3012;3012</v>
      </c>
      <c r="R236" s="38" t="str">
        <f t="shared" si="15"/>
        <v>30;30;30</v>
      </c>
    </row>
    <row r="237" ht="16.5" spans="1:18">
      <c r="A237" s="40" t="s">
        <v>948</v>
      </c>
      <c r="B237" s="40"/>
      <c r="C237" s="40"/>
      <c r="D237" s="34" t="str">
        <f t="shared" si="13"/>
        <v>角色袍子B9</v>
      </c>
      <c r="E237" s="41" t="s">
        <v>508</v>
      </c>
      <c r="F237" s="42">
        <f>VLOOKUP(E237,编辑!W:X,2,FALSE)</f>
        <v>3012</v>
      </c>
      <c r="G237" s="43">
        <v>30</v>
      </c>
      <c r="H237" s="41" t="s">
        <v>508</v>
      </c>
      <c r="I237" s="42">
        <f>VLOOKUP(H237,编辑!W:X,2,FALSE)</f>
        <v>3012</v>
      </c>
      <c r="J237" s="43">
        <v>30</v>
      </c>
      <c r="K237" s="41" t="s">
        <v>508</v>
      </c>
      <c r="L237" s="42">
        <f>VLOOKUP(K237,编辑!W:X,2,FALSE)</f>
        <v>3012</v>
      </c>
      <c r="M237" s="43">
        <v>30</v>
      </c>
      <c r="N237" s="40"/>
      <c r="O237" s="44">
        <v>3012</v>
      </c>
      <c r="P237" s="36" t="e">
        <f>VLOOKUP(A237,Sheet3!V:W,2,FALSE)*VLOOKUP(B237,Sheet3!N:P,3,FALSE)</f>
        <v>#N/A</v>
      </c>
      <c r="Q237" s="38" t="str">
        <f t="shared" si="14"/>
        <v>3012;3012;3012</v>
      </c>
      <c r="R237" s="38" t="str">
        <f t="shared" si="15"/>
        <v>30;30;30</v>
      </c>
    </row>
    <row r="238" ht="16.5" spans="1:18">
      <c r="A238" s="40" t="s">
        <v>949</v>
      </c>
      <c r="B238" s="40"/>
      <c r="C238" s="40"/>
      <c r="D238" s="34" t="str">
        <f t="shared" si="13"/>
        <v>角色袍子A10</v>
      </c>
      <c r="E238" s="41" t="s">
        <v>508</v>
      </c>
      <c r="F238" s="42">
        <f>VLOOKUP(E238,编辑!W:X,2,FALSE)</f>
        <v>3012</v>
      </c>
      <c r="G238" s="43">
        <v>30</v>
      </c>
      <c r="H238" s="41" t="s">
        <v>508</v>
      </c>
      <c r="I238" s="42">
        <f>VLOOKUP(H238,编辑!W:X,2,FALSE)</f>
        <v>3012</v>
      </c>
      <c r="J238" s="43">
        <v>30</v>
      </c>
      <c r="K238" s="41" t="s">
        <v>508</v>
      </c>
      <c r="L238" s="42">
        <f>VLOOKUP(K238,编辑!W:X,2,FALSE)</f>
        <v>3012</v>
      </c>
      <c r="M238" s="43">
        <v>30</v>
      </c>
      <c r="N238" s="40"/>
      <c r="O238" s="44">
        <v>3012</v>
      </c>
      <c r="P238" s="36" t="e">
        <f>VLOOKUP(A238,Sheet3!V:W,2,FALSE)*VLOOKUP(B238,Sheet3!N:P,3,FALSE)</f>
        <v>#N/A</v>
      </c>
      <c r="Q238" s="38" t="str">
        <f t="shared" si="14"/>
        <v>3012;3012;3012</v>
      </c>
      <c r="R238" s="38" t="str">
        <f t="shared" si="15"/>
        <v>30;30;30</v>
      </c>
    </row>
    <row r="239" ht="16.5" spans="1:18">
      <c r="A239" s="40" t="s">
        <v>950</v>
      </c>
      <c r="B239" s="40"/>
      <c r="C239" s="40"/>
      <c r="D239" s="34" t="str">
        <f t="shared" si="13"/>
        <v>角色袍子B10</v>
      </c>
      <c r="E239" s="41" t="s">
        <v>508</v>
      </c>
      <c r="F239" s="42">
        <f>VLOOKUP(E239,编辑!W:X,2,FALSE)</f>
        <v>3012</v>
      </c>
      <c r="G239" s="43">
        <v>30</v>
      </c>
      <c r="H239" s="41" t="s">
        <v>508</v>
      </c>
      <c r="I239" s="42">
        <f>VLOOKUP(H239,编辑!W:X,2,FALSE)</f>
        <v>3012</v>
      </c>
      <c r="J239" s="43">
        <v>30</v>
      </c>
      <c r="K239" s="41" t="s">
        <v>508</v>
      </c>
      <c r="L239" s="42">
        <f>VLOOKUP(K239,编辑!W:X,2,FALSE)</f>
        <v>3012</v>
      </c>
      <c r="M239" s="43">
        <v>30</v>
      </c>
      <c r="N239" s="40"/>
      <c r="O239" s="44">
        <v>3012</v>
      </c>
      <c r="P239" s="36" t="e">
        <f>VLOOKUP(A239,Sheet3!V:W,2,FALSE)*VLOOKUP(B239,Sheet3!N:P,3,FALSE)</f>
        <v>#N/A</v>
      </c>
      <c r="Q239" s="38" t="str">
        <f t="shared" si="14"/>
        <v>3012;3012;3012</v>
      </c>
      <c r="R239" s="38" t="str">
        <f t="shared" si="15"/>
        <v>30;30;30</v>
      </c>
    </row>
    <row r="240" ht="16.5" spans="1:18">
      <c r="A240" s="40" t="s">
        <v>951</v>
      </c>
      <c r="B240" s="40"/>
      <c r="C240" s="40"/>
      <c r="D240" s="34" t="str">
        <f t="shared" si="13"/>
        <v>角色长靴A7</v>
      </c>
      <c r="E240" s="41" t="s">
        <v>508</v>
      </c>
      <c r="F240" s="42">
        <f>VLOOKUP(E240,编辑!W:X,2,FALSE)</f>
        <v>3012</v>
      </c>
      <c r="G240" s="43">
        <v>30</v>
      </c>
      <c r="H240" s="41" t="s">
        <v>508</v>
      </c>
      <c r="I240" s="42">
        <f>VLOOKUP(H240,编辑!W:X,2,FALSE)</f>
        <v>3012</v>
      </c>
      <c r="J240" s="43">
        <v>30</v>
      </c>
      <c r="K240" s="41" t="s">
        <v>508</v>
      </c>
      <c r="L240" s="42">
        <f>VLOOKUP(K240,编辑!W:X,2,FALSE)</f>
        <v>3012</v>
      </c>
      <c r="M240" s="43">
        <v>30</v>
      </c>
      <c r="N240" s="40"/>
      <c r="O240" s="44">
        <v>3012</v>
      </c>
      <c r="P240" s="36" t="e">
        <f>VLOOKUP(A240,Sheet3!V:W,2,FALSE)*VLOOKUP(B240,Sheet3!N:P,3,FALSE)</f>
        <v>#N/A</v>
      </c>
      <c r="Q240" s="38" t="str">
        <f t="shared" si="14"/>
        <v>3012;3012;3012</v>
      </c>
      <c r="R240" s="38" t="str">
        <f t="shared" si="15"/>
        <v>30;30;30</v>
      </c>
    </row>
    <row r="241" ht="16.5" spans="1:18">
      <c r="A241" s="40" t="s">
        <v>952</v>
      </c>
      <c r="B241" s="40"/>
      <c r="C241" s="40"/>
      <c r="D241" s="34" t="str">
        <f t="shared" si="13"/>
        <v>角色长靴B7</v>
      </c>
      <c r="E241" s="41" t="s">
        <v>508</v>
      </c>
      <c r="F241" s="42">
        <f>VLOOKUP(E241,编辑!W:X,2,FALSE)</f>
        <v>3012</v>
      </c>
      <c r="G241" s="43">
        <v>30</v>
      </c>
      <c r="H241" s="41" t="s">
        <v>508</v>
      </c>
      <c r="I241" s="42">
        <f>VLOOKUP(H241,编辑!W:X,2,FALSE)</f>
        <v>3012</v>
      </c>
      <c r="J241" s="43">
        <v>30</v>
      </c>
      <c r="K241" s="41" t="s">
        <v>508</v>
      </c>
      <c r="L241" s="42">
        <f>VLOOKUP(K241,编辑!W:X,2,FALSE)</f>
        <v>3012</v>
      </c>
      <c r="M241" s="43">
        <v>30</v>
      </c>
      <c r="N241" s="40"/>
      <c r="O241" s="44">
        <v>3012</v>
      </c>
      <c r="P241" s="36" t="e">
        <f>VLOOKUP(A241,Sheet3!V:W,2,FALSE)*VLOOKUP(B241,Sheet3!N:P,3,FALSE)</f>
        <v>#N/A</v>
      </c>
      <c r="Q241" s="38" t="str">
        <f t="shared" si="14"/>
        <v>3012;3012;3012</v>
      </c>
      <c r="R241" s="38" t="str">
        <f t="shared" si="15"/>
        <v>30;30;30</v>
      </c>
    </row>
    <row r="242" ht="16.5" spans="1:18">
      <c r="A242" s="40" t="s">
        <v>953</v>
      </c>
      <c r="B242" s="40"/>
      <c r="C242" s="40"/>
      <c r="D242" s="34" t="str">
        <f t="shared" si="13"/>
        <v>角色长靴A8</v>
      </c>
      <c r="E242" s="41" t="s">
        <v>508</v>
      </c>
      <c r="F242" s="42">
        <f>VLOOKUP(E242,编辑!W:X,2,FALSE)</f>
        <v>3012</v>
      </c>
      <c r="G242" s="43">
        <v>30</v>
      </c>
      <c r="H242" s="41" t="s">
        <v>508</v>
      </c>
      <c r="I242" s="42">
        <f>VLOOKUP(H242,编辑!W:X,2,FALSE)</f>
        <v>3012</v>
      </c>
      <c r="J242" s="43">
        <v>30</v>
      </c>
      <c r="K242" s="41" t="s">
        <v>508</v>
      </c>
      <c r="L242" s="42">
        <f>VLOOKUP(K242,编辑!W:X,2,FALSE)</f>
        <v>3012</v>
      </c>
      <c r="M242" s="43">
        <v>30</v>
      </c>
      <c r="N242" s="40"/>
      <c r="O242" s="44">
        <v>3012</v>
      </c>
      <c r="P242" s="36" t="e">
        <f>VLOOKUP(A242,Sheet3!V:W,2,FALSE)*VLOOKUP(B242,Sheet3!N:P,3,FALSE)</f>
        <v>#N/A</v>
      </c>
      <c r="Q242" s="38" t="str">
        <f t="shared" si="14"/>
        <v>3012;3012;3012</v>
      </c>
      <c r="R242" s="38" t="str">
        <f t="shared" si="15"/>
        <v>30;30;30</v>
      </c>
    </row>
    <row r="243" ht="16.5" spans="1:18">
      <c r="A243" s="40" t="s">
        <v>954</v>
      </c>
      <c r="B243" s="40"/>
      <c r="C243" s="40"/>
      <c r="D243" s="34" t="str">
        <f t="shared" si="13"/>
        <v>角色长靴B8</v>
      </c>
      <c r="E243" s="41" t="s">
        <v>508</v>
      </c>
      <c r="F243" s="42">
        <f>VLOOKUP(E243,编辑!W:X,2,FALSE)</f>
        <v>3012</v>
      </c>
      <c r="G243" s="43">
        <v>30</v>
      </c>
      <c r="H243" s="41" t="s">
        <v>508</v>
      </c>
      <c r="I243" s="42">
        <f>VLOOKUP(H243,编辑!W:X,2,FALSE)</f>
        <v>3012</v>
      </c>
      <c r="J243" s="43">
        <v>30</v>
      </c>
      <c r="K243" s="41" t="s">
        <v>508</v>
      </c>
      <c r="L243" s="42">
        <f>VLOOKUP(K243,编辑!W:X,2,FALSE)</f>
        <v>3012</v>
      </c>
      <c r="M243" s="43">
        <v>30</v>
      </c>
      <c r="N243" s="40"/>
      <c r="O243" s="44">
        <v>3012</v>
      </c>
      <c r="P243" s="36" t="e">
        <f>VLOOKUP(A243,Sheet3!V:W,2,FALSE)*VLOOKUP(B243,Sheet3!N:P,3,FALSE)</f>
        <v>#N/A</v>
      </c>
      <c r="Q243" s="38" t="str">
        <f t="shared" si="14"/>
        <v>3012;3012;3012</v>
      </c>
      <c r="R243" s="38" t="str">
        <f t="shared" si="15"/>
        <v>30;30;30</v>
      </c>
    </row>
    <row r="244" ht="16.5" spans="1:18">
      <c r="A244" s="40" t="s">
        <v>955</v>
      </c>
      <c r="B244" s="40"/>
      <c r="C244" s="40"/>
      <c r="D244" s="34" t="str">
        <f t="shared" si="13"/>
        <v>角色长靴B9</v>
      </c>
      <c r="E244" s="41" t="s">
        <v>508</v>
      </c>
      <c r="F244" s="42">
        <f>VLOOKUP(E244,编辑!W:X,2,FALSE)</f>
        <v>3012</v>
      </c>
      <c r="G244" s="43">
        <v>30</v>
      </c>
      <c r="H244" s="41" t="s">
        <v>508</v>
      </c>
      <c r="I244" s="42">
        <f>VLOOKUP(H244,编辑!W:X,2,FALSE)</f>
        <v>3012</v>
      </c>
      <c r="J244" s="43">
        <v>30</v>
      </c>
      <c r="K244" s="41" t="s">
        <v>508</v>
      </c>
      <c r="L244" s="42">
        <f>VLOOKUP(K244,编辑!W:X,2,FALSE)</f>
        <v>3012</v>
      </c>
      <c r="M244" s="43">
        <v>30</v>
      </c>
      <c r="N244" s="40"/>
      <c r="O244" s="44">
        <v>3012</v>
      </c>
      <c r="P244" s="36" t="e">
        <f>VLOOKUP(A244,Sheet3!V:W,2,FALSE)*VLOOKUP(B244,Sheet3!N:P,3,FALSE)</f>
        <v>#N/A</v>
      </c>
      <c r="Q244" s="38" t="str">
        <f t="shared" si="14"/>
        <v>3012;3012;3012</v>
      </c>
      <c r="R244" s="38" t="str">
        <f t="shared" si="15"/>
        <v>30;30;30</v>
      </c>
    </row>
    <row r="245" ht="16.5" spans="1:18">
      <c r="A245" s="40" t="s">
        <v>956</v>
      </c>
      <c r="B245" s="40"/>
      <c r="C245" s="40"/>
      <c r="D245" s="34" t="str">
        <f t="shared" si="13"/>
        <v>角色长靴A9</v>
      </c>
      <c r="E245" s="41" t="s">
        <v>508</v>
      </c>
      <c r="F245" s="42">
        <f>VLOOKUP(E245,编辑!W:X,2,FALSE)</f>
        <v>3012</v>
      </c>
      <c r="G245" s="43">
        <v>30</v>
      </c>
      <c r="H245" s="41" t="s">
        <v>508</v>
      </c>
      <c r="I245" s="42">
        <f>VLOOKUP(H245,编辑!W:X,2,FALSE)</f>
        <v>3012</v>
      </c>
      <c r="J245" s="43">
        <v>30</v>
      </c>
      <c r="K245" s="41" t="s">
        <v>508</v>
      </c>
      <c r="L245" s="42">
        <f>VLOOKUP(K245,编辑!W:X,2,FALSE)</f>
        <v>3012</v>
      </c>
      <c r="M245" s="43">
        <v>30</v>
      </c>
      <c r="N245" s="40"/>
      <c r="O245" s="44">
        <v>3012</v>
      </c>
      <c r="P245" s="36" t="e">
        <f>VLOOKUP(A245,Sheet3!V:W,2,FALSE)*VLOOKUP(B245,Sheet3!N:P,3,FALSE)</f>
        <v>#N/A</v>
      </c>
      <c r="Q245" s="38" t="str">
        <f t="shared" si="14"/>
        <v>3012;3012;3012</v>
      </c>
      <c r="R245" s="38" t="str">
        <f t="shared" si="15"/>
        <v>30;30;30</v>
      </c>
    </row>
    <row r="246" ht="16.5" spans="1:18">
      <c r="A246" s="40" t="s">
        <v>957</v>
      </c>
      <c r="B246" s="40"/>
      <c r="C246" s="40"/>
      <c r="D246" s="34" t="str">
        <f t="shared" si="13"/>
        <v>角色长靴B10</v>
      </c>
      <c r="E246" s="41" t="s">
        <v>508</v>
      </c>
      <c r="F246" s="42">
        <f>VLOOKUP(E246,编辑!W:X,2,FALSE)</f>
        <v>3012</v>
      </c>
      <c r="G246" s="43">
        <v>30</v>
      </c>
      <c r="H246" s="41" t="s">
        <v>508</v>
      </c>
      <c r="I246" s="42">
        <f>VLOOKUP(H246,编辑!W:X,2,FALSE)</f>
        <v>3012</v>
      </c>
      <c r="J246" s="43">
        <v>30</v>
      </c>
      <c r="K246" s="41" t="s">
        <v>508</v>
      </c>
      <c r="L246" s="42">
        <f>VLOOKUP(K246,编辑!W:X,2,FALSE)</f>
        <v>3012</v>
      </c>
      <c r="M246" s="43">
        <v>30</v>
      </c>
      <c r="N246" s="40"/>
      <c r="O246" s="44">
        <v>3012</v>
      </c>
      <c r="P246" s="36" t="e">
        <f>VLOOKUP(A246,Sheet3!V:W,2,FALSE)*VLOOKUP(B246,Sheet3!N:P,3,FALSE)</f>
        <v>#N/A</v>
      </c>
      <c r="Q246" s="38" t="str">
        <f t="shared" si="14"/>
        <v>3012;3012;3012</v>
      </c>
      <c r="R246" s="38" t="str">
        <f t="shared" si="15"/>
        <v>30;30;30</v>
      </c>
    </row>
    <row r="247" ht="16.5" spans="1:18">
      <c r="A247" s="40" t="s">
        <v>958</v>
      </c>
      <c r="B247" s="40"/>
      <c r="C247" s="40"/>
      <c r="D247" s="34" t="str">
        <f t="shared" si="13"/>
        <v>角色长靴A10</v>
      </c>
      <c r="E247" s="41" t="s">
        <v>508</v>
      </c>
      <c r="F247" s="42">
        <f>VLOOKUP(E247,编辑!W:X,2,FALSE)</f>
        <v>3012</v>
      </c>
      <c r="G247" s="43">
        <v>30</v>
      </c>
      <c r="H247" s="41" t="s">
        <v>508</v>
      </c>
      <c r="I247" s="42">
        <f>VLOOKUP(H247,编辑!W:X,2,FALSE)</f>
        <v>3012</v>
      </c>
      <c r="J247" s="43">
        <v>30</v>
      </c>
      <c r="K247" s="41" t="s">
        <v>508</v>
      </c>
      <c r="L247" s="42">
        <f>VLOOKUP(K247,编辑!W:X,2,FALSE)</f>
        <v>3012</v>
      </c>
      <c r="M247" s="43">
        <v>30</v>
      </c>
      <c r="N247" s="40"/>
      <c r="O247" s="44">
        <v>3012</v>
      </c>
      <c r="P247" s="36" t="e">
        <f>VLOOKUP(A247,Sheet3!V:W,2,FALSE)*VLOOKUP(B247,Sheet3!N:P,3,FALSE)</f>
        <v>#N/A</v>
      </c>
      <c r="Q247" s="38" t="str">
        <f t="shared" si="14"/>
        <v>3012;3012;3012</v>
      </c>
      <c r="R247" s="38" t="str">
        <f t="shared" si="15"/>
        <v>30;30;30</v>
      </c>
    </row>
    <row r="248" ht="16.5" spans="1:18">
      <c r="A248" s="40" t="s">
        <v>959</v>
      </c>
      <c r="B248" s="40"/>
      <c r="C248" s="40"/>
      <c r="D248" s="34" t="str">
        <f t="shared" si="13"/>
        <v>角色鞋子B7</v>
      </c>
      <c r="E248" s="41" t="s">
        <v>508</v>
      </c>
      <c r="F248" s="42">
        <f>VLOOKUP(E248,编辑!W:X,2,FALSE)</f>
        <v>3012</v>
      </c>
      <c r="G248" s="43">
        <v>30</v>
      </c>
      <c r="H248" s="41" t="s">
        <v>508</v>
      </c>
      <c r="I248" s="42">
        <f>VLOOKUP(H248,编辑!W:X,2,FALSE)</f>
        <v>3012</v>
      </c>
      <c r="J248" s="43">
        <v>30</v>
      </c>
      <c r="K248" s="41" t="s">
        <v>508</v>
      </c>
      <c r="L248" s="42">
        <f>VLOOKUP(K248,编辑!W:X,2,FALSE)</f>
        <v>3012</v>
      </c>
      <c r="M248" s="43">
        <v>30</v>
      </c>
      <c r="N248" s="40"/>
      <c r="O248" s="44">
        <v>3012</v>
      </c>
      <c r="P248" s="36" t="e">
        <f>VLOOKUP(A248,Sheet3!V:W,2,FALSE)*VLOOKUP(B248,Sheet3!N:P,3,FALSE)</f>
        <v>#N/A</v>
      </c>
      <c r="Q248" s="38" t="str">
        <f t="shared" si="14"/>
        <v>3012;3012;3012</v>
      </c>
      <c r="R248" s="38" t="str">
        <f t="shared" si="15"/>
        <v>30;30;30</v>
      </c>
    </row>
    <row r="249" ht="16.5" spans="1:18">
      <c r="A249" s="40" t="s">
        <v>960</v>
      </c>
      <c r="B249" s="40"/>
      <c r="C249" s="40"/>
      <c r="D249" s="34" t="str">
        <f t="shared" si="13"/>
        <v>角色鞋子A7</v>
      </c>
      <c r="E249" s="41" t="s">
        <v>508</v>
      </c>
      <c r="F249" s="42">
        <f>VLOOKUP(E249,编辑!W:X,2,FALSE)</f>
        <v>3012</v>
      </c>
      <c r="G249" s="43">
        <v>30</v>
      </c>
      <c r="H249" s="41" t="s">
        <v>508</v>
      </c>
      <c r="I249" s="42">
        <f>VLOOKUP(H249,编辑!W:X,2,FALSE)</f>
        <v>3012</v>
      </c>
      <c r="J249" s="43">
        <v>30</v>
      </c>
      <c r="K249" s="41" t="s">
        <v>508</v>
      </c>
      <c r="L249" s="42">
        <f>VLOOKUP(K249,编辑!W:X,2,FALSE)</f>
        <v>3012</v>
      </c>
      <c r="M249" s="43">
        <v>30</v>
      </c>
      <c r="N249" s="40"/>
      <c r="O249" s="44">
        <v>3012</v>
      </c>
      <c r="P249" s="36" t="e">
        <f>VLOOKUP(A249,Sheet3!V:W,2,FALSE)*VLOOKUP(B249,Sheet3!N:P,3,FALSE)</f>
        <v>#N/A</v>
      </c>
      <c r="Q249" s="38" t="str">
        <f t="shared" si="14"/>
        <v>3012;3012;3012</v>
      </c>
      <c r="R249" s="38" t="str">
        <f t="shared" si="15"/>
        <v>30;30;30</v>
      </c>
    </row>
    <row r="250" ht="16.5" spans="1:18">
      <c r="A250" s="40" t="s">
        <v>961</v>
      </c>
      <c r="B250" s="40"/>
      <c r="C250" s="40"/>
      <c r="D250" s="34" t="str">
        <f t="shared" si="13"/>
        <v>角色鞋子A8</v>
      </c>
      <c r="E250" s="41" t="s">
        <v>508</v>
      </c>
      <c r="F250" s="42">
        <f>VLOOKUP(E250,编辑!W:X,2,FALSE)</f>
        <v>3012</v>
      </c>
      <c r="G250" s="43">
        <v>30</v>
      </c>
      <c r="H250" s="41" t="s">
        <v>508</v>
      </c>
      <c r="I250" s="42">
        <f>VLOOKUP(H250,编辑!W:X,2,FALSE)</f>
        <v>3012</v>
      </c>
      <c r="J250" s="43">
        <v>30</v>
      </c>
      <c r="K250" s="41" t="s">
        <v>508</v>
      </c>
      <c r="L250" s="42">
        <f>VLOOKUP(K250,编辑!W:X,2,FALSE)</f>
        <v>3012</v>
      </c>
      <c r="M250" s="43">
        <v>30</v>
      </c>
      <c r="N250" s="40"/>
      <c r="O250" s="44">
        <v>3012</v>
      </c>
      <c r="P250" s="36" t="e">
        <f>VLOOKUP(A250,Sheet3!V:W,2,FALSE)*VLOOKUP(B250,Sheet3!N:P,3,FALSE)</f>
        <v>#N/A</v>
      </c>
      <c r="Q250" s="38" t="str">
        <f t="shared" si="14"/>
        <v>3012;3012;3012</v>
      </c>
      <c r="R250" s="38" t="str">
        <f t="shared" si="15"/>
        <v>30;30;30</v>
      </c>
    </row>
    <row r="251" ht="16.5" spans="1:18">
      <c r="A251" s="40" t="s">
        <v>962</v>
      </c>
      <c r="B251" s="40"/>
      <c r="C251" s="40"/>
      <c r="D251" s="34" t="str">
        <f t="shared" si="13"/>
        <v>角色鞋子B8</v>
      </c>
      <c r="E251" s="41" t="s">
        <v>508</v>
      </c>
      <c r="F251" s="42">
        <f>VLOOKUP(E251,编辑!W:X,2,FALSE)</f>
        <v>3012</v>
      </c>
      <c r="G251" s="43">
        <v>30</v>
      </c>
      <c r="H251" s="41" t="s">
        <v>508</v>
      </c>
      <c r="I251" s="42">
        <f>VLOOKUP(H251,编辑!W:X,2,FALSE)</f>
        <v>3012</v>
      </c>
      <c r="J251" s="43">
        <v>30</v>
      </c>
      <c r="K251" s="41" t="s">
        <v>508</v>
      </c>
      <c r="L251" s="42">
        <f>VLOOKUP(K251,编辑!W:X,2,FALSE)</f>
        <v>3012</v>
      </c>
      <c r="M251" s="43">
        <v>30</v>
      </c>
      <c r="N251" s="40"/>
      <c r="O251" s="44">
        <v>3012</v>
      </c>
      <c r="P251" s="36" t="e">
        <f>VLOOKUP(A251,Sheet3!V:W,2,FALSE)*VLOOKUP(B251,Sheet3!N:P,3,FALSE)</f>
        <v>#N/A</v>
      </c>
      <c r="Q251" s="38" t="str">
        <f t="shared" si="14"/>
        <v>3012;3012;3012</v>
      </c>
      <c r="R251" s="38" t="str">
        <f t="shared" si="15"/>
        <v>30;30;30</v>
      </c>
    </row>
    <row r="252" ht="16.5" spans="1:18">
      <c r="A252" s="40" t="s">
        <v>963</v>
      </c>
      <c r="B252" s="40"/>
      <c r="C252" s="40"/>
      <c r="D252" s="34" t="str">
        <f t="shared" si="13"/>
        <v>角色鞋子A9</v>
      </c>
      <c r="E252" s="41" t="s">
        <v>508</v>
      </c>
      <c r="F252" s="42">
        <f>VLOOKUP(E252,编辑!W:X,2,FALSE)</f>
        <v>3012</v>
      </c>
      <c r="G252" s="43">
        <v>30</v>
      </c>
      <c r="H252" s="41" t="s">
        <v>508</v>
      </c>
      <c r="I252" s="42">
        <f>VLOOKUP(H252,编辑!W:X,2,FALSE)</f>
        <v>3012</v>
      </c>
      <c r="J252" s="43">
        <v>30</v>
      </c>
      <c r="K252" s="41" t="s">
        <v>508</v>
      </c>
      <c r="L252" s="42">
        <f>VLOOKUP(K252,编辑!W:X,2,FALSE)</f>
        <v>3012</v>
      </c>
      <c r="M252" s="43">
        <v>30</v>
      </c>
      <c r="N252" s="40"/>
      <c r="O252" s="44">
        <v>3012</v>
      </c>
      <c r="P252" s="36" t="e">
        <f>VLOOKUP(A252,Sheet3!V:W,2,FALSE)*VLOOKUP(B252,Sheet3!N:P,3,FALSE)</f>
        <v>#N/A</v>
      </c>
      <c r="Q252" s="38" t="str">
        <f t="shared" si="14"/>
        <v>3012;3012;3012</v>
      </c>
      <c r="R252" s="38" t="str">
        <f t="shared" si="15"/>
        <v>30;30;30</v>
      </c>
    </row>
    <row r="253" ht="16.5" spans="1:18">
      <c r="A253" s="40" t="s">
        <v>964</v>
      </c>
      <c r="B253" s="40"/>
      <c r="C253" s="40"/>
      <c r="D253" s="34" t="str">
        <f t="shared" si="13"/>
        <v>角色鞋子B9</v>
      </c>
      <c r="E253" s="41" t="s">
        <v>508</v>
      </c>
      <c r="F253" s="42">
        <f>VLOOKUP(E253,编辑!W:X,2,FALSE)</f>
        <v>3012</v>
      </c>
      <c r="G253" s="43">
        <v>30</v>
      </c>
      <c r="H253" s="41" t="s">
        <v>508</v>
      </c>
      <c r="I253" s="42">
        <f>VLOOKUP(H253,编辑!W:X,2,FALSE)</f>
        <v>3012</v>
      </c>
      <c r="J253" s="43">
        <v>30</v>
      </c>
      <c r="K253" s="41" t="s">
        <v>508</v>
      </c>
      <c r="L253" s="42">
        <f>VLOOKUP(K253,编辑!W:X,2,FALSE)</f>
        <v>3012</v>
      </c>
      <c r="M253" s="43">
        <v>30</v>
      </c>
      <c r="N253" s="40"/>
      <c r="O253" s="44">
        <v>3012</v>
      </c>
      <c r="P253" s="36" t="e">
        <f>VLOOKUP(A253,Sheet3!V:W,2,FALSE)*VLOOKUP(B253,Sheet3!N:P,3,FALSE)</f>
        <v>#N/A</v>
      </c>
      <c r="Q253" s="38" t="str">
        <f t="shared" si="14"/>
        <v>3012;3012;3012</v>
      </c>
      <c r="R253" s="38" t="str">
        <f t="shared" si="15"/>
        <v>30;30;30</v>
      </c>
    </row>
    <row r="254" ht="16.5" spans="1:18">
      <c r="A254" s="40" t="s">
        <v>965</v>
      </c>
      <c r="B254" s="40"/>
      <c r="C254" s="40"/>
      <c r="D254" s="34" t="str">
        <f t="shared" si="13"/>
        <v>角色鞋子A10</v>
      </c>
      <c r="E254" s="41" t="s">
        <v>508</v>
      </c>
      <c r="F254" s="42">
        <f>VLOOKUP(E254,编辑!W:X,2,FALSE)</f>
        <v>3012</v>
      </c>
      <c r="G254" s="43">
        <v>30</v>
      </c>
      <c r="H254" s="41" t="s">
        <v>508</v>
      </c>
      <c r="I254" s="42">
        <f>VLOOKUP(H254,编辑!W:X,2,FALSE)</f>
        <v>3012</v>
      </c>
      <c r="J254" s="43">
        <v>30</v>
      </c>
      <c r="K254" s="41" t="s">
        <v>508</v>
      </c>
      <c r="L254" s="42">
        <f>VLOOKUP(K254,编辑!W:X,2,FALSE)</f>
        <v>3012</v>
      </c>
      <c r="M254" s="43">
        <v>30</v>
      </c>
      <c r="N254" s="40"/>
      <c r="O254" s="44">
        <v>3012</v>
      </c>
      <c r="P254" s="36" t="e">
        <f>VLOOKUP(A254,Sheet3!V:W,2,FALSE)*VLOOKUP(B254,Sheet3!N:P,3,FALSE)</f>
        <v>#N/A</v>
      </c>
      <c r="Q254" s="38" t="str">
        <f t="shared" si="14"/>
        <v>3012;3012;3012</v>
      </c>
      <c r="R254" s="38" t="str">
        <f t="shared" si="15"/>
        <v>30;30;30</v>
      </c>
    </row>
    <row r="255" ht="16.5" spans="1:18">
      <c r="A255" s="40" t="s">
        <v>966</v>
      </c>
      <c r="B255" s="40"/>
      <c r="C255" s="40"/>
      <c r="D255" s="34" t="str">
        <f t="shared" si="13"/>
        <v>角色鞋子B10</v>
      </c>
      <c r="E255" s="41" t="s">
        <v>508</v>
      </c>
      <c r="F255" s="42">
        <f>VLOOKUP(E255,编辑!W:X,2,FALSE)</f>
        <v>3012</v>
      </c>
      <c r="G255" s="43">
        <v>30</v>
      </c>
      <c r="H255" s="41" t="s">
        <v>508</v>
      </c>
      <c r="I255" s="42">
        <f>VLOOKUP(H255,编辑!W:X,2,FALSE)</f>
        <v>3012</v>
      </c>
      <c r="J255" s="43">
        <v>30</v>
      </c>
      <c r="K255" s="41" t="s">
        <v>508</v>
      </c>
      <c r="L255" s="42">
        <f>VLOOKUP(K255,编辑!W:X,2,FALSE)</f>
        <v>3012</v>
      </c>
      <c r="M255" s="43">
        <v>30</v>
      </c>
      <c r="N255" s="40"/>
      <c r="O255" s="44">
        <v>3012</v>
      </c>
      <c r="P255" s="36" t="e">
        <f>VLOOKUP(A255,Sheet3!V:W,2,FALSE)*VLOOKUP(B255,Sheet3!N:P,3,FALSE)</f>
        <v>#N/A</v>
      </c>
      <c r="Q255" s="38" t="str">
        <f t="shared" si="14"/>
        <v>3012;3012;3012</v>
      </c>
      <c r="R255" s="38" t="str">
        <f t="shared" si="15"/>
        <v>30;30;30</v>
      </c>
    </row>
    <row r="256" ht="16.5" spans="1:18">
      <c r="A256" s="45" t="s">
        <v>967</v>
      </c>
      <c r="B256" s="45"/>
      <c r="C256" s="45"/>
      <c r="D256" s="34" t="str">
        <f t="shared" si="13"/>
        <v>角色盾A1</v>
      </c>
      <c r="E256" s="30" t="s">
        <v>471</v>
      </c>
      <c r="F256" s="42">
        <f>VLOOKUP(E256,编辑!W:X,2,FALSE)</f>
        <v>3001</v>
      </c>
      <c r="G256" s="46">
        <v>8</v>
      </c>
      <c r="H256" s="30" t="s">
        <v>474</v>
      </c>
      <c r="I256" s="42">
        <f>VLOOKUP(H256,编辑!W:X,2,FALSE)</f>
        <v>3101</v>
      </c>
      <c r="J256" s="46">
        <v>5</v>
      </c>
      <c r="K256" s="30" t="s">
        <v>475</v>
      </c>
      <c r="L256" s="42">
        <f>VLOOKUP(K256,编辑!W:X,2,FALSE)</f>
        <v>3401</v>
      </c>
      <c r="M256" s="46">
        <v>5</v>
      </c>
      <c r="N256" s="30"/>
      <c r="O256" s="46"/>
      <c r="P256" s="47"/>
      <c r="Q256" s="38" t="str">
        <f t="shared" si="14"/>
        <v>3001;3101;3401</v>
      </c>
      <c r="R256" s="38" t="str">
        <f t="shared" si="15"/>
        <v>8;5;5</v>
      </c>
    </row>
    <row r="257" ht="16.5" spans="1:18">
      <c r="A257" s="45" t="s">
        <v>968</v>
      </c>
      <c r="B257" s="45"/>
      <c r="C257" s="45"/>
      <c r="D257" s="34" t="str">
        <f t="shared" si="13"/>
        <v>角色盾B1</v>
      </c>
      <c r="E257" s="30" t="s">
        <v>471</v>
      </c>
      <c r="F257" s="42">
        <f>VLOOKUP(E257,编辑!W:X,2,FALSE)</f>
        <v>3001</v>
      </c>
      <c r="G257" s="46">
        <v>15</v>
      </c>
      <c r="H257" s="30" t="s">
        <v>474</v>
      </c>
      <c r="I257" s="42">
        <f>VLOOKUP(H257,编辑!W:X,2,FALSE)</f>
        <v>3101</v>
      </c>
      <c r="J257" s="46">
        <v>10</v>
      </c>
      <c r="K257" s="30" t="s">
        <v>475</v>
      </c>
      <c r="L257" s="42">
        <f>VLOOKUP(K257,编辑!W:X,2,FALSE)</f>
        <v>3401</v>
      </c>
      <c r="M257" s="46">
        <v>10</v>
      </c>
      <c r="N257" s="30" t="s">
        <v>1030</v>
      </c>
      <c r="O257" s="46" t="e">
        <f>VLOOKUP(N257,编辑!Q:R,2,FALSE)</f>
        <v>#N/A</v>
      </c>
      <c r="P257" s="47">
        <v>1</v>
      </c>
      <c r="Q257" s="38" t="e">
        <f t="shared" si="14"/>
        <v>#N/A</v>
      </c>
      <c r="R257" s="38" t="str">
        <f t="shared" si="15"/>
        <v>15;10;10;1</v>
      </c>
    </row>
    <row r="258" ht="16.5" spans="1:18">
      <c r="A258" s="45" t="s">
        <v>969</v>
      </c>
      <c r="B258" s="45"/>
      <c r="C258" s="45"/>
      <c r="D258" s="34" t="str">
        <f t="shared" si="13"/>
        <v>角色盾A2</v>
      </c>
      <c r="E258" s="30" t="s">
        <v>476</v>
      </c>
      <c r="F258" s="42">
        <f>VLOOKUP(E258,编辑!W:X,2,FALSE)</f>
        <v>3002</v>
      </c>
      <c r="G258" s="46">
        <v>15</v>
      </c>
      <c r="H258" s="30" t="s">
        <v>483</v>
      </c>
      <c r="I258" s="42">
        <f>VLOOKUP(H258,编辑!W:X,2,FALSE)</f>
        <v>3102</v>
      </c>
      <c r="J258" s="46">
        <v>10</v>
      </c>
      <c r="K258" s="30" t="s">
        <v>484</v>
      </c>
      <c r="L258" s="42">
        <f>VLOOKUP(K258,编辑!W:X,2,FALSE)</f>
        <v>3402</v>
      </c>
      <c r="M258" s="46">
        <v>10</v>
      </c>
      <c r="N258" s="30"/>
      <c r="O258" s="46"/>
      <c r="P258" s="47"/>
      <c r="Q258" s="38" t="str">
        <f t="shared" si="14"/>
        <v>3002;3102;3402</v>
      </c>
      <c r="R258" s="38" t="str">
        <f t="shared" si="15"/>
        <v>15;10;10</v>
      </c>
    </row>
    <row r="259" ht="16.5" spans="1:18">
      <c r="A259" s="45" t="s">
        <v>970</v>
      </c>
      <c r="B259" s="45"/>
      <c r="C259" s="45"/>
      <c r="D259" s="34" t="str">
        <f t="shared" ref="D259:D277" si="16">A259&amp;B259&amp;C259</f>
        <v>角色盾B2</v>
      </c>
      <c r="E259" s="30" t="s">
        <v>476</v>
      </c>
      <c r="F259" s="42">
        <f>VLOOKUP(E259,编辑!W:X,2,FALSE)</f>
        <v>3002</v>
      </c>
      <c r="G259" s="46">
        <v>30</v>
      </c>
      <c r="H259" s="30" t="s">
        <v>483</v>
      </c>
      <c r="I259" s="42">
        <f>VLOOKUP(H259,编辑!W:X,2,FALSE)</f>
        <v>3102</v>
      </c>
      <c r="J259" s="46">
        <v>20</v>
      </c>
      <c r="K259" s="30" t="s">
        <v>484</v>
      </c>
      <c r="L259" s="42">
        <f>VLOOKUP(K259,编辑!W:X,2,FALSE)</f>
        <v>3402</v>
      </c>
      <c r="M259" s="46">
        <v>20</v>
      </c>
      <c r="N259" s="30" t="s">
        <v>1031</v>
      </c>
      <c r="O259" s="46" t="e">
        <f>VLOOKUP(N259,编辑!Q:R,2,FALSE)</f>
        <v>#N/A</v>
      </c>
      <c r="P259" s="47">
        <v>1</v>
      </c>
      <c r="Q259" s="38" t="e">
        <f t="shared" si="14"/>
        <v>#N/A</v>
      </c>
      <c r="R259" s="38" t="str">
        <f t="shared" si="15"/>
        <v>30;20;20;1</v>
      </c>
    </row>
    <row r="260" ht="16.5" spans="1:18">
      <c r="A260" s="45" t="s">
        <v>971</v>
      </c>
      <c r="B260" s="45"/>
      <c r="C260" s="45"/>
      <c r="D260" s="34" t="str">
        <f t="shared" si="16"/>
        <v>角色盾A3</v>
      </c>
      <c r="E260" s="30" t="s">
        <v>480</v>
      </c>
      <c r="F260" s="42">
        <f>VLOOKUP(E260,编辑!W:X,2,FALSE)</f>
        <v>3003</v>
      </c>
      <c r="G260" s="46">
        <v>20</v>
      </c>
      <c r="H260" s="30" t="s">
        <v>491</v>
      </c>
      <c r="I260" s="42">
        <f>VLOOKUP(H260,编辑!W:X,2,FALSE)</f>
        <v>3103</v>
      </c>
      <c r="J260" s="46">
        <v>15</v>
      </c>
      <c r="K260" s="30" t="s">
        <v>492</v>
      </c>
      <c r="L260" s="42">
        <f>VLOOKUP(K260,编辑!W:X,2,FALSE)</f>
        <v>3403</v>
      </c>
      <c r="M260" s="46">
        <v>15</v>
      </c>
      <c r="N260" s="30"/>
      <c r="O260" s="46"/>
      <c r="P260" s="47"/>
      <c r="Q260" s="38" t="str">
        <f t="shared" si="14"/>
        <v>3003;3103;3403</v>
      </c>
      <c r="R260" s="38" t="str">
        <f t="shared" si="15"/>
        <v>20;15;15</v>
      </c>
    </row>
    <row r="261" ht="16.5" spans="1:18">
      <c r="A261" s="45" t="s">
        <v>972</v>
      </c>
      <c r="B261" s="45"/>
      <c r="C261" s="45"/>
      <c r="D261" s="34" t="str">
        <f t="shared" si="16"/>
        <v>角色盾B3</v>
      </c>
      <c r="E261" s="30" t="s">
        <v>480</v>
      </c>
      <c r="F261" s="42">
        <f>VLOOKUP(E261,编辑!W:X,2,FALSE)</f>
        <v>3003</v>
      </c>
      <c r="G261" s="46">
        <v>40</v>
      </c>
      <c r="H261" s="30" t="s">
        <v>491</v>
      </c>
      <c r="I261" s="42">
        <f>VLOOKUP(H261,编辑!W:X,2,FALSE)</f>
        <v>3103</v>
      </c>
      <c r="J261" s="46">
        <v>30</v>
      </c>
      <c r="K261" s="30" t="s">
        <v>492</v>
      </c>
      <c r="L261" s="42">
        <f>VLOOKUP(K261,编辑!W:X,2,FALSE)</f>
        <v>3403</v>
      </c>
      <c r="M261" s="46">
        <v>30</v>
      </c>
      <c r="N261" s="30" t="s">
        <v>1032</v>
      </c>
      <c r="O261" s="46" t="e">
        <f>VLOOKUP(N261,编辑!Q:R,2,FALSE)</f>
        <v>#N/A</v>
      </c>
      <c r="P261" s="47">
        <v>1</v>
      </c>
      <c r="Q261" s="38" t="e">
        <f t="shared" si="14"/>
        <v>#N/A</v>
      </c>
      <c r="R261" s="38" t="str">
        <f t="shared" si="15"/>
        <v>40;30;30;1</v>
      </c>
    </row>
    <row r="262" ht="16.5" spans="1:18">
      <c r="A262" s="45" t="s">
        <v>973</v>
      </c>
      <c r="B262" s="45"/>
      <c r="C262" s="45"/>
      <c r="D262" s="34" t="str">
        <f t="shared" si="16"/>
        <v>角色盾A4</v>
      </c>
      <c r="E262" s="30" t="s">
        <v>485</v>
      </c>
      <c r="F262" s="42">
        <f>VLOOKUP(E262,编辑!W:X,2,FALSE)</f>
        <v>3004</v>
      </c>
      <c r="G262" s="46">
        <v>30</v>
      </c>
      <c r="H262" s="30" t="s">
        <v>497</v>
      </c>
      <c r="I262" s="42">
        <f>VLOOKUP(H262,编辑!W:X,2,FALSE)</f>
        <v>3104</v>
      </c>
      <c r="J262" s="46">
        <v>20</v>
      </c>
      <c r="K262" s="30" t="s">
        <v>498</v>
      </c>
      <c r="L262" s="42">
        <f>VLOOKUP(K262,编辑!W:X,2,FALSE)</f>
        <v>3404</v>
      </c>
      <c r="M262" s="46">
        <v>20</v>
      </c>
      <c r="N262" s="30"/>
      <c r="O262" s="46"/>
      <c r="P262" s="47"/>
      <c r="Q262" s="38" t="str">
        <f t="shared" si="14"/>
        <v>3004;3104;3404</v>
      </c>
      <c r="R262" s="38" t="str">
        <f t="shared" si="15"/>
        <v>30;20;20</v>
      </c>
    </row>
    <row r="263" ht="16.5" spans="1:18">
      <c r="A263" s="45" t="s">
        <v>974</v>
      </c>
      <c r="B263" s="45"/>
      <c r="C263" s="45"/>
      <c r="D263" s="34" t="str">
        <f t="shared" si="16"/>
        <v>角色盾B4</v>
      </c>
      <c r="E263" s="30" t="s">
        <v>485</v>
      </c>
      <c r="F263" s="42">
        <f>VLOOKUP(E263,编辑!W:X,2,FALSE)</f>
        <v>3004</v>
      </c>
      <c r="G263" s="46">
        <v>60</v>
      </c>
      <c r="H263" s="30" t="s">
        <v>497</v>
      </c>
      <c r="I263" s="42">
        <f>VLOOKUP(H263,编辑!W:X,2,FALSE)</f>
        <v>3104</v>
      </c>
      <c r="J263" s="46">
        <v>40</v>
      </c>
      <c r="K263" s="30" t="s">
        <v>498</v>
      </c>
      <c r="L263" s="42">
        <f>VLOOKUP(K263,编辑!W:X,2,FALSE)</f>
        <v>3404</v>
      </c>
      <c r="M263" s="46">
        <v>40</v>
      </c>
      <c r="N263" s="30" t="s">
        <v>1033</v>
      </c>
      <c r="O263" s="46" t="e">
        <f>VLOOKUP(N263,编辑!Q:R,2,FALSE)</f>
        <v>#N/A</v>
      </c>
      <c r="P263" s="47">
        <v>1</v>
      </c>
      <c r="Q263" s="38" t="e">
        <f t="shared" si="14"/>
        <v>#N/A</v>
      </c>
      <c r="R263" s="38" t="str">
        <f t="shared" si="15"/>
        <v>60;40;40;1</v>
      </c>
    </row>
    <row r="264" ht="16.5" spans="1:18">
      <c r="A264" s="45" t="s">
        <v>975</v>
      </c>
      <c r="B264" s="45"/>
      <c r="C264" s="45"/>
      <c r="D264" s="34" t="str">
        <f t="shared" si="16"/>
        <v>角色盾B5</v>
      </c>
      <c r="E264" s="30" t="s">
        <v>488</v>
      </c>
      <c r="F264" s="42">
        <f>VLOOKUP(E264,编辑!W:X,2,FALSE)</f>
        <v>3005</v>
      </c>
      <c r="G264" s="46">
        <v>35</v>
      </c>
      <c r="H264" s="30" t="s">
        <v>503</v>
      </c>
      <c r="I264" s="42">
        <f>VLOOKUP(H264,编辑!W:X,2,FALSE)</f>
        <v>3105</v>
      </c>
      <c r="J264" s="46">
        <v>25</v>
      </c>
      <c r="K264" s="30" t="s">
        <v>504</v>
      </c>
      <c r="L264" s="42">
        <f>VLOOKUP(K264,编辑!W:X,2,FALSE)</f>
        <v>3405</v>
      </c>
      <c r="M264" s="46">
        <v>25</v>
      </c>
      <c r="N264" s="30"/>
      <c r="O264" s="46"/>
      <c r="P264" s="47"/>
      <c r="Q264" s="38" t="str">
        <f t="shared" si="14"/>
        <v>3005;3105;3405</v>
      </c>
      <c r="R264" s="38" t="str">
        <f t="shared" si="15"/>
        <v>35;25;25</v>
      </c>
    </row>
    <row r="265" ht="16.5" spans="1:18">
      <c r="A265" s="45" t="s">
        <v>976</v>
      </c>
      <c r="B265" s="45"/>
      <c r="C265" s="45"/>
      <c r="D265" s="34" t="str">
        <f t="shared" si="16"/>
        <v>角色盾A5</v>
      </c>
      <c r="E265" s="30" t="s">
        <v>488</v>
      </c>
      <c r="F265" s="42">
        <f>VLOOKUP(E265,编辑!W:X,2,FALSE)</f>
        <v>3005</v>
      </c>
      <c r="G265" s="46">
        <v>70</v>
      </c>
      <c r="H265" s="30" t="s">
        <v>503</v>
      </c>
      <c r="I265" s="42">
        <f>VLOOKUP(H265,编辑!W:X,2,FALSE)</f>
        <v>3105</v>
      </c>
      <c r="J265" s="46">
        <v>50</v>
      </c>
      <c r="K265" s="30" t="s">
        <v>504</v>
      </c>
      <c r="L265" s="42">
        <f>VLOOKUP(K265,编辑!W:X,2,FALSE)</f>
        <v>3405</v>
      </c>
      <c r="M265" s="46">
        <v>50</v>
      </c>
      <c r="N265" s="30" t="s">
        <v>1034</v>
      </c>
      <c r="O265" s="46" t="e">
        <f>VLOOKUP(N265,编辑!Q:R,2,FALSE)</f>
        <v>#N/A</v>
      </c>
      <c r="P265" s="47">
        <v>1</v>
      </c>
      <c r="Q265" s="38" t="e">
        <f t="shared" si="14"/>
        <v>#N/A</v>
      </c>
      <c r="R265" s="38" t="str">
        <f t="shared" si="15"/>
        <v>70;50;50;1</v>
      </c>
    </row>
    <row r="266" ht="16.5" spans="1:18">
      <c r="A266" s="45" t="s">
        <v>977</v>
      </c>
      <c r="B266" s="45"/>
      <c r="C266" s="45"/>
      <c r="D266" s="34" t="str">
        <f t="shared" si="16"/>
        <v>角色盾A6</v>
      </c>
      <c r="E266" s="30" t="s">
        <v>488</v>
      </c>
      <c r="F266" s="42">
        <f>VLOOKUP(E266,编辑!W:X,2,FALSE)</f>
        <v>3005</v>
      </c>
      <c r="G266" s="46">
        <v>80</v>
      </c>
      <c r="H266" s="30" t="s">
        <v>503</v>
      </c>
      <c r="I266" s="42">
        <f>VLOOKUP(H266,编辑!W:X,2,FALSE)</f>
        <v>3105</v>
      </c>
      <c r="J266" s="46">
        <v>60</v>
      </c>
      <c r="K266" s="30" t="s">
        <v>504</v>
      </c>
      <c r="L266" s="42">
        <f>VLOOKUP(K266,编辑!W:X,2,FALSE)</f>
        <v>3405</v>
      </c>
      <c r="M266" s="46">
        <v>60</v>
      </c>
      <c r="N266" s="30" t="s">
        <v>1034</v>
      </c>
      <c r="O266" s="46" t="e">
        <f>VLOOKUP(N266,编辑!Q:R,2,FALSE)</f>
        <v>#N/A</v>
      </c>
      <c r="P266" s="47">
        <v>1</v>
      </c>
      <c r="Q266" s="38" t="e">
        <f t="shared" si="14"/>
        <v>#N/A</v>
      </c>
      <c r="R266" s="38" t="str">
        <f t="shared" si="15"/>
        <v>80;60;60;1</v>
      </c>
    </row>
    <row r="267" ht="16.5" spans="1:18">
      <c r="A267" s="45" t="s">
        <v>978</v>
      </c>
      <c r="B267" s="45"/>
      <c r="C267" s="45"/>
      <c r="D267" s="34" t="str">
        <f t="shared" si="16"/>
        <v>角色盾B6</v>
      </c>
      <c r="E267" s="30" t="s">
        <v>511</v>
      </c>
      <c r="F267" s="42">
        <f>VLOOKUP(E267,编辑!W:X,2,FALSE)</f>
        <v>3006</v>
      </c>
      <c r="G267" s="46">
        <v>40</v>
      </c>
      <c r="H267" s="30" t="s">
        <v>512</v>
      </c>
      <c r="I267" s="42">
        <f>VLOOKUP(H267,编辑!W:X,2,FALSE)</f>
        <v>3106</v>
      </c>
      <c r="J267" s="46">
        <v>30</v>
      </c>
      <c r="K267" s="30" t="s">
        <v>513</v>
      </c>
      <c r="L267" s="42">
        <f>VLOOKUP(K267,编辑!W:X,2,FALSE)</f>
        <v>3406</v>
      </c>
      <c r="M267" s="46">
        <v>30</v>
      </c>
      <c r="N267" s="30"/>
      <c r="O267" s="46"/>
      <c r="P267" s="47"/>
      <c r="Q267" s="38" t="str">
        <f t="shared" si="14"/>
        <v>3006;3106;3406</v>
      </c>
      <c r="R267" s="38" t="str">
        <f t="shared" si="15"/>
        <v>40;30;30</v>
      </c>
    </row>
    <row r="268" ht="16.5" spans="1:18">
      <c r="A268" s="40" t="s">
        <v>979</v>
      </c>
      <c r="B268" s="40"/>
      <c r="C268" s="40"/>
      <c r="D268" s="34" t="str">
        <f t="shared" si="16"/>
        <v>角色盾A7</v>
      </c>
      <c r="E268" s="41" t="s">
        <v>508</v>
      </c>
      <c r="F268" s="42">
        <f>VLOOKUP(E268,编辑!W:X,2,FALSE)</f>
        <v>3012</v>
      </c>
      <c r="G268" s="43">
        <v>30</v>
      </c>
      <c r="H268" s="41" t="s">
        <v>508</v>
      </c>
      <c r="I268" s="42">
        <f>VLOOKUP(H268,编辑!W:X,2,FALSE)</f>
        <v>3012</v>
      </c>
      <c r="J268" s="43">
        <v>30</v>
      </c>
      <c r="K268" s="41" t="s">
        <v>508</v>
      </c>
      <c r="L268" s="42">
        <f>VLOOKUP(K268,编辑!W:X,2,FALSE)</f>
        <v>3012</v>
      </c>
      <c r="M268" s="43">
        <v>30</v>
      </c>
      <c r="N268" s="40"/>
      <c r="O268" s="44">
        <v>3012</v>
      </c>
      <c r="P268" s="43">
        <v>30</v>
      </c>
      <c r="Q268" s="38" t="str">
        <f t="shared" si="14"/>
        <v>3012;3012;3012</v>
      </c>
      <c r="R268" s="38" t="str">
        <f t="shared" si="15"/>
        <v>30;30;30</v>
      </c>
    </row>
    <row r="269" ht="16.5" spans="1:18">
      <c r="A269" s="40" t="s">
        <v>980</v>
      </c>
      <c r="B269" s="40"/>
      <c r="C269" s="40"/>
      <c r="D269" s="34" t="str">
        <f t="shared" si="16"/>
        <v>角色盾B7</v>
      </c>
      <c r="E269" s="41" t="s">
        <v>508</v>
      </c>
      <c r="F269" s="42">
        <f>VLOOKUP(E269,编辑!W:X,2,FALSE)</f>
        <v>3012</v>
      </c>
      <c r="G269" s="43">
        <v>30</v>
      </c>
      <c r="H269" s="41" t="s">
        <v>508</v>
      </c>
      <c r="I269" s="42">
        <f>VLOOKUP(H269,编辑!W:X,2,FALSE)</f>
        <v>3012</v>
      </c>
      <c r="J269" s="43">
        <v>30</v>
      </c>
      <c r="K269" s="41" t="s">
        <v>508</v>
      </c>
      <c r="L269" s="42">
        <f>VLOOKUP(K269,编辑!W:X,2,FALSE)</f>
        <v>3012</v>
      </c>
      <c r="M269" s="43">
        <v>30</v>
      </c>
      <c r="N269" s="40"/>
      <c r="O269" s="44">
        <v>3012</v>
      </c>
      <c r="P269" s="43">
        <v>30</v>
      </c>
      <c r="Q269" s="38" t="str">
        <f t="shared" si="14"/>
        <v>3012;3012;3012</v>
      </c>
      <c r="R269" s="38" t="str">
        <f t="shared" si="15"/>
        <v>30;30;30</v>
      </c>
    </row>
    <row r="270" ht="16.5" spans="1:18">
      <c r="A270" s="40" t="s">
        <v>981</v>
      </c>
      <c r="B270" s="40"/>
      <c r="C270" s="40"/>
      <c r="D270" s="34" t="str">
        <f t="shared" si="16"/>
        <v>角色盾B8</v>
      </c>
      <c r="E270" s="41" t="s">
        <v>508</v>
      </c>
      <c r="F270" s="42">
        <f>VLOOKUP(E270,编辑!W:X,2,FALSE)</f>
        <v>3012</v>
      </c>
      <c r="G270" s="43">
        <v>30</v>
      </c>
      <c r="H270" s="41" t="s">
        <v>508</v>
      </c>
      <c r="I270" s="42">
        <f>VLOOKUP(H270,编辑!W:X,2,FALSE)</f>
        <v>3012</v>
      </c>
      <c r="J270" s="43">
        <v>30</v>
      </c>
      <c r="K270" s="41" t="s">
        <v>508</v>
      </c>
      <c r="L270" s="42">
        <f>VLOOKUP(K270,编辑!W:X,2,FALSE)</f>
        <v>3012</v>
      </c>
      <c r="M270" s="43">
        <v>30</v>
      </c>
      <c r="N270" s="40"/>
      <c r="O270" s="44">
        <v>3012</v>
      </c>
      <c r="P270" s="43">
        <v>30</v>
      </c>
      <c r="Q270" s="38" t="str">
        <f t="shared" si="14"/>
        <v>3012;3012;3012</v>
      </c>
      <c r="R270" s="38" t="str">
        <f t="shared" si="15"/>
        <v>30;30;30</v>
      </c>
    </row>
    <row r="271" ht="16.5" spans="1:18">
      <c r="A271" s="40" t="s">
        <v>982</v>
      </c>
      <c r="B271" s="40"/>
      <c r="C271" s="40"/>
      <c r="D271" s="34" t="str">
        <f t="shared" si="16"/>
        <v>角色盾A8</v>
      </c>
      <c r="E271" s="41" t="s">
        <v>508</v>
      </c>
      <c r="F271" s="42">
        <f>VLOOKUP(E271,编辑!W:X,2,FALSE)</f>
        <v>3012</v>
      </c>
      <c r="G271" s="43">
        <v>30</v>
      </c>
      <c r="H271" s="41" t="s">
        <v>508</v>
      </c>
      <c r="I271" s="42">
        <f>VLOOKUP(H271,编辑!W:X,2,FALSE)</f>
        <v>3012</v>
      </c>
      <c r="J271" s="43">
        <v>30</v>
      </c>
      <c r="K271" s="41" t="s">
        <v>508</v>
      </c>
      <c r="L271" s="42">
        <f>VLOOKUP(K271,编辑!W:X,2,FALSE)</f>
        <v>3012</v>
      </c>
      <c r="M271" s="43">
        <v>30</v>
      </c>
      <c r="N271" s="40"/>
      <c r="O271" s="44">
        <v>3012</v>
      </c>
      <c r="P271" s="43">
        <v>30</v>
      </c>
      <c r="Q271" s="38" t="str">
        <f t="shared" si="14"/>
        <v>3012;3012;3012</v>
      </c>
      <c r="R271" s="38" t="str">
        <f t="shared" si="15"/>
        <v>30;30;30</v>
      </c>
    </row>
    <row r="272" ht="16.5" spans="1:18">
      <c r="A272" s="40" t="s">
        <v>983</v>
      </c>
      <c r="B272" s="40"/>
      <c r="C272" s="40"/>
      <c r="D272" s="34" t="str">
        <f t="shared" si="16"/>
        <v>角色盾A9</v>
      </c>
      <c r="E272" s="41" t="s">
        <v>508</v>
      </c>
      <c r="F272" s="42">
        <f>VLOOKUP(E272,编辑!W:X,2,FALSE)</f>
        <v>3012</v>
      </c>
      <c r="G272" s="43">
        <v>30</v>
      </c>
      <c r="H272" s="41" t="s">
        <v>508</v>
      </c>
      <c r="I272" s="42">
        <f>VLOOKUP(H272,编辑!W:X,2,FALSE)</f>
        <v>3012</v>
      </c>
      <c r="J272" s="43">
        <v>30</v>
      </c>
      <c r="K272" s="41" t="s">
        <v>508</v>
      </c>
      <c r="L272" s="42">
        <f>VLOOKUP(K272,编辑!W:X,2,FALSE)</f>
        <v>3012</v>
      </c>
      <c r="M272" s="43">
        <v>30</v>
      </c>
      <c r="N272" s="40"/>
      <c r="O272" s="44">
        <v>3012</v>
      </c>
      <c r="P272" s="43">
        <v>30</v>
      </c>
      <c r="Q272" s="38" t="str">
        <f t="shared" si="14"/>
        <v>3012;3012;3012</v>
      </c>
      <c r="R272" s="38" t="str">
        <f t="shared" si="15"/>
        <v>30;30;30</v>
      </c>
    </row>
    <row r="273" ht="16.5" spans="1:18">
      <c r="A273" s="40" t="s">
        <v>984</v>
      </c>
      <c r="B273" s="40"/>
      <c r="C273" s="40"/>
      <c r="D273" s="34" t="str">
        <f t="shared" si="16"/>
        <v>角色盾B9</v>
      </c>
      <c r="E273" s="41" t="s">
        <v>508</v>
      </c>
      <c r="F273" s="42">
        <f>VLOOKUP(E273,编辑!W:X,2,FALSE)</f>
        <v>3012</v>
      </c>
      <c r="G273" s="43">
        <v>30</v>
      </c>
      <c r="H273" s="41" t="s">
        <v>508</v>
      </c>
      <c r="I273" s="42">
        <f>VLOOKUP(H273,编辑!W:X,2,FALSE)</f>
        <v>3012</v>
      </c>
      <c r="J273" s="43">
        <v>30</v>
      </c>
      <c r="K273" s="41" t="s">
        <v>508</v>
      </c>
      <c r="L273" s="42">
        <f>VLOOKUP(K273,编辑!W:X,2,FALSE)</f>
        <v>3012</v>
      </c>
      <c r="M273" s="43">
        <v>30</v>
      </c>
      <c r="N273" s="40"/>
      <c r="O273" s="44">
        <v>3012</v>
      </c>
      <c r="P273" s="43">
        <v>30</v>
      </c>
      <c r="Q273" s="38" t="str">
        <f t="shared" si="14"/>
        <v>3012;3012;3012</v>
      </c>
      <c r="R273" s="38" t="str">
        <f t="shared" si="15"/>
        <v>30;30;30</v>
      </c>
    </row>
    <row r="274" ht="16.5" spans="1:18">
      <c r="A274" s="40" t="s">
        <v>985</v>
      </c>
      <c r="B274" s="40"/>
      <c r="C274" s="40"/>
      <c r="D274" s="34" t="str">
        <f t="shared" si="16"/>
        <v>角色盾B10</v>
      </c>
      <c r="E274" s="41" t="s">
        <v>508</v>
      </c>
      <c r="F274" s="42">
        <f>VLOOKUP(E274,编辑!W:X,2,FALSE)</f>
        <v>3012</v>
      </c>
      <c r="G274" s="43">
        <v>30</v>
      </c>
      <c r="H274" s="41" t="s">
        <v>508</v>
      </c>
      <c r="I274" s="42">
        <f>VLOOKUP(H274,编辑!W:X,2,FALSE)</f>
        <v>3012</v>
      </c>
      <c r="J274" s="43">
        <v>30</v>
      </c>
      <c r="K274" s="41" t="s">
        <v>508</v>
      </c>
      <c r="L274" s="42">
        <f>VLOOKUP(K274,编辑!W:X,2,FALSE)</f>
        <v>3012</v>
      </c>
      <c r="M274" s="43">
        <v>30</v>
      </c>
      <c r="N274" s="40"/>
      <c r="O274" s="44">
        <v>3012</v>
      </c>
      <c r="P274" s="43">
        <v>30</v>
      </c>
      <c r="Q274" s="38" t="str">
        <f t="shared" si="14"/>
        <v>3012;3012;3012</v>
      </c>
      <c r="R274" s="38" t="str">
        <f t="shared" si="15"/>
        <v>30;30;30</v>
      </c>
    </row>
    <row r="275" ht="16.5" spans="1:18">
      <c r="A275" s="40" t="s">
        <v>986</v>
      </c>
      <c r="B275" s="40"/>
      <c r="C275" s="40"/>
      <c r="D275" s="34" t="str">
        <f t="shared" si="16"/>
        <v>角色盾A10</v>
      </c>
      <c r="E275" s="41" t="s">
        <v>508</v>
      </c>
      <c r="F275" s="42">
        <f>VLOOKUP(E275,编辑!W:X,2,FALSE)</f>
        <v>3012</v>
      </c>
      <c r="G275" s="43">
        <v>30</v>
      </c>
      <c r="H275" s="41" t="s">
        <v>508</v>
      </c>
      <c r="I275" s="42">
        <f>VLOOKUP(H275,编辑!W:X,2,FALSE)</f>
        <v>3012</v>
      </c>
      <c r="J275" s="43">
        <v>30</v>
      </c>
      <c r="K275" s="41" t="s">
        <v>508</v>
      </c>
      <c r="L275" s="42">
        <f>VLOOKUP(K275,编辑!W:X,2,FALSE)</f>
        <v>3012</v>
      </c>
      <c r="M275" s="43">
        <v>30</v>
      </c>
      <c r="N275" s="40"/>
      <c r="O275" s="44">
        <v>3012</v>
      </c>
      <c r="P275" s="43">
        <v>30</v>
      </c>
      <c r="Q275" s="38" t="str">
        <f t="shared" si="14"/>
        <v>3012;3012;3012</v>
      </c>
      <c r="R275" s="38" t="str">
        <f t="shared" si="15"/>
        <v>30;30;30</v>
      </c>
    </row>
    <row r="276" ht="16.5" spans="1:18">
      <c r="A276" s="48" t="s">
        <v>987</v>
      </c>
      <c r="B276" s="48"/>
      <c r="C276" s="48"/>
      <c r="D276" s="34" t="str">
        <f t="shared" si="16"/>
        <v>角色手杖A10</v>
      </c>
      <c r="E276" s="41" t="s">
        <v>508</v>
      </c>
      <c r="F276" s="42">
        <f>VLOOKUP(E276,编辑!W:X,2,FALSE)</f>
        <v>3012</v>
      </c>
      <c r="G276" s="43">
        <v>30</v>
      </c>
      <c r="H276" s="41" t="s">
        <v>508</v>
      </c>
      <c r="I276" s="42">
        <f>VLOOKUP(H276,编辑!W:X,2,FALSE)</f>
        <v>3012</v>
      </c>
      <c r="J276" s="43">
        <v>30</v>
      </c>
      <c r="K276" s="41" t="s">
        <v>508</v>
      </c>
      <c r="L276" s="42">
        <f>VLOOKUP(K276,编辑!W:X,2,FALSE)</f>
        <v>3012</v>
      </c>
      <c r="M276" s="43">
        <v>30</v>
      </c>
      <c r="N276" s="40"/>
      <c r="O276" s="44">
        <v>3012</v>
      </c>
      <c r="P276" s="43">
        <v>30</v>
      </c>
      <c r="Q276" s="38" t="str">
        <f t="shared" si="14"/>
        <v>3012;3012;3012</v>
      </c>
      <c r="R276" s="38" t="str">
        <f t="shared" si="15"/>
        <v>30;30;30</v>
      </c>
    </row>
    <row r="277" ht="16.5" spans="1:18">
      <c r="A277" s="48" t="s">
        <v>988</v>
      </c>
      <c r="B277" s="48"/>
      <c r="C277" s="48"/>
      <c r="D277" s="34" t="str">
        <f t="shared" si="16"/>
        <v>角色铠甲A9</v>
      </c>
      <c r="E277" s="41" t="s">
        <v>508</v>
      </c>
      <c r="F277" s="42">
        <f>VLOOKUP(E277,编辑!W:X,2,FALSE)</f>
        <v>3012</v>
      </c>
      <c r="G277" s="43">
        <v>30</v>
      </c>
      <c r="H277" s="41" t="s">
        <v>508</v>
      </c>
      <c r="I277" s="42">
        <f>VLOOKUP(H277,编辑!W:X,2,FALSE)</f>
        <v>3012</v>
      </c>
      <c r="J277" s="43">
        <v>30</v>
      </c>
      <c r="K277" s="41" t="s">
        <v>508</v>
      </c>
      <c r="L277" s="42">
        <f>VLOOKUP(K277,编辑!W:X,2,FALSE)</f>
        <v>3012</v>
      </c>
      <c r="M277" s="43">
        <v>30</v>
      </c>
      <c r="N277" s="40"/>
      <c r="O277" s="44">
        <v>3012</v>
      </c>
      <c r="P277" s="43">
        <v>30</v>
      </c>
      <c r="Q277" s="38" t="str">
        <f t="shared" si="14"/>
        <v>3012;3012;3012</v>
      </c>
      <c r="R277" s="38" t="str">
        <f t="shared" si="15"/>
        <v>30;30;30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M393"/>
  <sheetViews>
    <sheetView workbookViewId="0">
      <selection activeCell="K5" sqref="K5:L393"/>
    </sheetView>
  </sheetViews>
  <sheetFormatPr defaultColWidth="9" defaultRowHeight="16.5"/>
  <cols>
    <col min="1" max="1" width="10.375" style="14" customWidth="1"/>
    <col min="2" max="2" width="13" style="15" customWidth="1"/>
    <col min="3" max="3" width="16.75" style="15" customWidth="1"/>
    <col min="4" max="4" width="8" style="15" customWidth="1"/>
    <col min="5" max="5" width="11.5" style="15" customWidth="1"/>
    <col min="6" max="6" width="9.125" style="15" customWidth="1"/>
    <col min="7" max="7" width="11.5" style="15" customWidth="1"/>
    <col min="8" max="8" width="9" style="1"/>
    <col min="9" max="10" width="17.375" style="1" customWidth="1"/>
    <col min="11" max="11" width="35.875" style="1" customWidth="1"/>
    <col min="12" max="16384" width="9" style="1"/>
  </cols>
  <sheetData>
    <row r="1" spans="1:10">
      <c r="A1" s="16" t="s">
        <v>71</v>
      </c>
      <c r="B1" s="17" t="s">
        <v>72</v>
      </c>
      <c r="C1" s="17" t="s">
        <v>1035</v>
      </c>
      <c r="D1" s="17" t="s">
        <v>77</v>
      </c>
      <c r="E1" s="17" t="s">
        <v>1036</v>
      </c>
      <c r="F1" s="18"/>
      <c r="G1" s="18"/>
      <c r="J1" s="1" t="s">
        <v>1037</v>
      </c>
    </row>
    <row r="2" hidden="1" spans="1:12">
      <c r="A2" s="19">
        <v>101001</v>
      </c>
      <c r="B2" s="20" t="s">
        <v>80</v>
      </c>
      <c r="C2" s="21" t="s">
        <v>83</v>
      </c>
      <c r="D2" s="15">
        <v>1</v>
      </c>
      <c r="E2" s="15" t="s">
        <v>1038</v>
      </c>
      <c r="F2" s="22" t="str">
        <f>D2&amp;"级"</f>
        <v>1级</v>
      </c>
      <c r="G2" s="15" t="str">
        <f>VLOOKUP(E2,Sheet3!R:S,2,FALSE)</f>
        <v>白色</v>
      </c>
      <c r="H2" s="1" t="s">
        <v>1012</v>
      </c>
      <c r="I2" s="1" t="str">
        <f>F2&amp;G2&amp;H2</f>
        <v>1级白色物理武器</v>
      </c>
      <c r="J2" s="1">
        <f>VLOOKUP(C2,映射!N:O,2,FALSE)</f>
        <v>120</v>
      </c>
      <c r="K2" s="1" t="e">
        <f>VLOOKUP(I2,编辑2!D:R,14,FALSE)</f>
        <v>#N/A</v>
      </c>
      <c r="L2" s="1" t="e">
        <f>VLOOKUP(I2,编辑2!D:R,15,FALSE)</f>
        <v>#N/A</v>
      </c>
    </row>
    <row r="3" hidden="1" spans="1:12">
      <c r="A3" s="19">
        <v>101002</v>
      </c>
      <c r="B3" s="20" t="s">
        <v>84</v>
      </c>
      <c r="C3" s="21" t="s">
        <v>83</v>
      </c>
      <c r="D3" s="15">
        <v>1</v>
      </c>
      <c r="E3" s="15" t="s">
        <v>1039</v>
      </c>
      <c r="F3" s="22" t="str">
        <f t="shared" ref="F3:F6" si="0">D3&amp;"级"</f>
        <v>1级</v>
      </c>
      <c r="G3" s="15" t="str">
        <f>VLOOKUP(E3,Sheet3!R:S,2,FALSE)</f>
        <v>绿色</v>
      </c>
      <c r="H3" s="1" t="s">
        <v>1012</v>
      </c>
      <c r="I3" s="1" t="str">
        <f t="shared" ref="I3:I66" si="1">F3&amp;G3&amp;H3</f>
        <v>1级绿色物理武器</v>
      </c>
      <c r="J3" s="1">
        <f>VLOOKUP(C3,映射!N:O,2,FALSE)</f>
        <v>120</v>
      </c>
      <c r="K3" s="1" t="e">
        <f>VLOOKUP(I3,编辑2!D:R,14,FALSE)</f>
        <v>#N/A</v>
      </c>
      <c r="L3" s="1" t="e">
        <f>VLOOKUP(I3,编辑2!D:R,15,FALSE)</f>
        <v>#N/A</v>
      </c>
    </row>
    <row r="4" hidden="1" spans="1:12">
      <c r="A4" s="19">
        <v>101003</v>
      </c>
      <c r="B4" s="20" t="s">
        <v>80</v>
      </c>
      <c r="C4" s="21" t="s">
        <v>83</v>
      </c>
      <c r="D4" s="15">
        <v>2</v>
      </c>
      <c r="E4" s="15" t="s">
        <v>1038</v>
      </c>
      <c r="F4" s="22" t="str">
        <f t="shared" si="0"/>
        <v>2级</v>
      </c>
      <c r="G4" s="15" t="str">
        <f>VLOOKUP(E4,Sheet3!R:S,2,FALSE)</f>
        <v>白色</v>
      </c>
      <c r="H4" s="1" t="s">
        <v>1012</v>
      </c>
      <c r="I4" s="1" t="str">
        <f t="shared" si="1"/>
        <v>2级白色物理武器</v>
      </c>
      <c r="J4" s="1">
        <f>VLOOKUP(C4,映射!N:O,2,FALSE)</f>
        <v>120</v>
      </c>
      <c r="K4" s="1" t="e">
        <f>VLOOKUP(I4,编辑2!D:R,14,FALSE)</f>
        <v>#N/A</v>
      </c>
      <c r="L4" s="1" t="e">
        <f>VLOOKUP(I4,编辑2!D:R,15,FALSE)</f>
        <v>#N/A</v>
      </c>
    </row>
    <row r="5" spans="1:13">
      <c r="A5" s="19">
        <v>101004</v>
      </c>
      <c r="B5" s="20" t="s">
        <v>87</v>
      </c>
      <c r="C5" s="21" t="s">
        <v>83</v>
      </c>
      <c r="D5" s="15">
        <v>2</v>
      </c>
      <c r="E5" s="15" t="s">
        <v>1039</v>
      </c>
      <c r="F5" s="22" t="str">
        <f t="shared" si="0"/>
        <v>2级</v>
      </c>
      <c r="G5" s="15" t="str">
        <f>VLOOKUP(E5,Sheet3!R:S,2,FALSE)</f>
        <v>绿色</v>
      </c>
      <c r="H5" s="1" t="s">
        <v>1012</v>
      </c>
      <c r="I5" s="1" t="str">
        <f t="shared" si="1"/>
        <v>2级绿色物理武器</v>
      </c>
      <c r="J5" s="1">
        <f>VLOOKUP(C5,映射!N:O,2,FALSE)</f>
        <v>120</v>
      </c>
      <c r="K5" s="1" t="str">
        <f>VLOOKUP(I5,编辑2!D:R,14,FALSE)</f>
        <v>3001;3101;3401</v>
      </c>
      <c r="L5" s="1" t="str">
        <f>VLOOKUP(I5,编辑2!D:R,15,FALSE)</f>
        <v>5;3;3</v>
      </c>
      <c r="M5" s="1">
        <f>800*D5*VLOOKUP(G5,Sheet3!S:T,2,FALSE)</f>
        <v>2400</v>
      </c>
    </row>
    <row r="6" spans="1:13">
      <c r="A6" s="19">
        <v>101005</v>
      </c>
      <c r="B6" s="20" t="s">
        <v>89</v>
      </c>
      <c r="C6" s="21" t="s">
        <v>83</v>
      </c>
      <c r="D6" s="15">
        <v>2</v>
      </c>
      <c r="E6" s="15" t="s">
        <v>1040</v>
      </c>
      <c r="F6" s="22" t="str">
        <f t="shared" si="0"/>
        <v>2级</v>
      </c>
      <c r="G6" s="15" t="str">
        <f>VLOOKUP(E6,Sheet3!R:S,2,FALSE)</f>
        <v>蓝色</v>
      </c>
      <c r="H6" s="1" t="s">
        <v>1012</v>
      </c>
      <c r="I6" s="1" t="str">
        <f t="shared" si="1"/>
        <v>2级蓝色物理武器</v>
      </c>
      <c r="J6" s="1">
        <f>VLOOKUP(C6,映射!N:O,2,FALSE)</f>
        <v>120</v>
      </c>
      <c r="K6" s="1" t="str">
        <f>VLOOKUP(I6,编辑2!D:R,14,FALSE)</f>
        <v>3001;3101;3401;5086</v>
      </c>
      <c r="L6" s="1" t="str">
        <f>VLOOKUP(I6,编辑2!D:R,15,FALSE)</f>
        <v>8;4;4;1</v>
      </c>
      <c r="M6" s="1">
        <f>800*D6*VLOOKUP(G6,Sheet3!S:T,2,FALSE)</f>
        <v>3200</v>
      </c>
    </row>
    <row r="7" hidden="1" spans="1:12">
      <c r="A7" s="19">
        <v>101006</v>
      </c>
      <c r="B7" s="20" t="s">
        <v>80</v>
      </c>
      <c r="C7" s="21" t="s">
        <v>83</v>
      </c>
      <c r="D7" s="15">
        <v>3</v>
      </c>
      <c r="E7" s="15" t="s">
        <v>1038</v>
      </c>
      <c r="F7" s="22" t="str">
        <f t="shared" ref="F7:F70" si="2">D7&amp;"级"</f>
        <v>3级</v>
      </c>
      <c r="G7" s="15" t="str">
        <f>VLOOKUP(E7,Sheet3!R:S,2,FALSE)</f>
        <v>白色</v>
      </c>
      <c r="H7" s="1" t="s">
        <v>1012</v>
      </c>
      <c r="I7" s="1" t="str">
        <f t="shared" si="1"/>
        <v>3级白色物理武器</v>
      </c>
      <c r="J7" s="1">
        <f>VLOOKUP(C7,映射!N:O,2,FALSE)</f>
        <v>120</v>
      </c>
      <c r="K7" s="1" t="e">
        <f>VLOOKUP(I7,编辑2!D:R,14,FALSE)</f>
        <v>#N/A</v>
      </c>
      <c r="L7" s="1" t="e">
        <f>VLOOKUP(I7,编辑2!D:R,15,FALSE)</f>
        <v>#N/A</v>
      </c>
    </row>
    <row r="8" hidden="1" spans="1:12">
      <c r="A8" s="19">
        <v>101007</v>
      </c>
      <c r="B8" s="20" t="s">
        <v>90</v>
      </c>
      <c r="C8" s="21" t="s">
        <v>83</v>
      </c>
      <c r="D8" s="15">
        <v>3</v>
      </c>
      <c r="E8" s="15" t="s">
        <v>1039</v>
      </c>
      <c r="F8" s="22" t="str">
        <f t="shared" si="2"/>
        <v>3级</v>
      </c>
      <c r="G8" s="15" t="str">
        <f>VLOOKUP(E8,Sheet3!R:S,2,FALSE)</f>
        <v>绿色</v>
      </c>
      <c r="H8" s="1" t="s">
        <v>1012</v>
      </c>
      <c r="I8" s="1" t="str">
        <f t="shared" si="1"/>
        <v>3级绿色物理武器</v>
      </c>
      <c r="J8" s="1">
        <f>VLOOKUP(C8,映射!N:O,2,FALSE)</f>
        <v>120</v>
      </c>
      <c r="K8" s="1" t="e">
        <f>VLOOKUP(I8,编辑2!D:R,14,FALSE)</f>
        <v>#N/A</v>
      </c>
      <c r="L8" s="1" t="e">
        <f>VLOOKUP(I8,编辑2!D:R,15,FALSE)</f>
        <v>#N/A</v>
      </c>
    </row>
    <row r="9" spans="1:13">
      <c r="A9" s="19">
        <v>101008</v>
      </c>
      <c r="B9" s="20" t="s">
        <v>92</v>
      </c>
      <c r="C9" s="21" t="s">
        <v>83</v>
      </c>
      <c r="D9" s="15">
        <v>3</v>
      </c>
      <c r="E9" s="15" t="s">
        <v>1040</v>
      </c>
      <c r="F9" s="22" t="str">
        <f t="shared" si="2"/>
        <v>3级</v>
      </c>
      <c r="G9" s="15" t="str">
        <f>VLOOKUP(E9,Sheet3!R:S,2,FALSE)</f>
        <v>蓝色</v>
      </c>
      <c r="H9" s="1" t="s">
        <v>1012</v>
      </c>
      <c r="I9" s="1" t="str">
        <f t="shared" si="1"/>
        <v>3级蓝色物理武器</v>
      </c>
      <c r="J9" s="1">
        <f>VLOOKUP(C9,映射!N:O,2,FALSE)</f>
        <v>120</v>
      </c>
      <c r="K9" s="1" t="str">
        <f>VLOOKUP(I9,编辑2!D:R,14,FALSE)</f>
        <v>3002;3102;3402;5086</v>
      </c>
      <c r="L9" s="1" t="str">
        <f>VLOOKUP(I9,编辑2!D:R,15,FALSE)</f>
        <v>12;7;7;2</v>
      </c>
      <c r="M9" s="1">
        <f>800*D9*VLOOKUP(G9,Sheet3!S:T,2,FALSE)</f>
        <v>4800</v>
      </c>
    </row>
    <row r="10" spans="1:13">
      <c r="A10" s="19">
        <v>101009</v>
      </c>
      <c r="B10" s="20" t="s">
        <v>99</v>
      </c>
      <c r="C10" s="21" t="s">
        <v>83</v>
      </c>
      <c r="D10" s="15">
        <v>3</v>
      </c>
      <c r="E10" s="15" t="s">
        <v>1041</v>
      </c>
      <c r="F10" s="22" t="str">
        <f t="shared" si="2"/>
        <v>3级</v>
      </c>
      <c r="G10" s="15" t="str">
        <f>VLOOKUP(E10,Sheet3!R:S,2,FALSE)</f>
        <v>紫色</v>
      </c>
      <c r="H10" s="1" t="s">
        <v>1012</v>
      </c>
      <c r="I10" s="1" t="str">
        <f t="shared" si="1"/>
        <v>3级紫色物理武器</v>
      </c>
      <c r="J10" s="1">
        <f>VLOOKUP(C10,映射!N:O,2,FALSE)</f>
        <v>120</v>
      </c>
      <c r="K10" s="1" t="str">
        <f>VLOOKUP(I10,编辑2!D:R,14,FALSE)</f>
        <v>3002;3102;3402;5086</v>
      </c>
      <c r="L10" s="1" t="str">
        <f>VLOOKUP(I10,编辑2!D:R,15,FALSE)</f>
        <v>18;10;10;4</v>
      </c>
      <c r="M10" s="1">
        <f>800*D10*VLOOKUP(G10,Sheet3!S:T,2,FALSE)</f>
        <v>7200</v>
      </c>
    </row>
    <row r="11" hidden="1" spans="1:12">
      <c r="A11" s="19">
        <v>101010</v>
      </c>
      <c r="B11" s="20" t="s">
        <v>80</v>
      </c>
      <c r="C11" s="21" t="s">
        <v>83</v>
      </c>
      <c r="D11" s="15">
        <v>4</v>
      </c>
      <c r="E11" s="15" t="s">
        <v>1038</v>
      </c>
      <c r="F11" s="22" t="str">
        <f t="shared" si="2"/>
        <v>4级</v>
      </c>
      <c r="G11" s="15" t="str">
        <f>VLOOKUP(E11,Sheet3!R:S,2,FALSE)</f>
        <v>白色</v>
      </c>
      <c r="H11" s="1" t="s">
        <v>1012</v>
      </c>
      <c r="I11" s="1" t="str">
        <f t="shared" si="1"/>
        <v>4级白色物理武器</v>
      </c>
      <c r="J11" s="1">
        <f>VLOOKUP(C11,映射!N:O,2,FALSE)</f>
        <v>120</v>
      </c>
      <c r="K11" s="1" t="e">
        <f>VLOOKUP(I11,编辑2!D:R,14,FALSE)</f>
        <v>#N/A</v>
      </c>
      <c r="L11" s="1" t="e">
        <f>VLOOKUP(I11,编辑2!D:R,15,FALSE)</f>
        <v>#N/A</v>
      </c>
    </row>
    <row r="12" hidden="1" spans="1:12">
      <c r="A12" s="19">
        <v>101011</v>
      </c>
      <c r="B12" s="20" t="s">
        <v>95</v>
      </c>
      <c r="C12" s="21" t="s">
        <v>83</v>
      </c>
      <c r="D12" s="15">
        <v>4</v>
      </c>
      <c r="E12" s="15" t="s">
        <v>1039</v>
      </c>
      <c r="F12" s="22" t="str">
        <f t="shared" si="2"/>
        <v>4级</v>
      </c>
      <c r="G12" s="15" t="str">
        <f>VLOOKUP(E12,Sheet3!R:S,2,FALSE)</f>
        <v>绿色</v>
      </c>
      <c r="H12" s="1" t="s">
        <v>1012</v>
      </c>
      <c r="I12" s="1" t="str">
        <f t="shared" si="1"/>
        <v>4级绿色物理武器</v>
      </c>
      <c r="J12" s="1">
        <f>VLOOKUP(C12,映射!N:O,2,FALSE)</f>
        <v>120</v>
      </c>
      <c r="K12" s="1" t="e">
        <f>VLOOKUP(I12,编辑2!D:R,14,FALSE)</f>
        <v>#N/A</v>
      </c>
      <c r="L12" s="1" t="e">
        <f>VLOOKUP(I12,编辑2!D:R,15,FALSE)</f>
        <v>#N/A</v>
      </c>
    </row>
    <row r="13" spans="1:13">
      <c r="A13" s="19">
        <v>101012</v>
      </c>
      <c r="B13" s="20" t="s">
        <v>96</v>
      </c>
      <c r="C13" s="21" t="s">
        <v>83</v>
      </c>
      <c r="D13" s="15">
        <v>4</v>
      </c>
      <c r="E13" s="15" t="s">
        <v>1040</v>
      </c>
      <c r="F13" s="22" t="str">
        <f t="shared" si="2"/>
        <v>4级</v>
      </c>
      <c r="G13" s="15" t="str">
        <f>VLOOKUP(E13,Sheet3!R:S,2,FALSE)</f>
        <v>蓝色</v>
      </c>
      <c r="H13" s="1" t="s">
        <v>1012</v>
      </c>
      <c r="I13" s="1" t="str">
        <f t="shared" si="1"/>
        <v>4级蓝色物理武器</v>
      </c>
      <c r="J13" s="1">
        <f>VLOOKUP(C13,映射!N:O,2,FALSE)</f>
        <v>120</v>
      </c>
      <c r="K13" s="1" t="str">
        <f>VLOOKUP(I13,编辑2!D:R,14,FALSE)</f>
        <v>3003;3103;3403;5086</v>
      </c>
      <c r="L13" s="1" t="str">
        <f>VLOOKUP(I13,编辑2!D:R,15,FALSE)</f>
        <v>16;9;9;3</v>
      </c>
      <c r="M13" s="1">
        <f>800*D13*VLOOKUP(G13,Sheet3!S:T,2,FALSE)</f>
        <v>6400</v>
      </c>
    </row>
    <row r="14" spans="1:13">
      <c r="A14" s="19">
        <v>101013</v>
      </c>
      <c r="B14" s="20" t="s">
        <v>98</v>
      </c>
      <c r="C14" s="21" t="s">
        <v>83</v>
      </c>
      <c r="D14" s="15">
        <v>4</v>
      </c>
      <c r="E14" s="15" t="s">
        <v>1041</v>
      </c>
      <c r="F14" s="22" t="str">
        <f t="shared" si="2"/>
        <v>4级</v>
      </c>
      <c r="G14" s="15" t="str">
        <f>VLOOKUP(E14,Sheet3!R:S,2,FALSE)</f>
        <v>紫色</v>
      </c>
      <c r="H14" s="1" t="s">
        <v>1012</v>
      </c>
      <c r="I14" s="1" t="str">
        <f t="shared" si="1"/>
        <v>4级紫色物理武器</v>
      </c>
      <c r="J14" s="1">
        <f>VLOOKUP(C14,映射!N:O,2,FALSE)</f>
        <v>120</v>
      </c>
      <c r="K14" s="1" t="str">
        <f>VLOOKUP(I14,编辑2!D:R,14,FALSE)</f>
        <v>3003;3103;3403;5086</v>
      </c>
      <c r="L14" s="1" t="str">
        <f>VLOOKUP(I14,编辑2!D:R,15,FALSE)</f>
        <v>24;14;14;6</v>
      </c>
      <c r="M14" s="1">
        <f>800*D14*VLOOKUP(G14,Sheet3!S:T,2,FALSE)</f>
        <v>9600</v>
      </c>
    </row>
    <row r="15" hidden="1" spans="1:12">
      <c r="A15" s="19">
        <v>101014</v>
      </c>
      <c r="B15" s="20" t="s">
        <v>80</v>
      </c>
      <c r="C15" s="21" t="s">
        <v>83</v>
      </c>
      <c r="D15" s="15">
        <v>5</v>
      </c>
      <c r="E15" s="15" t="s">
        <v>1038</v>
      </c>
      <c r="F15" s="22" t="str">
        <f t="shared" si="2"/>
        <v>5级</v>
      </c>
      <c r="G15" s="15" t="str">
        <f>VLOOKUP(E15,Sheet3!R:S,2,FALSE)</f>
        <v>白色</v>
      </c>
      <c r="H15" s="1" t="s">
        <v>1012</v>
      </c>
      <c r="I15" s="1" t="str">
        <f t="shared" si="1"/>
        <v>5级白色物理武器</v>
      </c>
      <c r="J15" s="1">
        <f>VLOOKUP(C15,映射!N:O,2,FALSE)</f>
        <v>120</v>
      </c>
      <c r="K15" s="1" t="e">
        <f>VLOOKUP(I15,编辑2!D:R,14,FALSE)</f>
        <v>#N/A</v>
      </c>
      <c r="L15" s="1" t="e">
        <f>VLOOKUP(I15,编辑2!D:R,15,FALSE)</f>
        <v>#N/A</v>
      </c>
    </row>
    <row r="16" hidden="1" spans="1:12">
      <c r="A16" s="19">
        <v>101015</v>
      </c>
      <c r="B16" s="20" t="s">
        <v>93</v>
      </c>
      <c r="C16" s="21" t="s">
        <v>83</v>
      </c>
      <c r="D16" s="15">
        <v>5</v>
      </c>
      <c r="E16" s="15" t="s">
        <v>1039</v>
      </c>
      <c r="F16" s="22" t="str">
        <f t="shared" si="2"/>
        <v>5级</v>
      </c>
      <c r="G16" s="15" t="str">
        <f>VLOOKUP(E16,Sheet3!R:S,2,FALSE)</f>
        <v>绿色</v>
      </c>
      <c r="H16" s="1" t="s">
        <v>1012</v>
      </c>
      <c r="I16" s="1" t="str">
        <f t="shared" si="1"/>
        <v>5级绿色物理武器</v>
      </c>
      <c r="J16" s="1">
        <f>VLOOKUP(C16,映射!N:O,2,FALSE)</f>
        <v>120</v>
      </c>
      <c r="K16" s="1" t="e">
        <f>VLOOKUP(I16,编辑2!D:R,14,FALSE)</f>
        <v>#N/A</v>
      </c>
      <c r="L16" s="1" t="e">
        <f>VLOOKUP(I16,编辑2!D:R,15,FALSE)</f>
        <v>#N/A</v>
      </c>
    </row>
    <row r="17" spans="1:13">
      <c r="A17" s="19">
        <v>101016</v>
      </c>
      <c r="B17" s="20" t="s">
        <v>100</v>
      </c>
      <c r="C17" s="21" t="s">
        <v>83</v>
      </c>
      <c r="D17" s="15">
        <v>5</v>
      </c>
      <c r="E17" s="15" t="s">
        <v>1040</v>
      </c>
      <c r="F17" s="22" t="str">
        <f t="shared" si="2"/>
        <v>5级</v>
      </c>
      <c r="G17" s="15" t="str">
        <f>VLOOKUP(E17,Sheet3!R:S,2,FALSE)</f>
        <v>蓝色</v>
      </c>
      <c r="H17" s="1" t="s">
        <v>1012</v>
      </c>
      <c r="I17" s="1" t="str">
        <f t="shared" si="1"/>
        <v>5级蓝色物理武器</v>
      </c>
      <c r="J17" s="1">
        <f>VLOOKUP(C17,映射!N:O,2,FALSE)</f>
        <v>120</v>
      </c>
      <c r="K17" s="1" t="str">
        <f>VLOOKUP(I17,编辑2!D:R,14,FALSE)</f>
        <v>3004;3104;3404;5086</v>
      </c>
      <c r="L17" s="1" t="str">
        <f>VLOOKUP(I17,编辑2!D:R,15,FALSE)</f>
        <v>20;12;12;4</v>
      </c>
      <c r="M17" s="1">
        <f>800*D17*VLOOKUP(G17,Sheet3!S:T,2,FALSE)</f>
        <v>8000</v>
      </c>
    </row>
    <row r="18" spans="1:13">
      <c r="A18" s="19">
        <v>101017</v>
      </c>
      <c r="B18" s="20" t="s">
        <v>102</v>
      </c>
      <c r="C18" s="21" t="s">
        <v>83</v>
      </c>
      <c r="D18" s="15">
        <v>5</v>
      </c>
      <c r="E18" s="15" t="s">
        <v>1041</v>
      </c>
      <c r="F18" s="22" t="str">
        <f t="shared" si="2"/>
        <v>5级</v>
      </c>
      <c r="G18" s="15" t="str">
        <f>VLOOKUP(E18,Sheet3!R:S,2,FALSE)</f>
        <v>紫色</v>
      </c>
      <c r="H18" s="1" t="s">
        <v>1012</v>
      </c>
      <c r="I18" s="1" t="str">
        <f t="shared" si="1"/>
        <v>5级紫色物理武器</v>
      </c>
      <c r="J18" s="1">
        <f>VLOOKUP(C18,映射!N:O,2,FALSE)</f>
        <v>120</v>
      </c>
      <c r="K18" s="1" t="str">
        <f>VLOOKUP(I18,编辑2!D:R,14,FALSE)</f>
        <v>3004;3104;3404;5086</v>
      </c>
      <c r="L18" s="1" t="str">
        <f>VLOOKUP(I18,编辑2!D:R,15,FALSE)</f>
        <v>30;18;18;8</v>
      </c>
      <c r="M18" s="1">
        <f>800*D18*VLOOKUP(G18,Sheet3!S:T,2,FALSE)</f>
        <v>12000</v>
      </c>
    </row>
    <row r="19" spans="1:13">
      <c r="A19" s="19">
        <v>101018</v>
      </c>
      <c r="B19" s="20" t="s">
        <v>308</v>
      </c>
      <c r="C19" s="21" t="s">
        <v>83</v>
      </c>
      <c r="D19" s="15">
        <v>5</v>
      </c>
      <c r="E19" s="15" t="s">
        <v>1042</v>
      </c>
      <c r="F19" s="22" t="str">
        <f t="shared" si="2"/>
        <v>5级</v>
      </c>
      <c r="G19" s="15" t="str">
        <f>VLOOKUP(E19,Sheet3!R:S,2,FALSE)</f>
        <v>金色</v>
      </c>
      <c r="H19" s="1" t="s">
        <v>1012</v>
      </c>
      <c r="I19" s="1" t="str">
        <f t="shared" si="1"/>
        <v>5级金色物理武器</v>
      </c>
      <c r="J19" s="1">
        <f>VLOOKUP(C19,映射!N:O,2,FALSE)</f>
        <v>120</v>
      </c>
      <c r="K19" s="1" t="str">
        <f>VLOOKUP(I19,编辑2!D:R,14,FALSE)</f>
        <v>3004;3104;3404;5086</v>
      </c>
      <c r="L19" s="1" t="str">
        <f>VLOOKUP(I19,编辑2!D:R,15,FALSE)</f>
        <v>48;28;28;12</v>
      </c>
      <c r="M19" s="1">
        <f>800*D19*VLOOKUP(G19,Sheet3!S:T,2,FALSE)</f>
        <v>20000</v>
      </c>
    </row>
    <row r="20" hidden="1" spans="1:12">
      <c r="A20" s="19">
        <v>101019</v>
      </c>
      <c r="B20" s="20" t="s">
        <v>80</v>
      </c>
      <c r="C20" s="21" t="s">
        <v>83</v>
      </c>
      <c r="D20" s="15">
        <v>6</v>
      </c>
      <c r="E20" s="15" t="s">
        <v>1038</v>
      </c>
      <c r="F20" s="22" t="str">
        <f t="shared" si="2"/>
        <v>6级</v>
      </c>
      <c r="G20" s="15" t="str">
        <f>VLOOKUP(E20,Sheet3!R:S,2,FALSE)</f>
        <v>白色</v>
      </c>
      <c r="H20" s="1" t="s">
        <v>1012</v>
      </c>
      <c r="I20" s="1" t="str">
        <f t="shared" si="1"/>
        <v>6级白色物理武器</v>
      </c>
      <c r="J20" s="1">
        <f>VLOOKUP(C20,映射!N:O,2,FALSE)</f>
        <v>120</v>
      </c>
      <c r="K20" s="1" t="e">
        <f>VLOOKUP(I20,编辑2!D:R,14,FALSE)</f>
        <v>#N/A</v>
      </c>
      <c r="L20" s="1" t="e">
        <f>VLOOKUP(I20,编辑2!D:R,15,FALSE)</f>
        <v>#N/A</v>
      </c>
    </row>
    <row r="21" hidden="1" spans="1:12">
      <c r="A21" s="19">
        <v>101020</v>
      </c>
      <c r="B21" s="20" t="s">
        <v>305</v>
      </c>
      <c r="C21" s="21" t="s">
        <v>83</v>
      </c>
      <c r="D21" s="15">
        <v>6</v>
      </c>
      <c r="E21" s="15" t="s">
        <v>1039</v>
      </c>
      <c r="F21" s="22" t="str">
        <f t="shared" si="2"/>
        <v>6级</v>
      </c>
      <c r="G21" s="15" t="str">
        <f>VLOOKUP(E21,Sheet3!R:S,2,FALSE)</f>
        <v>绿色</v>
      </c>
      <c r="H21" s="1" t="s">
        <v>1012</v>
      </c>
      <c r="I21" s="1" t="str">
        <f t="shared" si="1"/>
        <v>6级绿色物理武器</v>
      </c>
      <c r="J21" s="1">
        <f>VLOOKUP(C21,映射!N:O,2,FALSE)</f>
        <v>120</v>
      </c>
      <c r="K21" s="1" t="e">
        <f>VLOOKUP(I21,编辑2!D:R,14,FALSE)</f>
        <v>#N/A</v>
      </c>
      <c r="L21" s="1" t="e">
        <f>VLOOKUP(I21,编辑2!D:R,15,FALSE)</f>
        <v>#N/A</v>
      </c>
    </row>
    <row r="22" spans="1:13">
      <c r="A22" s="19">
        <v>101021</v>
      </c>
      <c r="B22" s="20" t="s">
        <v>307</v>
      </c>
      <c r="C22" s="21" t="s">
        <v>83</v>
      </c>
      <c r="D22" s="15">
        <v>6</v>
      </c>
      <c r="E22" s="15" t="s">
        <v>1040</v>
      </c>
      <c r="F22" s="22" t="str">
        <f t="shared" si="2"/>
        <v>6级</v>
      </c>
      <c r="G22" s="15" t="str">
        <f>VLOOKUP(E22,Sheet3!R:S,2,FALSE)</f>
        <v>蓝色</v>
      </c>
      <c r="H22" s="1" t="s">
        <v>1012</v>
      </c>
      <c r="I22" s="1" t="str">
        <f t="shared" si="1"/>
        <v>6级蓝色物理武器</v>
      </c>
      <c r="J22" s="1">
        <f>VLOOKUP(C22,映射!N:O,2,FALSE)</f>
        <v>120</v>
      </c>
      <c r="K22" s="1" t="str">
        <f>VLOOKUP(I22,编辑2!D:R,14,FALSE)</f>
        <v>3005;3105;3405;5086</v>
      </c>
      <c r="L22" s="1" t="str">
        <f>VLOOKUP(I22,编辑2!D:R,15,FALSE)</f>
        <v>24;14;14;5</v>
      </c>
      <c r="M22" s="1">
        <f>800*D22*VLOOKUP(G22,Sheet3!S:T,2,FALSE)</f>
        <v>9600</v>
      </c>
    </row>
    <row r="23" spans="1:13">
      <c r="A23" s="19">
        <v>101022</v>
      </c>
      <c r="B23" s="20" t="s">
        <v>313</v>
      </c>
      <c r="C23" s="21" t="s">
        <v>83</v>
      </c>
      <c r="D23" s="15">
        <v>6</v>
      </c>
      <c r="E23" s="15" t="s">
        <v>1041</v>
      </c>
      <c r="F23" s="22" t="str">
        <f t="shared" si="2"/>
        <v>6级</v>
      </c>
      <c r="G23" s="15" t="str">
        <f>VLOOKUP(E23,Sheet3!R:S,2,FALSE)</f>
        <v>紫色</v>
      </c>
      <c r="H23" s="1" t="s">
        <v>1012</v>
      </c>
      <c r="I23" s="1" t="str">
        <f t="shared" si="1"/>
        <v>6级紫色物理武器</v>
      </c>
      <c r="J23" s="1">
        <f>VLOOKUP(C23,映射!N:O,2,FALSE)</f>
        <v>120</v>
      </c>
      <c r="K23" s="1" t="str">
        <f>VLOOKUP(I23,编辑2!D:R,14,FALSE)</f>
        <v>3005;3105;3405;5086</v>
      </c>
      <c r="L23" s="1" t="str">
        <f>VLOOKUP(I23,编辑2!D:R,15,FALSE)</f>
        <v>36;21;21;10</v>
      </c>
      <c r="M23" s="1">
        <f>800*D23*VLOOKUP(G23,Sheet3!S:T,2,FALSE)</f>
        <v>14400</v>
      </c>
    </row>
    <row r="24" spans="1:13">
      <c r="A24" s="19">
        <v>101023</v>
      </c>
      <c r="B24" s="20" t="s">
        <v>316</v>
      </c>
      <c r="C24" s="21" t="s">
        <v>83</v>
      </c>
      <c r="D24" s="15">
        <v>6</v>
      </c>
      <c r="E24" s="15" t="s">
        <v>1042</v>
      </c>
      <c r="F24" s="22" t="str">
        <f t="shared" si="2"/>
        <v>6级</v>
      </c>
      <c r="G24" s="15" t="str">
        <f>VLOOKUP(E24,Sheet3!R:S,2,FALSE)</f>
        <v>金色</v>
      </c>
      <c r="H24" s="1" t="s">
        <v>1012</v>
      </c>
      <c r="I24" s="1" t="str">
        <f t="shared" si="1"/>
        <v>6级金色物理武器</v>
      </c>
      <c r="J24" s="1">
        <f>VLOOKUP(C24,映射!N:O,2,FALSE)</f>
        <v>120</v>
      </c>
      <c r="K24" s="1" t="str">
        <f>VLOOKUP(I24,编辑2!D:R,14,FALSE)</f>
        <v>3005;3105;3405;5086</v>
      </c>
      <c r="L24" s="1" t="str">
        <f>VLOOKUP(I24,编辑2!D:R,15,FALSE)</f>
        <v>58;34;34;15</v>
      </c>
      <c r="M24" s="1">
        <f>800*D24*VLOOKUP(G24,Sheet3!S:T,2,FALSE)</f>
        <v>24000</v>
      </c>
    </row>
    <row r="25" hidden="1" spans="1:12">
      <c r="A25" s="19">
        <v>101024</v>
      </c>
      <c r="B25" s="20" t="s">
        <v>80</v>
      </c>
      <c r="C25" s="21" t="s">
        <v>83</v>
      </c>
      <c r="D25" s="15">
        <v>7</v>
      </c>
      <c r="E25" s="15" t="s">
        <v>1038</v>
      </c>
      <c r="F25" s="22" t="str">
        <f t="shared" si="2"/>
        <v>7级</v>
      </c>
      <c r="G25" s="15" t="str">
        <f>VLOOKUP(E25,Sheet3!R:S,2,FALSE)</f>
        <v>白色</v>
      </c>
      <c r="H25" s="1" t="s">
        <v>1012</v>
      </c>
      <c r="I25" s="1" t="str">
        <f t="shared" si="1"/>
        <v>7级白色物理武器</v>
      </c>
      <c r="J25" s="1">
        <f>VLOOKUP(C25,映射!N:O,2,FALSE)</f>
        <v>120</v>
      </c>
      <c r="K25" s="1" t="e">
        <f>VLOOKUP(I25,编辑2!D:R,14,FALSE)</f>
        <v>#N/A</v>
      </c>
      <c r="L25" s="1" t="e">
        <f>VLOOKUP(I25,编辑2!D:R,15,FALSE)</f>
        <v>#N/A</v>
      </c>
    </row>
    <row r="26" hidden="1" spans="1:12">
      <c r="A26" s="19">
        <v>101025</v>
      </c>
      <c r="B26" s="20" t="s">
        <v>309</v>
      </c>
      <c r="C26" s="21" t="s">
        <v>83</v>
      </c>
      <c r="D26" s="15">
        <v>7</v>
      </c>
      <c r="E26" s="15" t="s">
        <v>1039</v>
      </c>
      <c r="F26" s="22" t="str">
        <f t="shared" si="2"/>
        <v>7级</v>
      </c>
      <c r="G26" s="15" t="str">
        <f>VLOOKUP(E26,Sheet3!R:S,2,FALSE)</f>
        <v>绿色</v>
      </c>
      <c r="H26" s="1" t="s">
        <v>1012</v>
      </c>
      <c r="I26" s="1" t="str">
        <f t="shared" si="1"/>
        <v>7级绿色物理武器</v>
      </c>
      <c r="J26" s="1">
        <f>VLOOKUP(C26,映射!N:O,2,FALSE)</f>
        <v>120</v>
      </c>
      <c r="K26" s="1" t="e">
        <f>VLOOKUP(I26,编辑2!D:R,14,FALSE)</f>
        <v>#N/A</v>
      </c>
      <c r="L26" s="1" t="e">
        <f>VLOOKUP(I26,编辑2!D:R,15,FALSE)</f>
        <v>#N/A</v>
      </c>
    </row>
    <row r="27" spans="1:13">
      <c r="A27" s="19">
        <v>101026</v>
      </c>
      <c r="B27" s="20" t="s">
        <v>311</v>
      </c>
      <c r="C27" s="21" t="s">
        <v>83</v>
      </c>
      <c r="D27" s="15">
        <v>7</v>
      </c>
      <c r="E27" s="15" t="s">
        <v>1040</v>
      </c>
      <c r="F27" s="22" t="str">
        <f t="shared" si="2"/>
        <v>7级</v>
      </c>
      <c r="G27" s="15" t="str">
        <f>VLOOKUP(E27,Sheet3!R:S,2,FALSE)</f>
        <v>蓝色</v>
      </c>
      <c r="H27" s="1" t="s">
        <v>1012</v>
      </c>
      <c r="I27" s="1" t="str">
        <f t="shared" si="1"/>
        <v>7级蓝色物理武器</v>
      </c>
      <c r="J27" s="1">
        <f>VLOOKUP(C27,映射!N:O,2,FALSE)</f>
        <v>120</v>
      </c>
      <c r="K27" s="1" t="str">
        <f>VLOOKUP(I27,编辑2!D:R,14,FALSE)</f>
        <v>3006;3106;3406;5086</v>
      </c>
      <c r="L27" s="1" t="str">
        <f>VLOOKUP(I27,编辑2!D:R,15,FALSE)</f>
        <v>27;16;16;6</v>
      </c>
      <c r="M27" s="1">
        <f>800*D27*VLOOKUP(G27,Sheet3!S:T,2,FALSE)</f>
        <v>11200</v>
      </c>
    </row>
    <row r="28" spans="1:13">
      <c r="A28" s="19">
        <v>101027</v>
      </c>
      <c r="B28" s="20" t="s">
        <v>315</v>
      </c>
      <c r="C28" s="21" t="s">
        <v>83</v>
      </c>
      <c r="D28" s="15">
        <v>7</v>
      </c>
      <c r="E28" s="15" t="s">
        <v>1041</v>
      </c>
      <c r="F28" s="22" t="str">
        <f t="shared" si="2"/>
        <v>7级</v>
      </c>
      <c r="G28" s="15" t="str">
        <f>VLOOKUP(E28,Sheet3!R:S,2,FALSE)</f>
        <v>紫色</v>
      </c>
      <c r="H28" s="1" t="s">
        <v>1012</v>
      </c>
      <c r="I28" s="1" t="str">
        <f t="shared" si="1"/>
        <v>7级紫色物理武器</v>
      </c>
      <c r="J28" s="1">
        <f>VLOOKUP(C28,映射!N:O,2,FALSE)</f>
        <v>120</v>
      </c>
      <c r="K28" s="1" t="str">
        <f>VLOOKUP(I28,编辑2!D:R,14,FALSE)</f>
        <v>3006;3106;3406;5086</v>
      </c>
      <c r="L28" s="1" t="str">
        <f>VLOOKUP(I28,编辑2!D:R,15,FALSE)</f>
        <v>42;25;25;12</v>
      </c>
      <c r="M28" s="1">
        <f>800*D28*VLOOKUP(G28,Sheet3!S:T,2,FALSE)</f>
        <v>16800</v>
      </c>
    </row>
    <row r="29" spans="1:13">
      <c r="A29" s="19">
        <v>101028</v>
      </c>
      <c r="B29" s="20" t="s">
        <v>1043</v>
      </c>
      <c r="C29" s="21" t="s">
        <v>83</v>
      </c>
      <c r="D29" s="15">
        <v>7</v>
      </c>
      <c r="E29" s="15" t="s">
        <v>1042</v>
      </c>
      <c r="F29" s="22" t="str">
        <f t="shared" si="2"/>
        <v>7级</v>
      </c>
      <c r="G29" s="15" t="str">
        <f>VLOOKUP(E29,Sheet3!R:S,2,FALSE)</f>
        <v>金色</v>
      </c>
      <c r="H29" s="1" t="s">
        <v>1012</v>
      </c>
      <c r="I29" s="1" t="str">
        <f t="shared" si="1"/>
        <v>7级金色物理武器</v>
      </c>
      <c r="J29" s="1">
        <f>VLOOKUP(C29,映射!N:O,2,FALSE)</f>
        <v>120</v>
      </c>
      <c r="K29" s="1" t="str">
        <f>VLOOKUP(I29,编辑2!D:R,14,FALSE)</f>
        <v>3006;3106;3406;5086</v>
      </c>
      <c r="L29" s="1" t="str">
        <f>VLOOKUP(I29,编辑2!D:R,15,FALSE)</f>
        <v>68;40;40;18</v>
      </c>
      <c r="M29" s="1">
        <f>800*D29*VLOOKUP(G29,Sheet3!S:T,2,FALSE)</f>
        <v>28000</v>
      </c>
    </row>
    <row r="30" hidden="1" spans="1:12">
      <c r="A30" s="19">
        <v>101029</v>
      </c>
      <c r="B30" s="20" t="s">
        <v>103</v>
      </c>
      <c r="C30" s="23" t="s">
        <v>104</v>
      </c>
      <c r="D30" s="15">
        <v>1</v>
      </c>
      <c r="E30" s="15" t="s">
        <v>1038</v>
      </c>
      <c r="F30" s="22" t="str">
        <f t="shared" si="2"/>
        <v>1级</v>
      </c>
      <c r="G30" s="15" t="str">
        <f>VLOOKUP(E30,Sheet3!R:S,2,FALSE)</f>
        <v>白色</v>
      </c>
      <c r="H30" s="1" t="s">
        <v>1012</v>
      </c>
      <c r="I30" s="1" t="str">
        <f t="shared" si="1"/>
        <v>1级白色物理武器</v>
      </c>
      <c r="J30" s="1">
        <f>VLOOKUP(C30,映射!N:O,2,FALSE)</f>
        <v>121</v>
      </c>
      <c r="K30" s="1" t="e">
        <f>VLOOKUP(I30,编辑2!D:R,14,FALSE)</f>
        <v>#N/A</v>
      </c>
      <c r="L30" s="1" t="e">
        <f>VLOOKUP(I30,编辑2!D:R,15,FALSE)</f>
        <v>#N/A</v>
      </c>
    </row>
    <row r="31" hidden="1" spans="1:12">
      <c r="A31" s="19">
        <v>101030</v>
      </c>
      <c r="B31" s="20" t="s">
        <v>105</v>
      </c>
      <c r="C31" s="23" t="s">
        <v>104</v>
      </c>
      <c r="D31" s="15">
        <v>1</v>
      </c>
      <c r="E31" s="15" t="s">
        <v>1039</v>
      </c>
      <c r="F31" s="22" t="str">
        <f t="shared" si="2"/>
        <v>1级</v>
      </c>
      <c r="G31" s="15" t="str">
        <f>VLOOKUP(E31,Sheet3!R:S,2,FALSE)</f>
        <v>绿色</v>
      </c>
      <c r="H31" s="1" t="s">
        <v>1012</v>
      </c>
      <c r="I31" s="1" t="str">
        <f t="shared" si="1"/>
        <v>1级绿色物理武器</v>
      </c>
      <c r="J31" s="1">
        <f>VLOOKUP(C31,映射!N:O,2,FALSE)</f>
        <v>121</v>
      </c>
      <c r="K31" s="1" t="e">
        <f>VLOOKUP(I31,编辑2!D:R,14,FALSE)</f>
        <v>#N/A</v>
      </c>
      <c r="L31" s="1" t="e">
        <f>VLOOKUP(I31,编辑2!D:R,15,FALSE)</f>
        <v>#N/A</v>
      </c>
    </row>
    <row r="32" hidden="1" spans="1:12">
      <c r="A32" s="19">
        <v>101031</v>
      </c>
      <c r="B32" s="20" t="s">
        <v>103</v>
      </c>
      <c r="C32" s="23" t="s">
        <v>104</v>
      </c>
      <c r="D32" s="15">
        <v>2</v>
      </c>
      <c r="E32" s="15" t="s">
        <v>1038</v>
      </c>
      <c r="F32" s="22" t="str">
        <f t="shared" si="2"/>
        <v>2级</v>
      </c>
      <c r="G32" s="15" t="str">
        <f>VLOOKUP(E32,Sheet3!R:S,2,FALSE)</f>
        <v>白色</v>
      </c>
      <c r="H32" s="1" t="s">
        <v>1012</v>
      </c>
      <c r="I32" s="1" t="str">
        <f t="shared" si="1"/>
        <v>2级白色物理武器</v>
      </c>
      <c r="J32" s="1">
        <f>VLOOKUP(C32,映射!N:O,2,FALSE)</f>
        <v>121</v>
      </c>
      <c r="K32" s="1" t="e">
        <f>VLOOKUP(I32,编辑2!D:R,14,FALSE)</f>
        <v>#N/A</v>
      </c>
      <c r="L32" s="1" t="e">
        <f>VLOOKUP(I32,编辑2!D:R,15,FALSE)</f>
        <v>#N/A</v>
      </c>
    </row>
    <row r="33" spans="1:13">
      <c r="A33" s="19">
        <v>101032</v>
      </c>
      <c r="B33" s="20" t="s">
        <v>106</v>
      </c>
      <c r="C33" s="23" t="s">
        <v>104</v>
      </c>
      <c r="D33" s="15">
        <v>2</v>
      </c>
      <c r="E33" s="15" t="s">
        <v>1039</v>
      </c>
      <c r="F33" s="22" t="str">
        <f t="shared" si="2"/>
        <v>2级</v>
      </c>
      <c r="G33" s="15" t="str">
        <f>VLOOKUP(E33,Sheet3!R:S,2,FALSE)</f>
        <v>绿色</v>
      </c>
      <c r="H33" s="1" t="s">
        <v>1012</v>
      </c>
      <c r="I33" s="1" t="str">
        <f t="shared" si="1"/>
        <v>2级绿色物理武器</v>
      </c>
      <c r="J33" s="1">
        <f>VLOOKUP(C33,映射!N:O,2,FALSE)</f>
        <v>121</v>
      </c>
      <c r="K33" s="1" t="str">
        <f>VLOOKUP(I33,编辑2!D:R,14,FALSE)</f>
        <v>3001;3101;3401</v>
      </c>
      <c r="L33" s="1" t="str">
        <f>VLOOKUP(I33,编辑2!D:R,15,FALSE)</f>
        <v>5;3;3</v>
      </c>
      <c r="M33" s="1">
        <f>800*D33*VLOOKUP(G33,Sheet3!S:T,2,FALSE)</f>
        <v>2400</v>
      </c>
    </row>
    <row r="34" spans="1:13">
      <c r="A34" s="19">
        <v>101033</v>
      </c>
      <c r="B34" s="20" t="s">
        <v>107</v>
      </c>
      <c r="C34" s="23" t="s">
        <v>104</v>
      </c>
      <c r="D34" s="15">
        <v>2</v>
      </c>
      <c r="E34" s="15" t="s">
        <v>1040</v>
      </c>
      <c r="F34" s="22" t="str">
        <f t="shared" si="2"/>
        <v>2级</v>
      </c>
      <c r="G34" s="15" t="str">
        <f>VLOOKUP(E34,Sheet3!R:S,2,FALSE)</f>
        <v>蓝色</v>
      </c>
      <c r="H34" s="1" t="s">
        <v>1012</v>
      </c>
      <c r="I34" s="1" t="str">
        <f t="shared" si="1"/>
        <v>2级蓝色物理武器</v>
      </c>
      <c r="J34" s="1">
        <f>VLOOKUP(C34,映射!N:O,2,FALSE)</f>
        <v>121</v>
      </c>
      <c r="K34" s="1" t="str">
        <f>VLOOKUP(I34,编辑2!D:R,14,FALSE)</f>
        <v>3001;3101;3401;5086</v>
      </c>
      <c r="L34" s="1" t="str">
        <f>VLOOKUP(I34,编辑2!D:R,15,FALSE)</f>
        <v>8;4;4;1</v>
      </c>
      <c r="M34" s="1">
        <f>800*D34*VLOOKUP(G34,Sheet3!S:T,2,FALSE)</f>
        <v>3200</v>
      </c>
    </row>
    <row r="35" hidden="1" spans="1:12">
      <c r="A35" s="19">
        <v>101034</v>
      </c>
      <c r="B35" s="20" t="s">
        <v>103</v>
      </c>
      <c r="C35" s="23" t="s">
        <v>104</v>
      </c>
      <c r="D35" s="15">
        <v>3</v>
      </c>
      <c r="E35" s="15" t="s">
        <v>1038</v>
      </c>
      <c r="F35" s="22" t="str">
        <f t="shared" si="2"/>
        <v>3级</v>
      </c>
      <c r="G35" s="15" t="str">
        <f>VLOOKUP(E35,Sheet3!R:S,2,FALSE)</f>
        <v>白色</v>
      </c>
      <c r="H35" s="1" t="s">
        <v>1012</v>
      </c>
      <c r="I35" s="1" t="str">
        <f t="shared" si="1"/>
        <v>3级白色物理武器</v>
      </c>
      <c r="J35" s="1">
        <f>VLOOKUP(C35,映射!N:O,2,FALSE)</f>
        <v>121</v>
      </c>
      <c r="K35" s="1" t="e">
        <f>VLOOKUP(I35,编辑2!D:R,14,FALSE)</f>
        <v>#N/A</v>
      </c>
      <c r="L35" s="1" t="e">
        <f>VLOOKUP(I35,编辑2!D:R,15,FALSE)</f>
        <v>#N/A</v>
      </c>
    </row>
    <row r="36" hidden="1" spans="1:12">
      <c r="A36" s="19">
        <v>101035</v>
      </c>
      <c r="B36" s="20" t="s">
        <v>108</v>
      </c>
      <c r="C36" s="23" t="s">
        <v>104</v>
      </c>
      <c r="D36" s="15">
        <v>3</v>
      </c>
      <c r="E36" s="15" t="s">
        <v>1039</v>
      </c>
      <c r="F36" s="22" t="str">
        <f t="shared" si="2"/>
        <v>3级</v>
      </c>
      <c r="G36" s="15" t="str">
        <f>VLOOKUP(E36,Sheet3!R:S,2,FALSE)</f>
        <v>绿色</v>
      </c>
      <c r="H36" s="1" t="s">
        <v>1012</v>
      </c>
      <c r="I36" s="1" t="str">
        <f t="shared" si="1"/>
        <v>3级绿色物理武器</v>
      </c>
      <c r="J36" s="1">
        <f>VLOOKUP(C36,映射!N:O,2,FALSE)</f>
        <v>121</v>
      </c>
      <c r="K36" s="1" t="e">
        <f>VLOOKUP(I36,编辑2!D:R,14,FALSE)</f>
        <v>#N/A</v>
      </c>
      <c r="L36" s="1" t="e">
        <f>VLOOKUP(I36,编辑2!D:R,15,FALSE)</f>
        <v>#N/A</v>
      </c>
    </row>
    <row r="37" spans="1:13">
      <c r="A37" s="19">
        <v>101036</v>
      </c>
      <c r="B37" s="20" t="s">
        <v>109</v>
      </c>
      <c r="C37" s="23" t="s">
        <v>104</v>
      </c>
      <c r="D37" s="15">
        <v>3</v>
      </c>
      <c r="E37" s="15" t="s">
        <v>1040</v>
      </c>
      <c r="F37" s="22" t="str">
        <f t="shared" si="2"/>
        <v>3级</v>
      </c>
      <c r="G37" s="15" t="str">
        <f>VLOOKUP(E37,Sheet3!R:S,2,FALSE)</f>
        <v>蓝色</v>
      </c>
      <c r="H37" s="1" t="s">
        <v>1012</v>
      </c>
      <c r="I37" s="1" t="str">
        <f t="shared" si="1"/>
        <v>3级蓝色物理武器</v>
      </c>
      <c r="J37" s="1">
        <f>VLOOKUP(C37,映射!N:O,2,FALSE)</f>
        <v>121</v>
      </c>
      <c r="K37" s="1" t="str">
        <f>VLOOKUP(I37,编辑2!D:R,14,FALSE)</f>
        <v>3002;3102;3402;5086</v>
      </c>
      <c r="L37" s="1" t="str">
        <f>VLOOKUP(I37,编辑2!D:R,15,FALSE)</f>
        <v>12;7;7;2</v>
      </c>
      <c r="M37" s="1">
        <f>800*D37*VLOOKUP(G37,Sheet3!S:T,2,FALSE)</f>
        <v>4800</v>
      </c>
    </row>
    <row r="38" spans="1:13">
      <c r="A38" s="19">
        <v>101037</v>
      </c>
      <c r="B38" s="20" t="s">
        <v>110</v>
      </c>
      <c r="C38" s="23" t="s">
        <v>104</v>
      </c>
      <c r="D38" s="15">
        <v>3</v>
      </c>
      <c r="E38" s="15" t="s">
        <v>1041</v>
      </c>
      <c r="F38" s="22" t="str">
        <f t="shared" si="2"/>
        <v>3级</v>
      </c>
      <c r="G38" s="15" t="str">
        <f>VLOOKUP(E38,Sheet3!R:S,2,FALSE)</f>
        <v>紫色</v>
      </c>
      <c r="H38" s="1" t="s">
        <v>1012</v>
      </c>
      <c r="I38" s="1" t="str">
        <f t="shared" si="1"/>
        <v>3级紫色物理武器</v>
      </c>
      <c r="J38" s="1">
        <f>VLOOKUP(C38,映射!N:O,2,FALSE)</f>
        <v>121</v>
      </c>
      <c r="K38" s="1" t="str">
        <f>VLOOKUP(I38,编辑2!D:R,14,FALSE)</f>
        <v>3002;3102;3402;5086</v>
      </c>
      <c r="L38" s="1" t="str">
        <f>VLOOKUP(I38,编辑2!D:R,15,FALSE)</f>
        <v>18;10;10;4</v>
      </c>
      <c r="M38" s="1">
        <f>800*D38*VLOOKUP(G38,Sheet3!S:T,2,FALSE)</f>
        <v>7200</v>
      </c>
    </row>
    <row r="39" hidden="1" spans="1:12">
      <c r="A39" s="19">
        <v>101038</v>
      </c>
      <c r="B39" s="20" t="s">
        <v>103</v>
      </c>
      <c r="C39" s="23" t="s">
        <v>104</v>
      </c>
      <c r="D39" s="15">
        <v>4</v>
      </c>
      <c r="E39" s="15" t="s">
        <v>1038</v>
      </c>
      <c r="F39" s="22" t="str">
        <f t="shared" si="2"/>
        <v>4级</v>
      </c>
      <c r="G39" s="15" t="str">
        <f>VLOOKUP(E39,Sheet3!R:S,2,FALSE)</f>
        <v>白色</v>
      </c>
      <c r="H39" s="1" t="s">
        <v>1012</v>
      </c>
      <c r="I39" s="1" t="str">
        <f t="shared" si="1"/>
        <v>4级白色物理武器</v>
      </c>
      <c r="J39" s="1">
        <f>VLOOKUP(C39,映射!N:O,2,FALSE)</f>
        <v>121</v>
      </c>
      <c r="K39" s="1" t="e">
        <f>VLOOKUP(I39,编辑2!D:R,14,FALSE)</f>
        <v>#N/A</v>
      </c>
      <c r="L39" s="1" t="e">
        <f>VLOOKUP(I39,编辑2!D:R,15,FALSE)</f>
        <v>#N/A</v>
      </c>
    </row>
    <row r="40" hidden="1" spans="1:12">
      <c r="A40" s="19">
        <v>101039</v>
      </c>
      <c r="B40" s="20" t="s">
        <v>112</v>
      </c>
      <c r="C40" s="23" t="s">
        <v>104</v>
      </c>
      <c r="D40" s="15">
        <v>4</v>
      </c>
      <c r="E40" s="15" t="s">
        <v>1039</v>
      </c>
      <c r="F40" s="22" t="str">
        <f t="shared" si="2"/>
        <v>4级</v>
      </c>
      <c r="G40" s="15" t="str">
        <f>VLOOKUP(E40,Sheet3!R:S,2,FALSE)</f>
        <v>绿色</v>
      </c>
      <c r="H40" s="1" t="s">
        <v>1012</v>
      </c>
      <c r="I40" s="1" t="str">
        <f t="shared" si="1"/>
        <v>4级绿色物理武器</v>
      </c>
      <c r="J40" s="1">
        <f>VLOOKUP(C40,映射!N:O,2,FALSE)</f>
        <v>121</v>
      </c>
      <c r="K40" s="1" t="e">
        <f>VLOOKUP(I40,编辑2!D:R,14,FALSE)</f>
        <v>#N/A</v>
      </c>
      <c r="L40" s="1" t="e">
        <f>VLOOKUP(I40,编辑2!D:R,15,FALSE)</f>
        <v>#N/A</v>
      </c>
    </row>
    <row r="41" spans="1:13">
      <c r="A41" s="19">
        <v>101040</v>
      </c>
      <c r="B41" s="20" t="s">
        <v>113</v>
      </c>
      <c r="C41" s="23" t="s">
        <v>104</v>
      </c>
      <c r="D41" s="15">
        <v>4</v>
      </c>
      <c r="E41" s="15" t="s">
        <v>1040</v>
      </c>
      <c r="F41" s="22" t="str">
        <f t="shared" si="2"/>
        <v>4级</v>
      </c>
      <c r="G41" s="15" t="str">
        <f>VLOOKUP(E41,Sheet3!R:S,2,FALSE)</f>
        <v>蓝色</v>
      </c>
      <c r="H41" s="1" t="s">
        <v>1012</v>
      </c>
      <c r="I41" s="1" t="str">
        <f t="shared" si="1"/>
        <v>4级蓝色物理武器</v>
      </c>
      <c r="J41" s="1">
        <f>VLOOKUP(C41,映射!N:O,2,FALSE)</f>
        <v>121</v>
      </c>
      <c r="K41" s="1" t="str">
        <f>VLOOKUP(I41,编辑2!D:R,14,FALSE)</f>
        <v>3003;3103;3403;5086</v>
      </c>
      <c r="L41" s="1" t="str">
        <f>VLOOKUP(I41,编辑2!D:R,15,FALSE)</f>
        <v>16;9;9;3</v>
      </c>
      <c r="M41" s="1">
        <f>800*D41*VLOOKUP(G41,Sheet3!S:T,2,FALSE)</f>
        <v>6400</v>
      </c>
    </row>
    <row r="42" spans="1:13">
      <c r="A42" s="19">
        <v>101041</v>
      </c>
      <c r="B42" s="20" t="s">
        <v>114</v>
      </c>
      <c r="C42" s="23" t="s">
        <v>104</v>
      </c>
      <c r="D42" s="15">
        <v>4</v>
      </c>
      <c r="E42" s="15" t="s">
        <v>1041</v>
      </c>
      <c r="F42" s="22" t="str">
        <f t="shared" si="2"/>
        <v>4级</v>
      </c>
      <c r="G42" s="15" t="str">
        <f>VLOOKUP(E42,Sheet3!R:S,2,FALSE)</f>
        <v>紫色</v>
      </c>
      <c r="H42" s="1" t="s">
        <v>1012</v>
      </c>
      <c r="I42" s="1" t="str">
        <f t="shared" si="1"/>
        <v>4级紫色物理武器</v>
      </c>
      <c r="J42" s="1">
        <f>VLOOKUP(C42,映射!N:O,2,FALSE)</f>
        <v>121</v>
      </c>
      <c r="K42" s="1" t="str">
        <f>VLOOKUP(I42,编辑2!D:R,14,FALSE)</f>
        <v>3003;3103;3403;5086</v>
      </c>
      <c r="L42" s="1" t="str">
        <f>VLOOKUP(I42,编辑2!D:R,15,FALSE)</f>
        <v>24;14;14;6</v>
      </c>
      <c r="M42" s="1">
        <f>800*D42*VLOOKUP(G42,Sheet3!S:T,2,FALSE)</f>
        <v>9600</v>
      </c>
    </row>
    <row r="43" hidden="1" spans="1:12">
      <c r="A43" s="19">
        <v>101042</v>
      </c>
      <c r="B43" s="20" t="s">
        <v>103</v>
      </c>
      <c r="C43" s="23" t="s">
        <v>104</v>
      </c>
      <c r="D43" s="15">
        <v>5</v>
      </c>
      <c r="E43" s="15" t="s">
        <v>1038</v>
      </c>
      <c r="F43" s="22" t="str">
        <f t="shared" si="2"/>
        <v>5级</v>
      </c>
      <c r="G43" s="15" t="str">
        <f>VLOOKUP(E43,Sheet3!R:S,2,FALSE)</f>
        <v>白色</v>
      </c>
      <c r="H43" s="1" t="s">
        <v>1012</v>
      </c>
      <c r="I43" s="1" t="str">
        <f t="shared" si="1"/>
        <v>5级白色物理武器</v>
      </c>
      <c r="J43" s="1">
        <f>VLOOKUP(C43,映射!N:O,2,FALSE)</f>
        <v>121</v>
      </c>
      <c r="K43" s="1" t="e">
        <f>VLOOKUP(I43,编辑2!D:R,14,FALSE)</f>
        <v>#N/A</v>
      </c>
      <c r="L43" s="1" t="e">
        <f>VLOOKUP(I43,编辑2!D:R,15,FALSE)</f>
        <v>#N/A</v>
      </c>
    </row>
    <row r="44" hidden="1" spans="1:12">
      <c r="A44" s="19">
        <v>101043</v>
      </c>
      <c r="B44" s="20" t="s">
        <v>111</v>
      </c>
      <c r="C44" s="23" t="s">
        <v>104</v>
      </c>
      <c r="D44" s="15">
        <v>5</v>
      </c>
      <c r="E44" s="15" t="s">
        <v>1039</v>
      </c>
      <c r="F44" s="22" t="str">
        <f t="shared" si="2"/>
        <v>5级</v>
      </c>
      <c r="G44" s="15" t="str">
        <f>VLOOKUP(E44,Sheet3!R:S,2,FALSE)</f>
        <v>绿色</v>
      </c>
      <c r="H44" s="1" t="s">
        <v>1012</v>
      </c>
      <c r="I44" s="1" t="str">
        <f t="shared" si="1"/>
        <v>5级绿色物理武器</v>
      </c>
      <c r="J44" s="1">
        <f>VLOOKUP(C44,映射!N:O,2,FALSE)</f>
        <v>121</v>
      </c>
      <c r="K44" s="1" t="e">
        <f>VLOOKUP(I44,编辑2!D:R,14,FALSE)</f>
        <v>#N/A</v>
      </c>
      <c r="L44" s="1" t="e">
        <f>VLOOKUP(I44,编辑2!D:R,15,FALSE)</f>
        <v>#N/A</v>
      </c>
    </row>
    <row r="45" spans="1:13">
      <c r="A45" s="19">
        <v>101044</v>
      </c>
      <c r="B45" s="20" t="s">
        <v>116</v>
      </c>
      <c r="C45" s="23" t="s">
        <v>104</v>
      </c>
      <c r="D45" s="15">
        <v>5</v>
      </c>
      <c r="E45" s="15" t="s">
        <v>1040</v>
      </c>
      <c r="F45" s="22" t="str">
        <f t="shared" si="2"/>
        <v>5级</v>
      </c>
      <c r="G45" s="15" t="str">
        <f>VLOOKUP(E45,Sheet3!R:S,2,FALSE)</f>
        <v>蓝色</v>
      </c>
      <c r="H45" s="1" t="s">
        <v>1012</v>
      </c>
      <c r="I45" s="1" t="str">
        <f t="shared" si="1"/>
        <v>5级蓝色物理武器</v>
      </c>
      <c r="J45" s="1">
        <f>VLOOKUP(C45,映射!N:O,2,FALSE)</f>
        <v>121</v>
      </c>
      <c r="K45" s="1" t="str">
        <f>VLOOKUP(I45,编辑2!D:R,14,FALSE)</f>
        <v>3004;3104;3404;5086</v>
      </c>
      <c r="L45" s="1" t="str">
        <f>VLOOKUP(I45,编辑2!D:R,15,FALSE)</f>
        <v>20;12;12;4</v>
      </c>
      <c r="M45" s="1">
        <f>800*D45*VLOOKUP(G45,Sheet3!S:T,2,FALSE)</f>
        <v>8000</v>
      </c>
    </row>
    <row r="46" spans="1:13">
      <c r="A46" s="19">
        <v>101045</v>
      </c>
      <c r="B46" s="20" t="s">
        <v>319</v>
      </c>
      <c r="C46" s="23" t="s">
        <v>104</v>
      </c>
      <c r="D46" s="15">
        <v>5</v>
      </c>
      <c r="E46" s="15" t="s">
        <v>1041</v>
      </c>
      <c r="F46" s="22" t="str">
        <f t="shared" si="2"/>
        <v>5级</v>
      </c>
      <c r="G46" s="15" t="str">
        <f>VLOOKUP(E46,Sheet3!R:S,2,FALSE)</f>
        <v>紫色</v>
      </c>
      <c r="H46" s="1" t="s">
        <v>1012</v>
      </c>
      <c r="I46" s="1" t="str">
        <f t="shared" si="1"/>
        <v>5级紫色物理武器</v>
      </c>
      <c r="J46" s="1">
        <f>VLOOKUP(C46,映射!N:O,2,FALSE)</f>
        <v>121</v>
      </c>
      <c r="K46" s="1" t="str">
        <f>VLOOKUP(I46,编辑2!D:R,14,FALSE)</f>
        <v>3004;3104;3404;5086</v>
      </c>
      <c r="L46" s="1" t="str">
        <f>VLOOKUP(I46,编辑2!D:R,15,FALSE)</f>
        <v>30;18;18;8</v>
      </c>
      <c r="M46" s="1">
        <f>800*D46*VLOOKUP(G46,Sheet3!S:T,2,FALSE)</f>
        <v>12000</v>
      </c>
    </row>
    <row r="47" spans="1:13">
      <c r="A47" s="19">
        <v>101046</v>
      </c>
      <c r="B47" s="20" t="s">
        <v>321</v>
      </c>
      <c r="C47" s="23" t="s">
        <v>104</v>
      </c>
      <c r="D47" s="15">
        <v>5</v>
      </c>
      <c r="E47" s="15" t="s">
        <v>1042</v>
      </c>
      <c r="F47" s="22" t="str">
        <f t="shared" si="2"/>
        <v>5级</v>
      </c>
      <c r="G47" s="15" t="str">
        <f>VLOOKUP(E47,Sheet3!R:S,2,FALSE)</f>
        <v>金色</v>
      </c>
      <c r="H47" s="1" t="s">
        <v>1012</v>
      </c>
      <c r="I47" s="1" t="str">
        <f t="shared" si="1"/>
        <v>5级金色物理武器</v>
      </c>
      <c r="J47" s="1">
        <f>VLOOKUP(C47,映射!N:O,2,FALSE)</f>
        <v>121</v>
      </c>
      <c r="K47" s="1" t="str">
        <f>VLOOKUP(I47,编辑2!D:R,14,FALSE)</f>
        <v>3004;3104;3404;5086</v>
      </c>
      <c r="L47" s="1" t="str">
        <f>VLOOKUP(I47,编辑2!D:R,15,FALSE)</f>
        <v>48;28;28;12</v>
      </c>
      <c r="M47" s="1">
        <f>800*D47*VLOOKUP(G47,Sheet3!S:T,2,FALSE)</f>
        <v>20000</v>
      </c>
    </row>
    <row r="48" hidden="1" spans="1:12">
      <c r="A48" s="19">
        <v>101047</v>
      </c>
      <c r="B48" s="20" t="s">
        <v>103</v>
      </c>
      <c r="C48" s="23" t="s">
        <v>104</v>
      </c>
      <c r="D48" s="15">
        <v>6</v>
      </c>
      <c r="E48" s="15" t="s">
        <v>1038</v>
      </c>
      <c r="F48" s="22" t="str">
        <f t="shared" si="2"/>
        <v>6级</v>
      </c>
      <c r="G48" s="15" t="str">
        <f>VLOOKUP(E48,Sheet3!R:S,2,FALSE)</f>
        <v>白色</v>
      </c>
      <c r="H48" s="1" t="s">
        <v>1012</v>
      </c>
      <c r="I48" s="1" t="str">
        <f t="shared" si="1"/>
        <v>6级白色物理武器</v>
      </c>
      <c r="J48" s="1">
        <f>VLOOKUP(C48,映射!N:O,2,FALSE)</f>
        <v>121</v>
      </c>
      <c r="K48" s="1" t="e">
        <f>VLOOKUP(I48,编辑2!D:R,14,FALSE)</f>
        <v>#N/A</v>
      </c>
      <c r="L48" s="1" t="e">
        <f>VLOOKUP(I48,编辑2!D:R,15,FALSE)</f>
        <v>#N/A</v>
      </c>
    </row>
    <row r="49" hidden="1" spans="1:12">
      <c r="A49" s="19">
        <v>101048</v>
      </c>
      <c r="B49" s="20" t="s">
        <v>327</v>
      </c>
      <c r="C49" s="23" t="s">
        <v>104</v>
      </c>
      <c r="D49" s="15">
        <v>6</v>
      </c>
      <c r="E49" s="15" t="s">
        <v>1039</v>
      </c>
      <c r="F49" s="22" t="str">
        <f t="shared" si="2"/>
        <v>6级</v>
      </c>
      <c r="G49" s="15" t="str">
        <f>VLOOKUP(E49,Sheet3!R:S,2,FALSE)</f>
        <v>绿色</v>
      </c>
      <c r="H49" s="1" t="s">
        <v>1012</v>
      </c>
      <c r="I49" s="1" t="str">
        <f t="shared" si="1"/>
        <v>6级绿色物理武器</v>
      </c>
      <c r="J49" s="1">
        <f>VLOOKUP(C49,映射!N:O,2,FALSE)</f>
        <v>121</v>
      </c>
      <c r="K49" s="1" t="e">
        <f>VLOOKUP(I49,编辑2!D:R,14,FALSE)</f>
        <v>#N/A</v>
      </c>
      <c r="L49" s="1" t="e">
        <f>VLOOKUP(I49,编辑2!D:R,15,FALSE)</f>
        <v>#N/A</v>
      </c>
    </row>
    <row r="50" spans="1:13">
      <c r="A50" s="19">
        <v>101049</v>
      </c>
      <c r="B50" s="20" t="s">
        <v>322</v>
      </c>
      <c r="C50" s="23" t="s">
        <v>104</v>
      </c>
      <c r="D50" s="15">
        <v>6</v>
      </c>
      <c r="E50" s="15" t="s">
        <v>1040</v>
      </c>
      <c r="F50" s="22" t="str">
        <f t="shared" si="2"/>
        <v>6级</v>
      </c>
      <c r="G50" s="15" t="str">
        <f>VLOOKUP(E50,Sheet3!R:S,2,FALSE)</f>
        <v>蓝色</v>
      </c>
      <c r="H50" s="1" t="s">
        <v>1012</v>
      </c>
      <c r="I50" s="1" t="str">
        <f t="shared" si="1"/>
        <v>6级蓝色物理武器</v>
      </c>
      <c r="J50" s="1">
        <f>VLOOKUP(C50,映射!N:O,2,FALSE)</f>
        <v>121</v>
      </c>
      <c r="K50" s="1" t="str">
        <f>VLOOKUP(I50,编辑2!D:R,14,FALSE)</f>
        <v>3005;3105;3405;5086</v>
      </c>
      <c r="L50" s="1" t="str">
        <f>VLOOKUP(I50,编辑2!D:R,15,FALSE)</f>
        <v>24;14;14;5</v>
      </c>
      <c r="M50" s="1">
        <f>800*D50*VLOOKUP(G50,Sheet3!S:T,2,FALSE)</f>
        <v>9600</v>
      </c>
    </row>
    <row r="51" spans="1:13">
      <c r="A51" s="19">
        <v>101050</v>
      </c>
      <c r="B51" s="20" t="s">
        <v>115</v>
      </c>
      <c r="C51" s="23" t="s">
        <v>104</v>
      </c>
      <c r="D51" s="15">
        <v>6</v>
      </c>
      <c r="E51" s="15" t="s">
        <v>1041</v>
      </c>
      <c r="F51" s="22" t="str">
        <f t="shared" si="2"/>
        <v>6级</v>
      </c>
      <c r="G51" s="15" t="str">
        <f>VLOOKUP(E51,Sheet3!R:S,2,FALSE)</f>
        <v>紫色</v>
      </c>
      <c r="H51" s="1" t="s">
        <v>1012</v>
      </c>
      <c r="I51" s="1" t="str">
        <f t="shared" si="1"/>
        <v>6级紫色物理武器</v>
      </c>
      <c r="J51" s="1">
        <f>VLOOKUP(C51,映射!N:O,2,FALSE)</f>
        <v>121</v>
      </c>
      <c r="K51" s="1" t="str">
        <f>VLOOKUP(I51,编辑2!D:R,14,FALSE)</f>
        <v>3005;3105;3405;5086</v>
      </c>
      <c r="L51" s="1" t="str">
        <f>VLOOKUP(I51,编辑2!D:R,15,FALSE)</f>
        <v>36;21;21;10</v>
      </c>
      <c r="M51" s="1">
        <f>800*D51*VLOOKUP(G51,Sheet3!S:T,2,FALSE)</f>
        <v>14400</v>
      </c>
    </row>
    <row r="52" spans="1:13">
      <c r="A52" s="19">
        <v>101051</v>
      </c>
      <c r="B52" s="20" t="s">
        <v>323</v>
      </c>
      <c r="C52" s="23" t="s">
        <v>104</v>
      </c>
      <c r="D52" s="15">
        <v>6</v>
      </c>
      <c r="E52" s="15" t="s">
        <v>1042</v>
      </c>
      <c r="F52" s="22" t="str">
        <f t="shared" si="2"/>
        <v>6级</v>
      </c>
      <c r="G52" s="15" t="str">
        <f>VLOOKUP(E52,Sheet3!R:S,2,FALSE)</f>
        <v>金色</v>
      </c>
      <c r="H52" s="1" t="s">
        <v>1012</v>
      </c>
      <c r="I52" s="1" t="str">
        <f t="shared" si="1"/>
        <v>6级金色物理武器</v>
      </c>
      <c r="J52" s="1">
        <f>VLOOKUP(C52,映射!N:O,2,FALSE)</f>
        <v>121</v>
      </c>
      <c r="K52" s="1" t="str">
        <f>VLOOKUP(I52,编辑2!D:R,14,FALSE)</f>
        <v>3005;3105;3405;5086</v>
      </c>
      <c r="L52" s="1" t="str">
        <f>VLOOKUP(I52,编辑2!D:R,15,FALSE)</f>
        <v>58;34;34;15</v>
      </c>
      <c r="M52" s="1">
        <f>800*D52*VLOOKUP(G52,Sheet3!S:T,2,FALSE)</f>
        <v>24000</v>
      </c>
    </row>
    <row r="53" hidden="1" spans="1:12">
      <c r="A53" s="19">
        <v>101052</v>
      </c>
      <c r="B53" s="20" t="s">
        <v>103</v>
      </c>
      <c r="C53" s="23" t="s">
        <v>104</v>
      </c>
      <c r="D53" s="15">
        <v>7</v>
      </c>
      <c r="E53" s="15" t="s">
        <v>1038</v>
      </c>
      <c r="F53" s="22" t="str">
        <f t="shared" si="2"/>
        <v>7级</v>
      </c>
      <c r="G53" s="15" t="str">
        <f>VLOOKUP(E53,Sheet3!R:S,2,FALSE)</f>
        <v>白色</v>
      </c>
      <c r="H53" s="1" t="s">
        <v>1012</v>
      </c>
      <c r="I53" s="1" t="str">
        <f t="shared" si="1"/>
        <v>7级白色物理武器</v>
      </c>
      <c r="J53" s="1">
        <f>VLOOKUP(C53,映射!N:O,2,FALSE)</f>
        <v>121</v>
      </c>
      <c r="K53" s="1" t="e">
        <f>VLOOKUP(I53,编辑2!D:R,14,FALSE)</f>
        <v>#N/A</v>
      </c>
      <c r="L53" s="1" t="e">
        <f>VLOOKUP(I53,编辑2!D:R,15,FALSE)</f>
        <v>#N/A</v>
      </c>
    </row>
    <row r="54" hidden="1" spans="1:12">
      <c r="A54" s="19">
        <v>101053</v>
      </c>
      <c r="B54" s="20" t="s">
        <v>325</v>
      </c>
      <c r="C54" s="23" t="s">
        <v>104</v>
      </c>
      <c r="D54" s="15">
        <v>7</v>
      </c>
      <c r="E54" s="15" t="s">
        <v>1039</v>
      </c>
      <c r="F54" s="22" t="str">
        <f t="shared" si="2"/>
        <v>7级</v>
      </c>
      <c r="G54" s="15" t="str">
        <f>VLOOKUP(E54,Sheet3!R:S,2,FALSE)</f>
        <v>绿色</v>
      </c>
      <c r="H54" s="1" t="s">
        <v>1012</v>
      </c>
      <c r="I54" s="1" t="str">
        <f t="shared" si="1"/>
        <v>7级绿色物理武器</v>
      </c>
      <c r="J54" s="1">
        <f>VLOOKUP(C54,映射!N:O,2,FALSE)</f>
        <v>121</v>
      </c>
      <c r="K54" s="1" t="e">
        <f>VLOOKUP(I54,编辑2!D:R,14,FALSE)</f>
        <v>#N/A</v>
      </c>
      <c r="L54" s="1" t="e">
        <f>VLOOKUP(I54,编辑2!D:R,15,FALSE)</f>
        <v>#N/A</v>
      </c>
    </row>
    <row r="55" spans="1:13">
      <c r="A55" s="19">
        <v>101054</v>
      </c>
      <c r="B55" s="20" t="s">
        <v>326</v>
      </c>
      <c r="C55" s="23" t="s">
        <v>104</v>
      </c>
      <c r="D55" s="15">
        <v>7</v>
      </c>
      <c r="E55" s="15" t="s">
        <v>1040</v>
      </c>
      <c r="F55" s="22" t="str">
        <f t="shared" si="2"/>
        <v>7级</v>
      </c>
      <c r="G55" s="15" t="str">
        <f>VLOOKUP(E55,Sheet3!R:S,2,FALSE)</f>
        <v>蓝色</v>
      </c>
      <c r="H55" s="1" t="s">
        <v>1012</v>
      </c>
      <c r="I55" s="1" t="str">
        <f t="shared" si="1"/>
        <v>7级蓝色物理武器</v>
      </c>
      <c r="J55" s="1">
        <f>VLOOKUP(C55,映射!N:O,2,FALSE)</f>
        <v>121</v>
      </c>
      <c r="K55" s="1" t="str">
        <f>VLOOKUP(I55,编辑2!D:R,14,FALSE)</f>
        <v>3006;3106;3406;5086</v>
      </c>
      <c r="L55" s="1" t="str">
        <f>VLOOKUP(I55,编辑2!D:R,15,FALSE)</f>
        <v>27;16;16;6</v>
      </c>
      <c r="M55" s="1">
        <f>800*D55*VLOOKUP(G55,Sheet3!S:T,2,FALSE)</f>
        <v>11200</v>
      </c>
    </row>
    <row r="56" spans="1:13">
      <c r="A56" s="19">
        <v>101055</v>
      </c>
      <c r="B56" s="20" t="s">
        <v>320</v>
      </c>
      <c r="C56" s="23" t="s">
        <v>104</v>
      </c>
      <c r="D56" s="15">
        <v>7</v>
      </c>
      <c r="E56" s="15" t="s">
        <v>1041</v>
      </c>
      <c r="F56" s="22" t="str">
        <f t="shared" si="2"/>
        <v>7级</v>
      </c>
      <c r="G56" s="15" t="str">
        <f>VLOOKUP(E56,Sheet3!R:S,2,FALSE)</f>
        <v>紫色</v>
      </c>
      <c r="H56" s="1" t="s">
        <v>1012</v>
      </c>
      <c r="I56" s="1" t="str">
        <f t="shared" si="1"/>
        <v>7级紫色物理武器</v>
      </c>
      <c r="J56" s="1">
        <f>VLOOKUP(C56,映射!N:O,2,FALSE)</f>
        <v>121</v>
      </c>
      <c r="K56" s="1" t="str">
        <f>VLOOKUP(I56,编辑2!D:R,14,FALSE)</f>
        <v>3006;3106;3406;5086</v>
      </c>
      <c r="L56" s="1" t="str">
        <f>VLOOKUP(I56,编辑2!D:R,15,FALSE)</f>
        <v>42;25;25;12</v>
      </c>
      <c r="M56" s="1">
        <f>800*D56*VLOOKUP(G56,Sheet3!S:T,2,FALSE)</f>
        <v>16800</v>
      </c>
    </row>
    <row r="57" spans="1:13">
      <c r="A57" s="19">
        <v>101056</v>
      </c>
      <c r="B57" s="20" t="s">
        <v>1044</v>
      </c>
      <c r="C57" s="23" t="s">
        <v>104</v>
      </c>
      <c r="D57" s="15">
        <v>7</v>
      </c>
      <c r="E57" s="15" t="s">
        <v>1042</v>
      </c>
      <c r="F57" s="22" t="str">
        <f t="shared" si="2"/>
        <v>7级</v>
      </c>
      <c r="G57" s="15" t="str">
        <f>VLOOKUP(E57,Sheet3!R:S,2,FALSE)</f>
        <v>金色</v>
      </c>
      <c r="H57" s="1" t="s">
        <v>1012</v>
      </c>
      <c r="I57" s="1" t="str">
        <f t="shared" si="1"/>
        <v>7级金色物理武器</v>
      </c>
      <c r="J57" s="1">
        <f>VLOOKUP(C57,映射!N:O,2,FALSE)</f>
        <v>121</v>
      </c>
      <c r="K57" s="1" t="str">
        <f>VLOOKUP(I57,编辑2!D:R,14,FALSE)</f>
        <v>3006;3106;3406;5086</v>
      </c>
      <c r="L57" s="1" t="str">
        <f>VLOOKUP(I57,编辑2!D:R,15,FALSE)</f>
        <v>68;40;40;18</v>
      </c>
      <c r="M57" s="1">
        <f>800*D57*VLOOKUP(G57,Sheet3!S:T,2,FALSE)</f>
        <v>28000</v>
      </c>
    </row>
    <row r="58" hidden="1" spans="1:12">
      <c r="A58" s="19">
        <v>101057</v>
      </c>
      <c r="B58" s="20" t="s">
        <v>117</v>
      </c>
      <c r="C58" s="24" t="s">
        <v>118</v>
      </c>
      <c r="D58" s="15">
        <v>1</v>
      </c>
      <c r="E58" s="15" t="s">
        <v>1038</v>
      </c>
      <c r="F58" s="22" t="str">
        <f t="shared" si="2"/>
        <v>1级</v>
      </c>
      <c r="G58" s="15" t="str">
        <f>VLOOKUP(E58,Sheet3!R:S,2,FALSE)</f>
        <v>白色</v>
      </c>
      <c r="H58" s="1" t="s">
        <v>1012</v>
      </c>
      <c r="I58" s="1" t="str">
        <f t="shared" si="1"/>
        <v>1级白色物理武器</v>
      </c>
      <c r="J58" s="1">
        <f>VLOOKUP(C58,映射!N:O,2,FALSE)</f>
        <v>122</v>
      </c>
      <c r="K58" s="1" t="e">
        <f>VLOOKUP(I58,编辑2!D:R,14,FALSE)</f>
        <v>#N/A</v>
      </c>
      <c r="L58" s="1" t="e">
        <f>VLOOKUP(I58,编辑2!D:R,15,FALSE)</f>
        <v>#N/A</v>
      </c>
    </row>
    <row r="59" hidden="1" spans="1:12">
      <c r="A59" s="19">
        <v>101058</v>
      </c>
      <c r="B59" s="20" t="s">
        <v>119</v>
      </c>
      <c r="C59" s="24" t="s">
        <v>118</v>
      </c>
      <c r="D59" s="15">
        <v>1</v>
      </c>
      <c r="E59" s="15" t="s">
        <v>1039</v>
      </c>
      <c r="F59" s="22" t="str">
        <f t="shared" si="2"/>
        <v>1级</v>
      </c>
      <c r="G59" s="15" t="str">
        <f>VLOOKUP(E59,Sheet3!R:S,2,FALSE)</f>
        <v>绿色</v>
      </c>
      <c r="H59" s="1" t="s">
        <v>1012</v>
      </c>
      <c r="I59" s="1" t="str">
        <f t="shared" si="1"/>
        <v>1级绿色物理武器</v>
      </c>
      <c r="J59" s="1">
        <f>VLOOKUP(C59,映射!N:O,2,FALSE)</f>
        <v>122</v>
      </c>
      <c r="K59" s="1" t="e">
        <f>VLOOKUP(I59,编辑2!D:R,14,FALSE)</f>
        <v>#N/A</v>
      </c>
      <c r="L59" s="1" t="e">
        <f>VLOOKUP(I59,编辑2!D:R,15,FALSE)</f>
        <v>#N/A</v>
      </c>
    </row>
    <row r="60" hidden="1" spans="1:12">
      <c r="A60" s="19">
        <v>101059</v>
      </c>
      <c r="B60" s="20" t="s">
        <v>117</v>
      </c>
      <c r="C60" s="24" t="s">
        <v>118</v>
      </c>
      <c r="D60" s="15">
        <v>2</v>
      </c>
      <c r="E60" s="15" t="s">
        <v>1038</v>
      </c>
      <c r="F60" s="22" t="str">
        <f t="shared" si="2"/>
        <v>2级</v>
      </c>
      <c r="G60" s="15" t="str">
        <f>VLOOKUP(E60,Sheet3!R:S,2,FALSE)</f>
        <v>白色</v>
      </c>
      <c r="H60" s="1" t="s">
        <v>1012</v>
      </c>
      <c r="I60" s="1" t="str">
        <f t="shared" si="1"/>
        <v>2级白色物理武器</v>
      </c>
      <c r="J60" s="1">
        <f>VLOOKUP(C60,映射!N:O,2,FALSE)</f>
        <v>122</v>
      </c>
      <c r="K60" s="1" t="e">
        <f>VLOOKUP(I60,编辑2!D:R,14,FALSE)</f>
        <v>#N/A</v>
      </c>
      <c r="L60" s="1" t="e">
        <f>VLOOKUP(I60,编辑2!D:R,15,FALSE)</f>
        <v>#N/A</v>
      </c>
    </row>
    <row r="61" spans="1:13">
      <c r="A61" s="19">
        <v>101060</v>
      </c>
      <c r="B61" s="20" t="s">
        <v>120</v>
      </c>
      <c r="C61" s="24" t="s">
        <v>118</v>
      </c>
      <c r="D61" s="15">
        <v>2</v>
      </c>
      <c r="E61" s="15" t="s">
        <v>1039</v>
      </c>
      <c r="F61" s="22" t="str">
        <f t="shared" si="2"/>
        <v>2级</v>
      </c>
      <c r="G61" s="15" t="str">
        <f>VLOOKUP(E61,Sheet3!R:S,2,FALSE)</f>
        <v>绿色</v>
      </c>
      <c r="H61" s="1" t="s">
        <v>1012</v>
      </c>
      <c r="I61" s="1" t="str">
        <f t="shared" si="1"/>
        <v>2级绿色物理武器</v>
      </c>
      <c r="J61" s="1">
        <f>VLOOKUP(C61,映射!N:O,2,FALSE)</f>
        <v>122</v>
      </c>
      <c r="K61" s="1" t="str">
        <f>VLOOKUP(I61,编辑2!D:R,14,FALSE)</f>
        <v>3001;3101;3401</v>
      </c>
      <c r="L61" s="1" t="str">
        <f>VLOOKUP(I61,编辑2!D:R,15,FALSE)</f>
        <v>5;3;3</v>
      </c>
      <c r="M61" s="1">
        <f>800*D61*VLOOKUP(G61,Sheet3!S:T,2,FALSE)</f>
        <v>2400</v>
      </c>
    </row>
    <row r="62" spans="1:13">
      <c r="A62" s="19">
        <v>101061</v>
      </c>
      <c r="B62" s="20" t="s">
        <v>121</v>
      </c>
      <c r="C62" s="24" t="s">
        <v>118</v>
      </c>
      <c r="D62" s="15">
        <v>2</v>
      </c>
      <c r="E62" s="15" t="s">
        <v>1040</v>
      </c>
      <c r="F62" s="22" t="str">
        <f t="shared" si="2"/>
        <v>2级</v>
      </c>
      <c r="G62" s="15" t="str">
        <f>VLOOKUP(E62,Sheet3!R:S,2,FALSE)</f>
        <v>蓝色</v>
      </c>
      <c r="H62" s="1" t="s">
        <v>1012</v>
      </c>
      <c r="I62" s="1" t="str">
        <f t="shared" si="1"/>
        <v>2级蓝色物理武器</v>
      </c>
      <c r="J62" s="1">
        <f>VLOOKUP(C62,映射!N:O,2,FALSE)</f>
        <v>122</v>
      </c>
      <c r="K62" s="1" t="str">
        <f>VLOOKUP(I62,编辑2!D:R,14,FALSE)</f>
        <v>3001;3101;3401;5086</v>
      </c>
      <c r="L62" s="1" t="str">
        <f>VLOOKUP(I62,编辑2!D:R,15,FALSE)</f>
        <v>8;4;4;1</v>
      </c>
      <c r="M62" s="1">
        <f>800*D62*VLOOKUP(G62,Sheet3!S:T,2,FALSE)</f>
        <v>3200</v>
      </c>
    </row>
    <row r="63" hidden="1" spans="1:12">
      <c r="A63" s="19">
        <v>101062</v>
      </c>
      <c r="B63" s="20" t="s">
        <v>117</v>
      </c>
      <c r="C63" s="24" t="s">
        <v>118</v>
      </c>
      <c r="D63" s="15">
        <v>3</v>
      </c>
      <c r="E63" s="15" t="s">
        <v>1038</v>
      </c>
      <c r="F63" s="22" t="str">
        <f t="shared" si="2"/>
        <v>3级</v>
      </c>
      <c r="G63" s="15" t="str">
        <f>VLOOKUP(E63,Sheet3!R:S,2,FALSE)</f>
        <v>白色</v>
      </c>
      <c r="H63" s="1" t="s">
        <v>1012</v>
      </c>
      <c r="I63" s="1" t="str">
        <f t="shared" si="1"/>
        <v>3级白色物理武器</v>
      </c>
      <c r="J63" s="1">
        <f>VLOOKUP(C63,映射!N:O,2,FALSE)</f>
        <v>122</v>
      </c>
      <c r="K63" s="1" t="e">
        <f>VLOOKUP(I63,编辑2!D:R,14,FALSE)</f>
        <v>#N/A</v>
      </c>
      <c r="L63" s="1" t="e">
        <f>VLOOKUP(I63,编辑2!D:R,15,FALSE)</f>
        <v>#N/A</v>
      </c>
    </row>
    <row r="64" hidden="1" spans="1:12">
      <c r="A64" s="19">
        <v>101063</v>
      </c>
      <c r="B64" s="20" t="s">
        <v>122</v>
      </c>
      <c r="C64" s="24" t="s">
        <v>118</v>
      </c>
      <c r="D64" s="15">
        <v>3</v>
      </c>
      <c r="E64" s="15" t="s">
        <v>1039</v>
      </c>
      <c r="F64" s="22" t="str">
        <f t="shared" si="2"/>
        <v>3级</v>
      </c>
      <c r="G64" s="15" t="str">
        <f>VLOOKUP(E64,Sheet3!R:S,2,FALSE)</f>
        <v>绿色</v>
      </c>
      <c r="H64" s="1" t="s">
        <v>1012</v>
      </c>
      <c r="I64" s="1" t="str">
        <f t="shared" si="1"/>
        <v>3级绿色物理武器</v>
      </c>
      <c r="J64" s="1">
        <f>VLOOKUP(C64,映射!N:O,2,FALSE)</f>
        <v>122</v>
      </c>
      <c r="K64" s="1" t="e">
        <f>VLOOKUP(I64,编辑2!D:R,14,FALSE)</f>
        <v>#N/A</v>
      </c>
      <c r="L64" s="1" t="e">
        <f>VLOOKUP(I64,编辑2!D:R,15,FALSE)</f>
        <v>#N/A</v>
      </c>
    </row>
    <row r="65" spans="1:13">
      <c r="A65" s="19">
        <v>101064</v>
      </c>
      <c r="B65" s="20" t="s">
        <v>123</v>
      </c>
      <c r="C65" s="24" t="s">
        <v>118</v>
      </c>
      <c r="D65" s="15">
        <v>3</v>
      </c>
      <c r="E65" s="15" t="s">
        <v>1040</v>
      </c>
      <c r="F65" s="22" t="str">
        <f t="shared" si="2"/>
        <v>3级</v>
      </c>
      <c r="G65" s="15" t="str">
        <f>VLOOKUP(E65,Sheet3!R:S,2,FALSE)</f>
        <v>蓝色</v>
      </c>
      <c r="H65" s="1" t="s">
        <v>1012</v>
      </c>
      <c r="I65" s="1" t="str">
        <f t="shared" si="1"/>
        <v>3级蓝色物理武器</v>
      </c>
      <c r="J65" s="1">
        <f>VLOOKUP(C65,映射!N:O,2,FALSE)</f>
        <v>122</v>
      </c>
      <c r="K65" s="1" t="str">
        <f>VLOOKUP(I65,编辑2!D:R,14,FALSE)</f>
        <v>3002;3102;3402;5086</v>
      </c>
      <c r="L65" s="1" t="str">
        <f>VLOOKUP(I65,编辑2!D:R,15,FALSE)</f>
        <v>12;7;7;2</v>
      </c>
      <c r="M65" s="1">
        <f>800*D65*VLOOKUP(G65,Sheet3!S:T,2,FALSE)</f>
        <v>4800</v>
      </c>
    </row>
    <row r="66" spans="1:13">
      <c r="A66" s="19">
        <v>101065</v>
      </c>
      <c r="B66" s="20" t="s">
        <v>124</v>
      </c>
      <c r="C66" s="24" t="s">
        <v>118</v>
      </c>
      <c r="D66" s="15">
        <v>3</v>
      </c>
      <c r="E66" s="15" t="s">
        <v>1041</v>
      </c>
      <c r="F66" s="22" t="str">
        <f t="shared" si="2"/>
        <v>3级</v>
      </c>
      <c r="G66" s="15" t="str">
        <f>VLOOKUP(E66,Sheet3!R:S,2,FALSE)</f>
        <v>紫色</v>
      </c>
      <c r="H66" s="1" t="s">
        <v>1012</v>
      </c>
      <c r="I66" s="1" t="str">
        <f t="shared" si="1"/>
        <v>3级紫色物理武器</v>
      </c>
      <c r="J66" s="1">
        <f>VLOOKUP(C66,映射!N:O,2,FALSE)</f>
        <v>122</v>
      </c>
      <c r="K66" s="1" t="str">
        <f>VLOOKUP(I66,编辑2!D:R,14,FALSE)</f>
        <v>3002;3102;3402;5086</v>
      </c>
      <c r="L66" s="1" t="str">
        <f>VLOOKUP(I66,编辑2!D:R,15,FALSE)</f>
        <v>18;10;10;4</v>
      </c>
      <c r="M66" s="1">
        <f>800*D66*VLOOKUP(G66,Sheet3!S:T,2,FALSE)</f>
        <v>7200</v>
      </c>
    </row>
    <row r="67" hidden="1" spans="1:12">
      <c r="A67" s="19">
        <v>101066</v>
      </c>
      <c r="B67" s="20" t="s">
        <v>117</v>
      </c>
      <c r="C67" s="24" t="s">
        <v>118</v>
      </c>
      <c r="D67" s="15">
        <v>4</v>
      </c>
      <c r="E67" s="15" t="s">
        <v>1038</v>
      </c>
      <c r="F67" s="22" t="str">
        <f t="shared" si="2"/>
        <v>4级</v>
      </c>
      <c r="G67" s="15" t="str">
        <f>VLOOKUP(E67,Sheet3!R:S,2,FALSE)</f>
        <v>白色</v>
      </c>
      <c r="H67" s="1" t="s">
        <v>1012</v>
      </c>
      <c r="I67" s="1" t="str">
        <f t="shared" ref="I67:I130" si="3">F67&amp;G67&amp;H67</f>
        <v>4级白色物理武器</v>
      </c>
      <c r="J67" s="1">
        <f>VLOOKUP(C67,映射!N:O,2,FALSE)</f>
        <v>122</v>
      </c>
      <c r="K67" s="1" t="e">
        <f>VLOOKUP(I67,编辑2!D:R,14,FALSE)</f>
        <v>#N/A</v>
      </c>
      <c r="L67" s="1" t="e">
        <f>VLOOKUP(I67,编辑2!D:R,15,FALSE)</f>
        <v>#N/A</v>
      </c>
    </row>
    <row r="68" hidden="1" spans="1:12">
      <c r="A68" s="19">
        <v>101067</v>
      </c>
      <c r="B68" s="20" t="s">
        <v>126</v>
      </c>
      <c r="C68" s="24" t="s">
        <v>118</v>
      </c>
      <c r="D68" s="15">
        <v>4</v>
      </c>
      <c r="E68" s="15" t="s">
        <v>1039</v>
      </c>
      <c r="F68" s="22" t="str">
        <f t="shared" si="2"/>
        <v>4级</v>
      </c>
      <c r="G68" s="15" t="str">
        <f>VLOOKUP(E68,Sheet3!R:S,2,FALSE)</f>
        <v>绿色</v>
      </c>
      <c r="H68" s="1" t="s">
        <v>1012</v>
      </c>
      <c r="I68" s="1" t="str">
        <f t="shared" si="3"/>
        <v>4级绿色物理武器</v>
      </c>
      <c r="J68" s="1">
        <f>VLOOKUP(C68,映射!N:O,2,FALSE)</f>
        <v>122</v>
      </c>
      <c r="K68" s="1" t="e">
        <f>VLOOKUP(I68,编辑2!D:R,14,FALSE)</f>
        <v>#N/A</v>
      </c>
      <c r="L68" s="1" t="e">
        <f>VLOOKUP(I68,编辑2!D:R,15,FALSE)</f>
        <v>#N/A</v>
      </c>
    </row>
    <row r="69" spans="1:13">
      <c r="A69" s="19">
        <v>101068</v>
      </c>
      <c r="B69" s="20" t="s">
        <v>127</v>
      </c>
      <c r="C69" s="24" t="s">
        <v>118</v>
      </c>
      <c r="D69" s="15">
        <v>4</v>
      </c>
      <c r="E69" s="15" t="s">
        <v>1040</v>
      </c>
      <c r="F69" s="22" t="str">
        <f t="shared" si="2"/>
        <v>4级</v>
      </c>
      <c r="G69" s="15" t="str">
        <f>VLOOKUP(E69,Sheet3!R:S,2,FALSE)</f>
        <v>蓝色</v>
      </c>
      <c r="H69" s="1" t="s">
        <v>1012</v>
      </c>
      <c r="I69" s="1" t="str">
        <f t="shared" si="3"/>
        <v>4级蓝色物理武器</v>
      </c>
      <c r="J69" s="1">
        <f>VLOOKUP(C69,映射!N:O,2,FALSE)</f>
        <v>122</v>
      </c>
      <c r="K69" s="1" t="str">
        <f>VLOOKUP(I69,编辑2!D:R,14,FALSE)</f>
        <v>3003;3103;3403;5086</v>
      </c>
      <c r="L69" s="1" t="str">
        <f>VLOOKUP(I69,编辑2!D:R,15,FALSE)</f>
        <v>16;9;9;3</v>
      </c>
      <c r="M69" s="1">
        <f>800*D69*VLOOKUP(G69,Sheet3!S:T,2,FALSE)</f>
        <v>6400</v>
      </c>
    </row>
    <row r="70" spans="1:13">
      <c r="A70" s="19">
        <v>101069</v>
      </c>
      <c r="B70" s="20" t="s">
        <v>128</v>
      </c>
      <c r="C70" s="24" t="s">
        <v>118</v>
      </c>
      <c r="D70" s="15">
        <v>4</v>
      </c>
      <c r="E70" s="15" t="s">
        <v>1041</v>
      </c>
      <c r="F70" s="22" t="str">
        <f t="shared" si="2"/>
        <v>4级</v>
      </c>
      <c r="G70" s="15" t="str">
        <f>VLOOKUP(E70,Sheet3!R:S,2,FALSE)</f>
        <v>紫色</v>
      </c>
      <c r="H70" s="1" t="s">
        <v>1012</v>
      </c>
      <c r="I70" s="1" t="str">
        <f t="shared" si="3"/>
        <v>4级紫色物理武器</v>
      </c>
      <c r="J70" s="1">
        <f>VLOOKUP(C70,映射!N:O,2,FALSE)</f>
        <v>122</v>
      </c>
      <c r="K70" s="1" t="str">
        <f>VLOOKUP(I70,编辑2!D:R,14,FALSE)</f>
        <v>3003;3103;3403;5086</v>
      </c>
      <c r="L70" s="1" t="str">
        <f>VLOOKUP(I70,编辑2!D:R,15,FALSE)</f>
        <v>24;14;14;6</v>
      </c>
      <c r="M70" s="1">
        <f>800*D70*VLOOKUP(G70,Sheet3!S:T,2,FALSE)</f>
        <v>9600</v>
      </c>
    </row>
    <row r="71" hidden="1" spans="1:12">
      <c r="A71" s="19">
        <v>101070</v>
      </c>
      <c r="B71" s="20" t="s">
        <v>117</v>
      </c>
      <c r="C71" s="24" t="s">
        <v>118</v>
      </c>
      <c r="D71" s="15">
        <v>5</v>
      </c>
      <c r="E71" s="15" t="s">
        <v>1038</v>
      </c>
      <c r="F71" s="22" t="str">
        <f t="shared" ref="F71:F134" si="4">D71&amp;"级"</f>
        <v>5级</v>
      </c>
      <c r="G71" s="15" t="str">
        <f>VLOOKUP(E71,Sheet3!R:S,2,FALSE)</f>
        <v>白色</v>
      </c>
      <c r="H71" s="1" t="s">
        <v>1012</v>
      </c>
      <c r="I71" s="1" t="str">
        <f t="shared" si="3"/>
        <v>5级白色物理武器</v>
      </c>
      <c r="J71" s="1">
        <f>VLOOKUP(C71,映射!N:O,2,FALSE)</f>
        <v>122</v>
      </c>
      <c r="K71" s="1" t="e">
        <f>VLOOKUP(I71,编辑2!D:R,14,FALSE)</f>
        <v>#N/A</v>
      </c>
      <c r="L71" s="1" t="e">
        <f>VLOOKUP(I71,编辑2!D:R,15,FALSE)</f>
        <v>#N/A</v>
      </c>
    </row>
    <row r="72" hidden="1" spans="1:12">
      <c r="A72" s="19">
        <v>101071</v>
      </c>
      <c r="B72" s="20" t="s">
        <v>125</v>
      </c>
      <c r="C72" s="24" t="s">
        <v>118</v>
      </c>
      <c r="D72" s="15">
        <v>5</v>
      </c>
      <c r="E72" s="15" t="s">
        <v>1039</v>
      </c>
      <c r="F72" s="22" t="str">
        <f t="shared" si="4"/>
        <v>5级</v>
      </c>
      <c r="G72" s="15" t="str">
        <f>VLOOKUP(E72,Sheet3!R:S,2,FALSE)</f>
        <v>绿色</v>
      </c>
      <c r="H72" s="1" t="s">
        <v>1012</v>
      </c>
      <c r="I72" s="1" t="str">
        <f t="shared" si="3"/>
        <v>5级绿色物理武器</v>
      </c>
      <c r="J72" s="1">
        <f>VLOOKUP(C72,映射!N:O,2,FALSE)</f>
        <v>122</v>
      </c>
      <c r="K72" s="1" t="e">
        <f>VLOOKUP(I72,编辑2!D:R,14,FALSE)</f>
        <v>#N/A</v>
      </c>
      <c r="L72" s="1" t="e">
        <f>VLOOKUP(I72,编辑2!D:R,15,FALSE)</f>
        <v>#N/A</v>
      </c>
    </row>
    <row r="73" spans="1:13">
      <c r="A73" s="19">
        <v>101072</v>
      </c>
      <c r="B73" s="20" t="s">
        <v>129</v>
      </c>
      <c r="C73" s="24" t="s">
        <v>118</v>
      </c>
      <c r="D73" s="15">
        <v>5</v>
      </c>
      <c r="E73" s="15" t="s">
        <v>1040</v>
      </c>
      <c r="F73" s="22" t="str">
        <f t="shared" si="4"/>
        <v>5级</v>
      </c>
      <c r="G73" s="15" t="str">
        <f>VLOOKUP(E73,Sheet3!R:S,2,FALSE)</f>
        <v>蓝色</v>
      </c>
      <c r="H73" s="1" t="s">
        <v>1012</v>
      </c>
      <c r="I73" s="1" t="str">
        <f t="shared" si="3"/>
        <v>5级蓝色物理武器</v>
      </c>
      <c r="J73" s="1">
        <f>VLOOKUP(C73,映射!N:O,2,FALSE)</f>
        <v>122</v>
      </c>
      <c r="K73" s="1" t="str">
        <f>VLOOKUP(I73,编辑2!D:R,14,FALSE)</f>
        <v>3004;3104;3404;5086</v>
      </c>
      <c r="L73" s="1" t="str">
        <f>VLOOKUP(I73,编辑2!D:R,15,FALSE)</f>
        <v>20;12;12;4</v>
      </c>
      <c r="M73" s="1">
        <f>800*D73*VLOOKUP(G73,Sheet3!S:T,2,FALSE)</f>
        <v>8000</v>
      </c>
    </row>
    <row r="74" spans="1:13">
      <c r="A74" s="19">
        <v>101073</v>
      </c>
      <c r="B74" s="20" t="s">
        <v>130</v>
      </c>
      <c r="C74" s="24" t="s">
        <v>118</v>
      </c>
      <c r="D74" s="15">
        <v>5</v>
      </c>
      <c r="E74" s="15" t="s">
        <v>1041</v>
      </c>
      <c r="F74" s="22" t="str">
        <f t="shared" si="4"/>
        <v>5级</v>
      </c>
      <c r="G74" s="15" t="str">
        <f>VLOOKUP(E74,Sheet3!R:S,2,FALSE)</f>
        <v>紫色</v>
      </c>
      <c r="H74" s="1" t="s">
        <v>1012</v>
      </c>
      <c r="I74" s="1" t="str">
        <f t="shared" si="3"/>
        <v>5级紫色物理武器</v>
      </c>
      <c r="J74" s="1">
        <f>VLOOKUP(C74,映射!N:O,2,FALSE)</f>
        <v>122</v>
      </c>
      <c r="K74" s="1" t="str">
        <f>VLOOKUP(I74,编辑2!D:R,14,FALSE)</f>
        <v>3004;3104;3404;5086</v>
      </c>
      <c r="L74" s="1" t="str">
        <f>VLOOKUP(I74,编辑2!D:R,15,FALSE)</f>
        <v>30;18;18;8</v>
      </c>
      <c r="M74" s="1">
        <f>800*D74*VLOOKUP(G74,Sheet3!S:T,2,FALSE)</f>
        <v>12000</v>
      </c>
    </row>
    <row r="75" spans="1:13">
      <c r="A75" s="19">
        <v>101074</v>
      </c>
      <c r="B75" s="20" t="s">
        <v>331</v>
      </c>
      <c r="C75" s="24" t="s">
        <v>118</v>
      </c>
      <c r="D75" s="15">
        <v>5</v>
      </c>
      <c r="E75" s="15" t="s">
        <v>1042</v>
      </c>
      <c r="F75" s="22" t="str">
        <f t="shared" si="4"/>
        <v>5级</v>
      </c>
      <c r="G75" s="15" t="str">
        <f>VLOOKUP(E75,Sheet3!R:S,2,FALSE)</f>
        <v>金色</v>
      </c>
      <c r="H75" s="1" t="s">
        <v>1012</v>
      </c>
      <c r="I75" s="1" t="str">
        <f t="shared" si="3"/>
        <v>5级金色物理武器</v>
      </c>
      <c r="J75" s="1">
        <f>VLOOKUP(C75,映射!N:O,2,FALSE)</f>
        <v>122</v>
      </c>
      <c r="K75" s="1" t="str">
        <f>VLOOKUP(I75,编辑2!D:R,14,FALSE)</f>
        <v>3004;3104;3404;5086</v>
      </c>
      <c r="L75" s="1" t="str">
        <f>VLOOKUP(I75,编辑2!D:R,15,FALSE)</f>
        <v>48;28;28;12</v>
      </c>
      <c r="M75" s="1">
        <f>800*D75*VLOOKUP(G75,Sheet3!S:T,2,FALSE)</f>
        <v>20000</v>
      </c>
    </row>
    <row r="76" hidden="1" spans="1:12">
      <c r="A76" s="19">
        <v>101075</v>
      </c>
      <c r="B76" s="20" t="s">
        <v>117</v>
      </c>
      <c r="C76" s="24" t="s">
        <v>118</v>
      </c>
      <c r="D76" s="15">
        <v>6</v>
      </c>
      <c r="E76" s="15" t="s">
        <v>1038</v>
      </c>
      <c r="F76" s="22" t="str">
        <f t="shared" si="4"/>
        <v>6级</v>
      </c>
      <c r="G76" s="15" t="str">
        <f>VLOOKUP(E76,Sheet3!R:S,2,FALSE)</f>
        <v>白色</v>
      </c>
      <c r="H76" s="1" t="s">
        <v>1012</v>
      </c>
      <c r="I76" s="1" t="str">
        <f t="shared" si="3"/>
        <v>6级白色物理武器</v>
      </c>
      <c r="J76" s="1">
        <f>VLOOKUP(C76,映射!N:O,2,FALSE)</f>
        <v>122</v>
      </c>
      <c r="K76" s="1" t="e">
        <f>VLOOKUP(I76,编辑2!D:R,14,FALSE)</f>
        <v>#N/A</v>
      </c>
      <c r="L76" s="1" t="e">
        <f>VLOOKUP(I76,编辑2!D:R,15,FALSE)</f>
        <v>#N/A</v>
      </c>
    </row>
    <row r="77" hidden="1" spans="1:12">
      <c r="A77" s="19">
        <v>101076</v>
      </c>
      <c r="B77" s="20" t="s">
        <v>329</v>
      </c>
      <c r="C77" s="24" t="s">
        <v>118</v>
      </c>
      <c r="D77" s="15">
        <v>6</v>
      </c>
      <c r="E77" s="15" t="s">
        <v>1039</v>
      </c>
      <c r="F77" s="22" t="str">
        <f t="shared" si="4"/>
        <v>6级</v>
      </c>
      <c r="G77" s="15" t="str">
        <f>VLOOKUP(E77,Sheet3!R:S,2,FALSE)</f>
        <v>绿色</v>
      </c>
      <c r="H77" s="1" t="s">
        <v>1012</v>
      </c>
      <c r="I77" s="1" t="str">
        <f t="shared" si="3"/>
        <v>6级绿色物理武器</v>
      </c>
      <c r="J77" s="1">
        <f>VLOOKUP(C77,映射!N:O,2,FALSE)</f>
        <v>122</v>
      </c>
      <c r="K77" s="1" t="e">
        <f>VLOOKUP(I77,编辑2!D:R,14,FALSE)</f>
        <v>#N/A</v>
      </c>
      <c r="L77" s="1" t="e">
        <f>VLOOKUP(I77,编辑2!D:R,15,FALSE)</f>
        <v>#N/A</v>
      </c>
    </row>
    <row r="78" spans="1:13">
      <c r="A78" s="19">
        <v>101077</v>
      </c>
      <c r="B78" s="20" t="s">
        <v>330</v>
      </c>
      <c r="C78" s="24" t="s">
        <v>118</v>
      </c>
      <c r="D78" s="15">
        <v>6</v>
      </c>
      <c r="E78" s="15" t="s">
        <v>1040</v>
      </c>
      <c r="F78" s="22" t="str">
        <f t="shared" si="4"/>
        <v>6级</v>
      </c>
      <c r="G78" s="15" t="str">
        <f>VLOOKUP(E78,Sheet3!R:S,2,FALSE)</f>
        <v>蓝色</v>
      </c>
      <c r="H78" s="1" t="s">
        <v>1012</v>
      </c>
      <c r="I78" s="1" t="str">
        <f t="shared" si="3"/>
        <v>6级蓝色物理武器</v>
      </c>
      <c r="J78" s="1">
        <f>VLOOKUP(C78,映射!N:O,2,FALSE)</f>
        <v>122</v>
      </c>
      <c r="K78" s="1" t="str">
        <f>VLOOKUP(I78,编辑2!D:R,14,FALSE)</f>
        <v>3005;3105;3405;5086</v>
      </c>
      <c r="L78" s="1" t="str">
        <f>VLOOKUP(I78,编辑2!D:R,15,FALSE)</f>
        <v>24;14;14;5</v>
      </c>
      <c r="M78" s="1">
        <f>800*D78*VLOOKUP(G78,Sheet3!S:T,2,FALSE)</f>
        <v>9600</v>
      </c>
    </row>
    <row r="79" spans="1:13">
      <c r="A79" s="19">
        <v>101078</v>
      </c>
      <c r="B79" s="20" t="s">
        <v>1045</v>
      </c>
      <c r="C79" s="24" t="s">
        <v>118</v>
      </c>
      <c r="D79" s="15">
        <v>6</v>
      </c>
      <c r="E79" s="15" t="s">
        <v>1041</v>
      </c>
      <c r="F79" s="22" t="str">
        <f t="shared" si="4"/>
        <v>6级</v>
      </c>
      <c r="G79" s="15" t="str">
        <f>VLOOKUP(E79,Sheet3!R:S,2,FALSE)</f>
        <v>紫色</v>
      </c>
      <c r="H79" s="1" t="s">
        <v>1012</v>
      </c>
      <c r="I79" s="1" t="str">
        <f t="shared" si="3"/>
        <v>6级紫色物理武器</v>
      </c>
      <c r="J79" s="1">
        <f>VLOOKUP(C79,映射!N:O,2,FALSE)</f>
        <v>122</v>
      </c>
      <c r="K79" s="1" t="str">
        <f>VLOOKUP(I79,编辑2!D:R,14,FALSE)</f>
        <v>3005;3105;3405;5086</v>
      </c>
      <c r="L79" s="1" t="str">
        <f>VLOOKUP(I79,编辑2!D:R,15,FALSE)</f>
        <v>36;21;21;10</v>
      </c>
      <c r="M79" s="1">
        <f>800*D79*VLOOKUP(G79,Sheet3!S:T,2,FALSE)</f>
        <v>14400</v>
      </c>
    </row>
    <row r="80" spans="1:13">
      <c r="A80" s="19">
        <v>101079</v>
      </c>
      <c r="B80" s="20" t="s">
        <v>1046</v>
      </c>
      <c r="C80" s="24" t="s">
        <v>118</v>
      </c>
      <c r="D80" s="15">
        <v>6</v>
      </c>
      <c r="E80" s="15" t="s">
        <v>1042</v>
      </c>
      <c r="F80" s="22" t="str">
        <f t="shared" si="4"/>
        <v>6级</v>
      </c>
      <c r="G80" s="15" t="str">
        <f>VLOOKUP(E80,Sheet3!R:S,2,FALSE)</f>
        <v>金色</v>
      </c>
      <c r="H80" s="1" t="s">
        <v>1012</v>
      </c>
      <c r="I80" s="1" t="str">
        <f t="shared" si="3"/>
        <v>6级金色物理武器</v>
      </c>
      <c r="J80" s="1">
        <f>VLOOKUP(C80,映射!N:O,2,FALSE)</f>
        <v>122</v>
      </c>
      <c r="K80" s="1" t="str">
        <f>VLOOKUP(I80,编辑2!D:R,14,FALSE)</f>
        <v>3005;3105;3405;5086</v>
      </c>
      <c r="L80" s="1" t="str">
        <f>VLOOKUP(I80,编辑2!D:R,15,FALSE)</f>
        <v>58;34;34;15</v>
      </c>
      <c r="M80" s="1">
        <f>800*D80*VLOOKUP(G80,Sheet3!S:T,2,FALSE)</f>
        <v>24000</v>
      </c>
    </row>
    <row r="81" hidden="1" spans="1:12">
      <c r="A81" s="19">
        <v>101080</v>
      </c>
      <c r="B81" s="20" t="s">
        <v>117</v>
      </c>
      <c r="C81" s="24" t="s">
        <v>118</v>
      </c>
      <c r="D81" s="15">
        <v>7</v>
      </c>
      <c r="E81" s="15" t="s">
        <v>1038</v>
      </c>
      <c r="F81" s="22" t="str">
        <f t="shared" si="4"/>
        <v>7级</v>
      </c>
      <c r="G81" s="15" t="str">
        <f>VLOOKUP(E81,Sheet3!R:S,2,FALSE)</f>
        <v>白色</v>
      </c>
      <c r="H81" s="1" t="s">
        <v>1012</v>
      </c>
      <c r="I81" s="1" t="str">
        <f t="shared" si="3"/>
        <v>7级白色物理武器</v>
      </c>
      <c r="J81" s="1">
        <f>VLOOKUP(C81,映射!N:O,2,FALSE)</f>
        <v>122</v>
      </c>
      <c r="K81" s="1" t="e">
        <f>VLOOKUP(I81,编辑2!D:R,14,FALSE)</f>
        <v>#N/A</v>
      </c>
      <c r="L81" s="1" t="e">
        <f>VLOOKUP(I81,编辑2!D:R,15,FALSE)</f>
        <v>#N/A</v>
      </c>
    </row>
    <row r="82" hidden="1" spans="1:12">
      <c r="A82" s="19">
        <v>101081</v>
      </c>
      <c r="B82" s="20" t="s">
        <v>335</v>
      </c>
      <c r="C82" s="24" t="s">
        <v>118</v>
      </c>
      <c r="D82" s="15">
        <v>7</v>
      </c>
      <c r="E82" s="15" t="s">
        <v>1039</v>
      </c>
      <c r="F82" s="22" t="str">
        <f t="shared" si="4"/>
        <v>7级</v>
      </c>
      <c r="G82" s="15" t="str">
        <f>VLOOKUP(E82,Sheet3!R:S,2,FALSE)</f>
        <v>绿色</v>
      </c>
      <c r="H82" s="1" t="s">
        <v>1012</v>
      </c>
      <c r="I82" s="1" t="str">
        <f t="shared" si="3"/>
        <v>7级绿色物理武器</v>
      </c>
      <c r="J82" s="1">
        <f>VLOOKUP(C82,映射!N:O,2,FALSE)</f>
        <v>122</v>
      </c>
      <c r="K82" s="1" t="e">
        <f>VLOOKUP(I82,编辑2!D:R,14,FALSE)</f>
        <v>#N/A</v>
      </c>
      <c r="L82" s="1" t="e">
        <f>VLOOKUP(I82,编辑2!D:R,15,FALSE)</f>
        <v>#N/A</v>
      </c>
    </row>
    <row r="83" spans="1:13">
      <c r="A83" s="19">
        <v>101082</v>
      </c>
      <c r="B83" s="20" t="s">
        <v>336</v>
      </c>
      <c r="C83" s="24" t="s">
        <v>118</v>
      </c>
      <c r="D83" s="15">
        <v>7</v>
      </c>
      <c r="E83" s="15" t="s">
        <v>1040</v>
      </c>
      <c r="F83" s="22" t="str">
        <f t="shared" si="4"/>
        <v>7级</v>
      </c>
      <c r="G83" s="15" t="str">
        <f>VLOOKUP(E83,Sheet3!R:S,2,FALSE)</f>
        <v>蓝色</v>
      </c>
      <c r="H83" s="1" t="s">
        <v>1012</v>
      </c>
      <c r="I83" s="1" t="str">
        <f t="shared" si="3"/>
        <v>7级蓝色物理武器</v>
      </c>
      <c r="J83" s="1">
        <f>VLOOKUP(C83,映射!N:O,2,FALSE)</f>
        <v>122</v>
      </c>
      <c r="K83" s="1" t="str">
        <f>VLOOKUP(I83,编辑2!D:R,14,FALSE)</f>
        <v>3006;3106;3406;5086</v>
      </c>
      <c r="L83" s="1" t="str">
        <f>VLOOKUP(I83,编辑2!D:R,15,FALSE)</f>
        <v>27;16;16;6</v>
      </c>
      <c r="M83" s="1">
        <f>800*D83*VLOOKUP(G83,Sheet3!S:T,2,FALSE)</f>
        <v>11200</v>
      </c>
    </row>
    <row r="84" spans="1:13">
      <c r="A84" s="19">
        <v>101083</v>
      </c>
      <c r="B84" s="20" t="s">
        <v>333</v>
      </c>
      <c r="C84" s="24" t="s">
        <v>118</v>
      </c>
      <c r="D84" s="15">
        <v>7</v>
      </c>
      <c r="E84" s="15" t="s">
        <v>1041</v>
      </c>
      <c r="F84" s="22" t="str">
        <f t="shared" si="4"/>
        <v>7级</v>
      </c>
      <c r="G84" s="15" t="str">
        <f>VLOOKUP(E84,Sheet3!R:S,2,FALSE)</f>
        <v>紫色</v>
      </c>
      <c r="H84" s="1" t="s">
        <v>1012</v>
      </c>
      <c r="I84" s="1" t="str">
        <f t="shared" si="3"/>
        <v>7级紫色物理武器</v>
      </c>
      <c r="J84" s="1">
        <f>VLOOKUP(C84,映射!N:O,2,FALSE)</f>
        <v>122</v>
      </c>
      <c r="K84" s="1" t="str">
        <f>VLOOKUP(I84,编辑2!D:R,14,FALSE)</f>
        <v>3006;3106;3406;5086</v>
      </c>
      <c r="L84" s="1" t="str">
        <f>VLOOKUP(I84,编辑2!D:R,15,FALSE)</f>
        <v>42;25;25;12</v>
      </c>
      <c r="M84" s="1">
        <f>800*D84*VLOOKUP(G84,Sheet3!S:T,2,FALSE)</f>
        <v>16800</v>
      </c>
    </row>
    <row r="85" spans="1:13">
      <c r="A85" s="19">
        <v>101084</v>
      </c>
      <c r="B85" s="20" t="s">
        <v>1047</v>
      </c>
      <c r="C85" s="24" t="s">
        <v>118</v>
      </c>
      <c r="D85" s="15">
        <v>7</v>
      </c>
      <c r="E85" s="15" t="s">
        <v>1042</v>
      </c>
      <c r="F85" s="22" t="str">
        <f t="shared" si="4"/>
        <v>7级</v>
      </c>
      <c r="G85" s="15" t="str">
        <f>VLOOKUP(E85,Sheet3!R:S,2,FALSE)</f>
        <v>金色</v>
      </c>
      <c r="H85" s="1" t="s">
        <v>1012</v>
      </c>
      <c r="I85" s="1" t="str">
        <f t="shared" si="3"/>
        <v>7级金色物理武器</v>
      </c>
      <c r="J85" s="1">
        <f>VLOOKUP(C85,映射!N:O,2,FALSE)</f>
        <v>122</v>
      </c>
      <c r="K85" s="1" t="str">
        <f>VLOOKUP(I85,编辑2!D:R,14,FALSE)</f>
        <v>3006;3106;3406;5086</v>
      </c>
      <c r="L85" s="1" t="str">
        <f>VLOOKUP(I85,编辑2!D:R,15,FALSE)</f>
        <v>68;40;40;18</v>
      </c>
      <c r="M85" s="1">
        <f>800*D85*VLOOKUP(G85,Sheet3!S:T,2,FALSE)</f>
        <v>28000</v>
      </c>
    </row>
    <row r="86" hidden="1" spans="1:12">
      <c r="A86" s="19">
        <v>101085</v>
      </c>
      <c r="B86" s="20" t="s">
        <v>131</v>
      </c>
      <c r="C86" s="25" t="s">
        <v>132</v>
      </c>
      <c r="D86" s="15">
        <v>1</v>
      </c>
      <c r="E86" s="15" t="s">
        <v>1038</v>
      </c>
      <c r="F86" s="22" t="str">
        <f t="shared" si="4"/>
        <v>1级</v>
      </c>
      <c r="G86" s="15" t="str">
        <f>VLOOKUP(E86,Sheet3!R:S,2,FALSE)</f>
        <v>白色</v>
      </c>
      <c r="H86" s="1" t="s">
        <v>1012</v>
      </c>
      <c r="I86" s="1" t="str">
        <f t="shared" si="3"/>
        <v>1级白色物理武器</v>
      </c>
      <c r="J86" s="1">
        <f>VLOOKUP(C86,映射!N:O,2,FALSE)</f>
        <v>123</v>
      </c>
      <c r="K86" s="1" t="e">
        <f>VLOOKUP(I86,编辑2!D:R,14,FALSE)</f>
        <v>#N/A</v>
      </c>
      <c r="L86" s="1" t="e">
        <f>VLOOKUP(I86,编辑2!D:R,15,FALSE)</f>
        <v>#N/A</v>
      </c>
    </row>
    <row r="87" hidden="1" spans="1:12">
      <c r="A87" s="19">
        <v>101086</v>
      </c>
      <c r="B87" s="20" t="s">
        <v>133</v>
      </c>
      <c r="C87" s="25" t="s">
        <v>132</v>
      </c>
      <c r="D87" s="15">
        <v>1</v>
      </c>
      <c r="E87" s="15" t="s">
        <v>1039</v>
      </c>
      <c r="F87" s="22" t="str">
        <f t="shared" si="4"/>
        <v>1级</v>
      </c>
      <c r="G87" s="15" t="str">
        <f>VLOOKUP(E87,Sheet3!R:S,2,FALSE)</f>
        <v>绿色</v>
      </c>
      <c r="H87" s="1" t="s">
        <v>1012</v>
      </c>
      <c r="I87" s="1" t="str">
        <f t="shared" si="3"/>
        <v>1级绿色物理武器</v>
      </c>
      <c r="J87" s="1">
        <f>VLOOKUP(C87,映射!N:O,2,FALSE)</f>
        <v>123</v>
      </c>
      <c r="K87" s="1" t="e">
        <f>VLOOKUP(I87,编辑2!D:R,14,FALSE)</f>
        <v>#N/A</v>
      </c>
      <c r="L87" s="1" t="e">
        <f>VLOOKUP(I87,编辑2!D:R,15,FALSE)</f>
        <v>#N/A</v>
      </c>
    </row>
    <row r="88" hidden="1" spans="1:12">
      <c r="A88" s="19">
        <v>101087</v>
      </c>
      <c r="B88" s="20" t="s">
        <v>131</v>
      </c>
      <c r="C88" s="25" t="s">
        <v>132</v>
      </c>
      <c r="D88" s="15">
        <v>2</v>
      </c>
      <c r="E88" s="15" t="s">
        <v>1038</v>
      </c>
      <c r="F88" s="22" t="str">
        <f t="shared" si="4"/>
        <v>2级</v>
      </c>
      <c r="G88" s="15" t="str">
        <f>VLOOKUP(E88,Sheet3!R:S,2,FALSE)</f>
        <v>白色</v>
      </c>
      <c r="H88" s="1" t="s">
        <v>1012</v>
      </c>
      <c r="I88" s="1" t="str">
        <f t="shared" si="3"/>
        <v>2级白色物理武器</v>
      </c>
      <c r="J88" s="1">
        <f>VLOOKUP(C88,映射!N:O,2,FALSE)</f>
        <v>123</v>
      </c>
      <c r="K88" s="1" t="e">
        <f>VLOOKUP(I88,编辑2!D:R,14,FALSE)</f>
        <v>#N/A</v>
      </c>
      <c r="L88" s="1" t="e">
        <f>VLOOKUP(I88,编辑2!D:R,15,FALSE)</f>
        <v>#N/A</v>
      </c>
    </row>
    <row r="89" spans="1:13">
      <c r="A89" s="19">
        <v>101088</v>
      </c>
      <c r="B89" s="20" t="s">
        <v>134</v>
      </c>
      <c r="C89" s="25" t="s">
        <v>132</v>
      </c>
      <c r="D89" s="15">
        <v>2</v>
      </c>
      <c r="E89" s="15" t="s">
        <v>1039</v>
      </c>
      <c r="F89" s="22" t="str">
        <f t="shared" si="4"/>
        <v>2级</v>
      </c>
      <c r="G89" s="15" t="str">
        <f>VLOOKUP(E89,Sheet3!R:S,2,FALSE)</f>
        <v>绿色</v>
      </c>
      <c r="H89" s="1" t="s">
        <v>1012</v>
      </c>
      <c r="I89" s="1" t="str">
        <f t="shared" si="3"/>
        <v>2级绿色物理武器</v>
      </c>
      <c r="J89" s="1">
        <f>VLOOKUP(C89,映射!N:O,2,FALSE)</f>
        <v>123</v>
      </c>
      <c r="K89" s="1" t="str">
        <f>VLOOKUP(I89,编辑2!D:R,14,FALSE)</f>
        <v>3001;3101;3401</v>
      </c>
      <c r="L89" s="1" t="str">
        <f>VLOOKUP(I89,编辑2!D:R,15,FALSE)</f>
        <v>5;3;3</v>
      </c>
      <c r="M89" s="1">
        <f>800*D89*VLOOKUP(G89,Sheet3!S:T,2,FALSE)</f>
        <v>2400</v>
      </c>
    </row>
    <row r="90" spans="1:13">
      <c r="A90" s="19">
        <v>101089</v>
      </c>
      <c r="B90" s="20" t="s">
        <v>135</v>
      </c>
      <c r="C90" s="25" t="s">
        <v>132</v>
      </c>
      <c r="D90" s="15">
        <v>2</v>
      </c>
      <c r="E90" s="15" t="s">
        <v>1040</v>
      </c>
      <c r="F90" s="22" t="str">
        <f t="shared" si="4"/>
        <v>2级</v>
      </c>
      <c r="G90" s="15" t="str">
        <f>VLOOKUP(E90,Sheet3!R:S,2,FALSE)</f>
        <v>蓝色</v>
      </c>
      <c r="H90" s="1" t="s">
        <v>1012</v>
      </c>
      <c r="I90" s="1" t="str">
        <f t="shared" si="3"/>
        <v>2级蓝色物理武器</v>
      </c>
      <c r="J90" s="1">
        <f>VLOOKUP(C90,映射!N:O,2,FALSE)</f>
        <v>123</v>
      </c>
      <c r="K90" s="1" t="str">
        <f>VLOOKUP(I90,编辑2!D:R,14,FALSE)</f>
        <v>3001;3101;3401;5086</v>
      </c>
      <c r="L90" s="1" t="str">
        <f>VLOOKUP(I90,编辑2!D:R,15,FALSE)</f>
        <v>8;4;4;1</v>
      </c>
      <c r="M90" s="1">
        <f>800*D90*VLOOKUP(G90,Sheet3!S:T,2,FALSE)</f>
        <v>3200</v>
      </c>
    </row>
    <row r="91" hidden="1" spans="1:12">
      <c r="A91" s="19">
        <v>101090</v>
      </c>
      <c r="B91" s="20" t="s">
        <v>131</v>
      </c>
      <c r="C91" s="25" t="s">
        <v>132</v>
      </c>
      <c r="D91" s="15">
        <v>3</v>
      </c>
      <c r="E91" s="15" t="s">
        <v>1038</v>
      </c>
      <c r="F91" s="22" t="str">
        <f t="shared" si="4"/>
        <v>3级</v>
      </c>
      <c r="G91" s="15" t="str">
        <f>VLOOKUP(E91,Sheet3!R:S,2,FALSE)</f>
        <v>白色</v>
      </c>
      <c r="H91" s="1" t="s">
        <v>1012</v>
      </c>
      <c r="I91" s="1" t="str">
        <f t="shared" si="3"/>
        <v>3级白色物理武器</v>
      </c>
      <c r="J91" s="1">
        <f>VLOOKUP(C91,映射!N:O,2,FALSE)</f>
        <v>123</v>
      </c>
      <c r="K91" s="1" t="e">
        <f>VLOOKUP(I91,编辑2!D:R,14,FALSE)</f>
        <v>#N/A</v>
      </c>
      <c r="L91" s="1" t="e">
        <f>VLOOKUP(I91,编辑2!D:R,15,FALSE)</f>
        <v>#N/A</v>
      </c>
    </row>
    <row r="92" hidden="1" spans="1:12">
      <c r="A92" s="19">
        <v>101091</v>
      </c>
      <c r="B92" s="20" t="s">
        <v>136</v>
      </c>
      <c r="C92" s="25" t="s">
        <v>132</v>
      </c>
      <c r="D92" s="15">
        <v>3</v>
      </c>
      <c r="E92" s="15" t="s">
        <v>1039</v>
      </c>
      <c r="F92" s="22" t="str">
        <f t="shared" si="4"/>
        <v>3级</v>
      </c>
      <c r="G92" s="15" t="str">
        <f>VLOOKUP(E92,Sheet3!R:S,2,FALSE)</f>
        <v>绿色</v>
      </c>
      <c r="H92" s="1" t="s">
        <v>1012</v>
      </c>
      <c r="I92" s="1" t="str">
        <f t="shared" si="3"/>
        <v>3级绿色物理武器</v>
      </c>
      <c r="J92" s="1">
        <f>VLOOKUP(C92,映射!N:O,2,FALSE)</f>
        <v>123</v>
      </c>
      <c r="K92" s="1" t="e">
        <f>VLOOKUP(I92,编辑2!D:R,14,FALSE)</f>
        <v>#N/A</v>
      </c>
      <c r="L92" s="1" t="e">
        <f>VLOOKUP(I92,编辑2!D:R,15,FALSE)</f>
        <v>#N/A</v>
      </c>
    </row>
    <row r="93" spans="1:13">
      <c r="A93" s="19">
        <v>101092</v>
      </c>
      <c r="B93" s="20" t="s">
        <v>137</v>
      </c>
      <c r="C93" s="25" t="s">
        <v>132</v>
      </c>
      <c r="D93" s="15">
        <v>3</v>
      </c>
      <c r="E93" s="15" t="s">
        <v>1040</v>
      </c>
      <c r="F93" s="22" t="str">
        <f t="shared" si="4"/>
        <v>3级</v>
      </c>
      <c r="G93" s="15" t="str">
        <f>VLOOKUP(E93,Sheet3!R:S,2,FALSE)</f>
        <v>蓝色</v>
      </c>
      <c r="H93" s="1" t="s">
        <v>1012</v>
      </c>
      <c r="I93" s="1" t="str">
        <f t="shared" si="3"/>
        <v>3级蓝色物理武器</v>
      </c>
      <c r="J93" s="1">
        <f>VLOOKUP(C93,映射!N:O,2,FALSE)</f>
        <v>123</v>
      </c>
      <c r="K93" s="1" t="str">
        <f>VLOOKUP(I93,编辑2!D:R,14,FALSE)</f>
        <v>3002;3102;3402;5086</v>
      </c>
      <c r="L93" s="1" t="str">
        <f>VLOOKUP(I93,编辑2!D:R,15,FALSE)</f>
        <v>12;7;7;2</v>
      </c>
      <c r="M93" s="1">
        <f>800*D93*VLOOKUP(G93,Sheet3!S:T,2,FALSE)</f>
        <v>4800</v>
      </c>
    </row>
    <row r="94" spans="1:13">
      <c r="A94" s="19">
        <v>101093</v>
      </c>
      <c r="B94" s="20" t="s">
        <v>140</v>
      </c>
      <c r="C94" s="25" t="s">
        <v>132</v>
      </c>
      <c r="D94" s="15">
        <v>3</v>
      </c>
      <c r="E94" s="15" t="s">
        <v>1041</v>
      </c>
      <c r="F94" s="22" t="str">
        <f t="shared" si="4"/>
        <v>3级</v>
      </c>
      <c r="G94" s="15" t="str">
        <f>VLOOKUP(E94,Sheet3!R:S,2,FALSE)</f>
        <v>紫色</v>
      </c>
      <c r="H94" s="1" t="s">
        <v>1012</v>
      </c>
      <c r="I94" s="1" t="str">
        <f t="shared" si="3"/>
        <v>3级紫色物理武器</v>
      </c>
      <c r="J94" s="1">
        <f>VLOOKUP(C94,映射!N:O,2,FALSE)</f>
        <v>123</v>
      </c>
      <c r="K94" s="1" t="str">
        <f>VLOOKUP(I94,编辑2!D:R,14,FALSE)</f>
        <v>3002;3102;3402;5086</v>
      </c>
      <c r="L94" s="1" t="str">
        <f>VLOOKUP(I94,编辑2!D:R,15,FALSE)</f>
        <v>18;10;10;4</v>
      </c>
      <c r="M94" s="1">
        <f>800*D94*VLOOKUP(G94,Sheet3!S:T,2,FALSE)</f>
        <v>7200</v>
      </c>
    </row>
    <row r="95" hidden="1" spans="1:12">
      <c r="A95" s="19">
        <v>101094</v>
      </c>
      <c r="B95" s="20" t="s">
        <v>131</v>
      </c>
      <c r="C95" s="25" t="s">
        <v>132</v>
      </c>
      <c r="D95" s="15">
        <v>4</v>
      </c>
      <c r="E95" s="15" t="s">
        <v>1038</v>
      </c>
      <c r="F95" s="22" t="str">
        <f t="shared" si="4"/>
        <v>4级</v>
      </c>
      <c r="G95" s="15" t="str">
        <f>VLOOKUP(E95,Sheet3!R:S,2,FALSE)</f>
        <v>白色</v>
      </c>
      <c r="H95" s="1" t="s">
        <v>1012</v>
      </c>
      <c r="I95" s="1" t="str">
        <f t="shared" si="3"/>
        <v>4级白色物理武器</v>
      </c>
      <c r="J95" s="1">
        <f>VLOOKUP(C95,映射!N:O,2,FALSE)</f>
        <v>123</v>
      </c>
      <c r="K95" s="1" t="e">
        <f>VLOOKUP(I95,编辑2!D:R,14,FALSE)</f>
        <v>#N/A</v>
      </c>
      <c r="L95" s="1" t="e">
        <f>VLOOKUP(I95,编辑2!D:R,15,FALSE)</f>
        <v>#N/A</v>
      </c>
    </row>
    <row r="96" hidden="1" spans="1:12">
      <c r="A96" s="19">
        <v>101095</v>
      </c>
      <c r="B96" s="20" t="s">
        <v>138</v>
      </c>
      <c r="C96" s="25" t="s">
        <v>132</v>
      </c>
      <c r="D96" s="15">
        <v>4</v>
      </c>
      <c r="E96" s="15" t="s">
        <v>1039</v>
      </c>
      <c r="F96" s="22" t="str">
        <f t="shared" si="4"/>
        <v>4级</v>
      </c>
      <c r="G96" s="15" t="str">
        <f>VLOOKUP(E96,Sheet3!R:S,2,FALSE)</f>
        <v>绿色</v>
      </c>
      <c r="H96" s="1" t="s">
        <v>1012</v>
      </c>
      <c r="I96" s="1" t="str">
        <f t="shared" si="3"/>
        <v>4级绿色物理武器</v>
      </c>
      <c r="J96" s="1">
        <f>VLOOKUP(C96,映射!N:O,2,FALSE)</f>
        <v>123</v>
      </c>
      <c r="K96" s="1" t="e">
        <f>VLOOKUP(I96,编辑2!D:R,14,FALSE)</f>
        <v>#N/A</v>
      </c>
      <c r="L96" s="1" t="e">
        <f>VLOOKUP(I96,编辑2!D:R,15,FALSE)</f>
        <v>#N/A</v>
      </c>
    </row>
    <row r="97" spans="1:13">
      <c r="A97" s="19">
        <v>101096</v>
      </c>
      <c r="B97" s="20" t="s">
        <v>139</v>
      </c>
      <c r="C97" s="25" t="s">
        <v>132</v>
      </c>
      <c r="D97" s="15">
        <v>4</v>
      </c>
      <c r="E97" s="15" t="s">
        <v>1040</v>
      </c>
      <c r="F97" s="22" t="str">
        <f t="shared" si="4"/>
        <v>4级</v>
      </c>
      <c r="G97" s="15" t="str">
        <f>VLOOKUP(E97,Sheet3!R:S,2,FALSE)</f>
        <v>蓝色</v>
      </c>
      <c r="H97" s="1" t="s">
        <v>1012</v>
      </c>
      <c r="I97" s="1" t="str">
        <f t="shared" si="3"/>
        <v>4级蓝色物理武器</v>
      </c>
      <c r="J97" s="1">
        <f>VLOOKUP(C97,映射!N:O,2,FALSE)</f>
        <v>123</v>
      </c>
      <c r="K97" s="1" t="str">
        <f>VLOOKUP(I97,编辑2!D:R,14,FALSE)</f>
        <v>3003;3103;3403;5086</v>
      </c>
      <c r="L97" s="1" t="str">
        <f>VLOOKUP(I97,编辑2!D:R,15,FALSE)</f>
        <v>16;9;9;3</v>
      </c>
      <c r="M97" s="1">
        <f>800*D97*VLOOKUP(G97,Sheet3!S:T,2,FALSE)</f>
        <v>6400</v>
      </c>
    </row>
    <row r="98" spans="1:13">
      <c r="A98" s="19">
        <v>101097</v>
      </c>
      <c r="B98" s="20" t="s">
        <v>142</v>
      </c>
      <c r="C98" s="25" t="s">
        <v>132</v>
      </c>
      <c r="D98" s="15">
        <v>4</v>
      </c>
      <c r="E98" s="15" t="s">
        <v>1041</v>
      </c>
      <c r="F98" s="22" t="str">
        <f t="shared" si="4"/>
        <v>4级</v>
      </c>
      <c r="G98" s="15" t="str">
        <f>VLOOKUP(E98,Sheet3!R:S,2,FALSE)</f>
        <v>紫色</v>
      </c>
      <c r="H98" s="1" t="s">
        <v>1012</v>
      </c>
      <c r="I98" s="1" t="str">
        <f t="shared" si="3"/>
        <v>4级紫色物理武器</v>
      </c>
      <c r="J98" s="1">
        <f>VLOOKUP(C98,映射!N:O,2,FALSE)</f>
        <v>123</v>
      </c>
      <c r="K98" s="1" t="str">
        <f>VLOOKUP(I98,编辑2!D:R,14,FALSE)</f>
        <v>3003;3103;3403;5086</v>
      </c>
      <c r="L98" s="1" t="str">
        <f>VLOOKUP(I98,编辑2!D:R,15,FALSE)</f>
        <v>24;14;14;6</v>
      </c>
      <c r="M98" s="1">
        <f>800*D98*VLOOKUP(G98,Sheet3!S:T,2,FALSE)</f>
        <v>9600</v>
      </c>
    </row>
    <row r="99" hidden="1" spans="1:12">
      <c r="A99" s="19">
        <v>101098</v>
      </c>
      <c r="B99" s="20" t="s">
        <v>131</v>
      </c>
      <c r="C99" s="25" t="s">
        <v>132</v>
      </c>
      <c r="D99" s="15">
        <v>5</v>
      </c>
      <c r="E99" s="15" t="s">
        <v>1038</v>
      </c>
      <c r="F99" s="22" t="str">
        <f t="shared" si="4"/>
        <v>5级</v>
      </c>
      <c r="G99" s="15" t="str">
        <f>VLOOKUP(E99,Sheet3!R:S,2,FALSE)</f>
        <v>白色</v>
      </c>
      <c r="H99" s="1" t="s">
        <v>1012</v>
      </c>
      <c r="I99" s="1" t="str">
        <f t="shared" si="3"/>
        <v>5级白色物理武器</v>
      </c>
      <c r="J99" s="1">
        <f>VLOOKUP(C99,映射!N:O,2,FALSE)</f>
        <v>123</v>
      </c>
      <c r="K99" s="1" t="e">
        <f>VLOOKUP(I99,编辑2!D:R,14,FALSE)</f>
        <v>#N/A</v>
      </c>
      <c r="L99" s="1" t="e">
        <f>VLOOKUP(I99,编辑2!D:R,15,FALSE)</f>
        <v>#N/A</v>
      </c>
    </row>
    <row r="100" hidden="1" spans="1:12">
      <c r="A100" s="19">
        <v>101099</v>
      </c>
      <c r="B100" s="20" t="s">
        <v>141</v>
      </c>
      <c r="C100" s="25" t="s">
        <v>132</v>
      </c>
      <c r="D100" s="15">
        <v>5</v>
      </c>
      <c r="E100" s="15" t="s">
        <v>1039</v>
      </c>
      <c r="F100" s="22" t="str">
        <f t="shared" si="4"/>
        <v>5级</v>
      </c>
      <c r="G100" s="15" t="str">
        <f>VLOOKUP(E100,Sheet3!R:S,2,FALSE)</f>
        <v>绿色</v>
      </c>
      <c r="H100" s="1" t="s">
        <v>1012</v>
      </c>
      <c r="I100" s="1" t="str">
        <f t="shared" si="3"/>
        <v>5级绿色物理武器</v>
      </c>
      <c r="J100" s="1">
        <f>VLOOKUP(C100,映射!N:O,2,FALSE)</f>
        <v>123</v>
      </c>
      <c r="K100" s="1" t="e">
        <f>VLOOKUP(I100,编辑2!D:R,14,FALSE)</f>
        <v>#N/A</v>
      </c>
      <c r="L100" s="1" t="e">
        <f>VLOOKUP(I100,编辑2!D:R,15,FALSE)</f>
        <v>#N/A</v>
      </c>
    </row>
    <row r="101" spans="1:13">
      <c r="A101" s="19">
        <v>101100</v>
      </c>
      <c r="B101" s="20" t="s">
        <v>144</v>
      </c>
      <c r="C101" s="25" t="s">
        <v>132</v>
      </c>
      <c r="D101" s="15">
        <v>5</v>
      </c>
      <c r="E101" s="15" t="s">
        <v>1040</v>
      </c>
      <c r="F101" s="22" t="str">
        <f t="shared" si="4"/>
        <v>5级</v>
      </c>
      <c r="G101" s="15" t="str">
        <f>VLOOKUP(E101,Sheet3!R:S,2,FALSE)</f>
        <v>蓝色</v>
      </c>
      <c r="H101" s="1" t="s">
        <v>1012</v>
      </c>
      <c r="I101" s="1" t="str">
        <f t="shared" si="3"/>
        <v>5级蓝色物理武器</v>
      </c>
      <c r="J101" s="1">
        <f>VLOOKUP(C101,映射!N:O,2,FALSE)</f>
        <v>123</v>
      </c>
      <c r="K101" s="1" t="str">
        <f>VLOOKUP(I101,编辑2!D:R,14,FALSE)</f>
        <v>3004;3104;3404;5086</v>
      </c>
      <c r="L101" s="1" t="str">
        <f>VLOOKUP(I101,编辑2!D:R,15,FALSE)</f>
        <v>20;12;12;4</v>
      </c>
      <c r="M101" s="1">
        <f>800*D101*VLOOKUP(G101,Sheet3!S:T,2,FALSE)</f>
        <v>8000</v>
      </c>
    </row>
    <row r="102" spans="1:13">
      <c r="A102" s="19">
        <v>101101</v>
      </c>
      <c r="B102" s="20" t="s">
        <v>339</v>
      </c>
      <c r="C102" s="25" t="s">
        <v>132</v>
      </c>
      <c r="D102" s="15">
        <v>5</v>
      </c>
      <c r="E102" s="15" t="s">
        <v>1041</v>
      </c>
      <c r="F102" s="22" t="str">
        <f t="shared" si="4"/>
        <v>5级</v>
      </c>
      <c r="G102" s="15" t="str">
        <f>VLOOKUP(E102,Sheet3!R:S,2,FALSE)</f>
        <v>紫色</v>
      </c>
      <c r="H102" s="1" t="s">
        <v>1012</v>
      </c>
      <c r="I102" s="1" t="str">
        <f t="shared" si="3"/>
        <v>5级紫色物理武器</v>
      </c>
      <c r="J102" s="1">
        <f>VLOOKUP(C102,映射!N:O,2,FALSE)</f>
        <v>123</v>
      </c>
      <c r="K102" s="1" t="str">
        <f>VLOOKUP(I102,编辑2!D:R,14,FALSE)</f>
        <v>3004;3104;3404;5086</v>
      </c>
      <c r="L102" s="1" t="str">
        <f>VLOOKUP(I102,编辑2!D:R,15,FALSE)</f>
        <v>30;18;18;8</v>
      </c>
      <c r="M102" s="1">
        <f>800*D102*VLOOKUP(G102,Sheet3!S:T,2,FALSE)</f>
        <v>12000</v>
      </c>
    </row>
    <row r="103" spans="1:13">
      <c r="A103" s="19">
        <v>101102</v>
      </c>
      <c r="B103" s="20" t="s">
        <v>341</v>
      </c>
      <c r="C103" s="25" t="s">
        <v>132</v>
      </c>
      <c r="D103" s="15">
        <v>5</v>
      </c>
      <c r="E103" s="15" t="s">
        <v>1042</v>
      </c>
      <c r="F103" s="22" t="str">
        <f t="shared" si="4"/>
        <v>5级</v>
      </c>
      <c r="G103" s="15" t="str">
        <f>VLOOKUP(E103,Sheet3!R:S,2,FALSE)</f>
        <v>金色</v>
      </c>
      <c r="H103" s="1" t="s">
        <v>1012</v>
      </c>
      <c r="I103" s="1" t="str">
        <f t="shared" si="3"/>
        <v>5级金色物理武器</v>
      </c>
      <c r="J103" s="1">
        <f>VLOOKUP(C103,映射!N:O,2,FALSE)</f>
        <v>123</v>
      </c>
      <c r="K103" s="1" t="str">
        <f>VLOOKUP(I103,编辑2!D:R,14,FALSE)</f>
        <v>3004;3104;3404;5086</v>
      </c>
      <c r="L103" s="1" t="str">
        <f>VLOOKUP(I103,编辑2!D:R,15,FALSE)</f>
        <v>48;28;28;12</v>
      </c>
      <c r="M103" s="1">
        <f>800*D103*VLOOKUP(G103,Sheet3!S:T,2,FALSE)</f>
        <v>20000</v>
      </c>
    </row>
    <row r="104" hidden="1" spans="1:12">
      <c r="A104" s="19">
        <v>101103</v>
      </c>
      <c r="B104" s="20" t="s">
        <v>131</v>
      </c>
      <c r="C104" s="25" t="s">
        <v>132</v>
      </c>
      <c r="D104" s="15">
        <v>6</v>
      </c>
      <c r="E104" s="15" t="s">
        <v>1038</v>
      </c>
      <c r="F104" s="22" t="str">
        <f t="shared" si="4"/>
        <v>6级</v>
      </c>
      <c r="G104" s="15" t="str">
        <f>VLOOKUP(E104,Sheet3!R:S,2,FALSE)</f>
        <v>白色</v>
      </c>
      <c r="H104" s="1" t="s">
        <v>1012</v>
      </c>
      <c r="I104" s="1" t="str">
        <f t="shared" si="3"/>
        <v>6级白色物理武器</v>
      </c>
      <c r="J104" s="1">
        <f>VLOOKUP(C104,映射!N:O,2,FALSE)</f>
        <v>123</v>
      </c>
      <c r="K104" s="1" t="e">
        <f>VLOOKUP(I104,编辑2!D:R,14,FALSE)</f>
        <v>#N/A</v>
      </c>
      <c r="L104" s="1" t="e">
        <f>VLOOKUP(I104,编辑2!D:R,15,FALSE)</f>
        <v>#N/A</v>
      </c>
    </row>
    <row r="105" hidden="1" spans="1:12">
      <c r="A105" s="19">
        <v>101104</v>
      </c>
      <c r="B105" s="20" t="s">
        <v>143</v>
      </c>
      <c r="C105" s="25" t="s">
        <v>132</v>
      </c>
      <c r="D105" s="15">
        <v>6</v>
      </c>
      <c r="E105" s="15" t="s">
        <v>1039</v>
      </c>
      <c r="F105" s="22" t="str">
        <f t="shared" si="4"/>
        <v>6级</v>
      </c>
      <c r="G105" s="15" t="str">
        <f>VLOOKUP(E105,Sheet3!R:S,2,FALSE)</f>
        <v>绿色</v>
      </c>
      <c r="H105" s="1" t="s">
        <v>1012</v>
      </c>
      <c r="I105" s="1" t="str">
        <f t="shared" si="3"/>
        <v>6级绿色物理武器</v>
      </c>
      <c r="J105" s="1">
        <f>VLOOKUP(C105,映射!N:O,2,FALSE)</f>
        <v>123</v>
      </c>
      <c r="K105" s="1" t="e">
        <f>VLOOKUP(I105,编辑2!D:R,14,FALSE)</f>
        <v>#N/A</v>
      </c>
      <c r="L105" s="1" t="e">
        <f>VLOOKUP(I105,编辑2!D:R,15,FALSE)</f>
        <v>#N/A</v>
      </c>
    </row>
    <row r="106" spans="1:13">
      <c r="A106" s="19">
        <v>101105</v>
      </c>
      <c r="B106" s="20" t="s">
        <v>342</v>
      </c>
      <c r="C106" s="25" t="s">
        <v>132</v>
      </c>
      <c r="D106" s="15">
        <v>6</v>
      </c>
      <c r="E106" s="15" t="s">
        <v>1040</v>
      </c>
      <c r="F106" s="22" t="str">
        <f t="shared" si="4"/>
        <v>6级</v>
      </c>
      <c r="G106" s="15" t="str">
        <f>VLOOKUP(E106,Sheet3!R:S,2,FALSE)</f>
        <v>蓝色</v>
      </c>
      <c r="H106" s="1" t="s">
        <v>1012</v>
      </c>
      <c r="I106" s="1" t="str">
        <f t="shared" si="3"/>
        <v>6级蓝色物理武器</v>
      </c>
      <c r="J106" s="1">
        <f>VLOOKUP(C106,映射!N:O,2,FALSE)</f>
        <v>123</v>
      </c>
      <c r="K106" s="1" t="str">
        <f>VLOOKUP(I106,编辑2!D:R,14,FALSE)</f>
        <v>3005;3105;3405;5086</v>
      </c>
      <c r="L106" s="1" t="str">
        <f>VLOOKUP(I106,编辑2!D:R,15,FALSE)</f>
        <v>24;14;14;5</v>
      </c>
      <c r="M106" s="1">
        <f>800*D106*VLOOKUP(G106,Sheet3!S:T,2,FALSE)</f>
        <v>9600</v>
      </c>
    </row>
    <row r="107" spans="1:13">
      <c r="A107" s="19">
        <v>101106</v>
      </c>
      <c r="B107" s="20" t="s">
        <v>340</v>
      </c>
      <c r="C107" s="25" t="s">
        <v>132</v>
      </c>
      <c r="D107" s="15">
        <v>6</v>
      </c>
      <c r="E107" s="15" t="s">
        <v>1041</v>
      </c>
      <c r="F107" s="22" t="str">
        <f t="shared" si="4"/>
        <v>6级</v>
      </c>
      <c r="G107" s="15" t="str">
        <f>VLOOKUP(E107,Sheet3!R:S,2,FALSE)</f>
        <v>紫色</v>
      </c>
      <c r="H107" s="1" t="s">
        <v>1012</v>
      </c>
      <c r="I107" s="1" t="str">
        <f t="shared" si="3"/>
        <v>6级紫色物理武器</v>
      </c>
      <c r="J107" s="1">
        <f>VLOOKUP(C107,映射!N:O,2,FALSE)</f>
        <v>123</v>
      </c>
      <c r="K107" s="1" t="str">
        <f>VLOOKUP(I107,编辑2!D:R,14,FALSE)</f>
        <v>3005;3105;3405;5086</v>
      </c>
      <c r="L107" s="1" t="str">
        <f>VLOOKUP(I107,编辑2!D:R,15,FALSE)</f>
        <v>36;21;21;10</v>
      </c>
      <c r="M107" s="1">
        <f>800*D107*VLOOKUP(G107,Sheet3!S:T,2,FALSE)</f>
        <v>14400</v>
      </c>
    </row>
    <row r="108" spans="1:13">
      <c r="A108" s="19">
        <v>101107</v>
      </c>
      <c r="B108" s="20" t="s">
        <v>346</v>
      </c>
      <c r="C108" s="25" t="s">
        <v>132</v>
      </c>
      <c r="D108" s="15">
        <v>6</v>
      </c>
      <c r="E108" s="15" t="s">
        <v>1042</v>
      </c>
      <c r="F108" s="22" t="str">
        <f t="shared" si="4"/>
        <v>6级</v>
      </c>
      <c r="G108" s="15" t="str">
        <f>VLOOKUP(E108,Sheet3!R:S,2,FALSE)</f>
        <v>金色</v>
      </c>
      <c r="H108" s="1" t="s">
        <v>1012</v>
      </c>
      <c r="I108" s="1" t="str">
        <f t="shared" si="3"/>
        <v>6级金色物理武器</v>
      </c>
      <c r="J108" s="1">
        <f>VLOOKUP(C108,映射!N:O,2,FALSE)</f>
        <v>123</v>
      </c>
      <c r="K108" s="1" t="str">
        <f>VLOOKUP(I108,编辑2!D:R,14,FALSE)</f>
        <v>3005;3105;3405;5086</v>
      </c>
      <c r="L108" s="1" t="str">
        <f>VLOOKUP(I108,编辑2!D:R,15,FALSE)</f>
        <v>58;34;34;15</v>
      </c>
      <c r="M108" s="1">
        <f>800*D108*VLOOKUP(G108,Sheet3!S:T,2,FALSE)</f>
        <v>24000</v>
      </c>
    </row>
    <row r="109" hidden="1" spans="1:12">
      <c r="A109" s="19">
        <v>101108</v>
      </c>
      <c r="B109" s="20" t="s">
        <v>131</v>
      </c>
      <c r="C109" s="25" t="s">
        <v>132</v>
      </c>
      <c r="D109" s="15">
        <v>7</v>
      </c>
      <c r="E109" s="15" t="s">
        <v>1038</v>
      </c>
      <c r="F109" s="22" t="str">
        <f t="shared" si="4"/>
        <v>7级</v>
      </c>
      <c r="G109" s="15" t="str">
        <f>VLOOKUP(E109,Sheet3!R:S,2,FALSE)</f>
        <v>白色</v>
      </c>
      <c r="H109" s="1" t="s">
        <v>1012</v>
      </c>
      <c r="I109" s="1" t="str">
        <f t="shared" si="3"/>
        <v>7级白色物理武器</v>
      </c>
      <c r="J109" s="1">
        <f>VLOOKUP(C109,映射!N:O,2,FALSE)</f>
        <v>123</v>
      </c>
      <c r="K109" s="1" t="e">
        <f>VLOOKUP(I109,编辑2!D:R,14,FALSE)</f>
        <v>#N/A</v>
      </c>
      <c r="L109" s="1" t="e">
        <f>VLOOKUP(I109,编辑2!D:R,15,FALSE)</f>
        <v>#N/A</v>
      </c>
    </row>
    <row r="110" hidden="1" spans="1:12">
      <c r="A110" s="19">
        <v>101109</v>
      </c>
      <c r="B110" s="20" t="s">
        <v>343</v>
      </c>
      <c r="C110" s="25" t="s">
        <v>132</v>
      </c>
      <c r="D110" s="15">
        <v>7</v>
      </c>
      <c r="E110" s="15" t="s">
        <v>1039</v>
      </c>
      <c r="F110" s="22" t="str">
        <f t="shared" si="4"/>
        <v>7级</v>
      </c>
      <c r="G110" s="15" t="str">
        <f>VLOOKUP(E110,Sheet3!R:S,2,FALSE)</f>
        <v>绿色</v>
      </c>
      <c r="H110" s="1" t="s">
        <v>1012</v>
      </c>
      <c r="I110" s="1" t="str">
        <f t="shared" si="3"/>
        <v>7级绿色物理武器</v>
      </c>
      <c r="J110" s="1">
        <f>VLOOKUP(C110,映射!N:O,2,FALSE)</f>
        <v>123</v>
      </c>
      <c r="K110" s="1" t="e">
        <f>VLOOKUP(I110,编辑2!D:R,14,FALSE)</f>
        <v>#N/A</v>
      </c>
      <c r="L110" s="1" t="e">
        <f>VLOOKUP(I110,编辑2!D:R,15,FALSE)</f>
        <v>#N/A</v>
      </c>
    </row>
    <row r="111" spans="1:13">
      <c r="A111" s="19">
        <v>101110</v>
      </c>
      <c r="B111" s="20" t="s">
        <v>345</v>
      </c>
      <c r="C111" s="25" t="s">
        <v>132</v>
      </c>
      <c r="D111" s="15">
        <v>7</v>
      </c>
      <c r="E111" s="15" t="s">
        <v>1040</v>
      </c>
      <c r="F111" s="22" t="str">
        <f t="shared" si="4"/>
        <v>7级</v>
      </c>
      <c r="G111" s="15" t="str">
        <f>VLOOKUP(E111,Sheet3!R:S,2,FALSE)</f>
        <v>蓝色</v>
      </c>
      <c r="H111" s="1" t="s">
        <v>1012</v>
      </c>
      <c r="I111" s="1" t="str">
        <f t="shared" si="3"/>
        <v>7级蓝色物理武器</v>
      </c>
      <c r="J111" s="1">
        <f>VLOOKUP(C111,映射!N:O,2,FALSE)</f>
        <v>123</v>
      </c>
      <c r="K111" s="1" t="str">
        <f>VLOOKUP(I111,编辑2!D:R,14,FALSE)</f>
        <v>3006;3106;3406;5086</v>
      </c>
      <c r="L111" s="1" t="str">
        <f>VLOOKUP(I111,编辑2!D:R,15,FALSE)</f>
        <v>27;16;16;6</v>
      </c>
      <c r="M111" s="1">
        <f>800*D111*VLOOKUP(G111,Sheet3!S:T,2,FALSE)</f>
        <v>11200</v>
      </c>
    </row>
    <row r="112" spans="1:13">
      <c r="A112" s="19">
        <v>101111</v>
      </c>
      <c r="B112" s="20" t="s">
        <v>347</v>
      </c>
      <c r="C112" s="25" t="s">
        <v>132</v>
      </c>
      <c r="D112" s="15">
        <v>7</v>
      </c>
      <c r="E112" s="15" t="s">
        <v>1041</v>
      </c>
      <c r="F112" s="22" t="str">
        <f t="shared" si="4"/>
        <v>7级</v>
      </c>
      <c r="G112" s="15" t="str">
        <f>VLOOKUP(E112,Sheet3!R:S,2,FALSE)</f>
        <v>紫色</v>
      </c>
      <c r="H112" s="1" t="s">
        <v>1012</v>
      </c>
      <c r="I112" s="1" t="str">
        <f t="shared" si="3"/>
        <v>7级紫色物理武器</v>
      </c>
      <c r="J112" s="1">
        <f>VLOOKUP(C112,映射!N:O,2,FALSE)</f>
        <v>123</v>
      </c>
      <c r="K112" s="1" t="str">
        <f>VLOOKUP(I112,编辑2!D:R,14,FALSE)</f>
        <v>3006;3106;3406;5086</v>
      </c>
      <c r="L112" s="1" t="str">
        <f>VLOOKUP(I112,编辑2!D:R,15,FALSE)</f>
        <v>42;25;25;12</v>
      </c>
      <c r="M112" s="1">
        <f>800*D112*VLOOKUP(G112,Sheet3!S:T,2,FALSE)</f>
        <v>16800</v>
      </c>
    </row>
    <row r="113" spans="1:13">
      <c r="A113" s="19">
        <v>101112</v>
      </c>
      <c r="B113" s="20" t="s">
        <v>1048</v>
      </c>
      <c r="C113" s="25" t="s">
        <v>132</v>
      </c>
      <c r="D113" s="15">
        <v>7</v>
      </c>
      <c r="E113" s="15" t="s">
        <v>1042</v>
      </c>
      <c r="F113" s="22" t="str">
        <f t="shared" si="4"/>
        <v>7级</v>
      </c>
      <c r="G113" s="15" t="str">
        <f>VLOOKUP(E113,Sheet3!R:S,2,FALSE)</f>
        <v>金色</v>
      </c>
      <c r="H113" s="1" t="s">
        <v>1012</v>
      </c>
      <c r="I113" s="1" t="str">
        <f t="shared" si="3"/>
        <v>7级金色物理武器</v>
      </c>
      <c r="J113" s="1">
        <f>VLOOKUP(C113,映射!N:O,2,FALSE)</f>
        <v>123</v>
      </c>
      <c r="K113" s="1" t="str">
        <f>VLOOKUP(I113,编辑2!D:R,14,FALSE)</f>
        <v>3006;3106;3406;5086</v>
      </c>
      <c r="L113" s="1" t="str">
        <f>VLOOKUP(I113,编辑2!D:R,15,FALSE)</f>
        <v>68;40;40;18</v>
      </c>
      <c r="M113" s="1">
        <f>800*D113*VLOOKUP(G113,Sheet3!S:T,2,FALSE)</f>
        <v>28000</v>
      </c>
    </row>
    <row r="114" hidden="1" spans="1:12">
      <c r="A114" s="19">
        <v>101113</v>
      </c>
      <c r="B114" s="20" t="s">
        <v>145</v>
      </c>
      <c r="C114" s="21" t="s">
        <v>146</v>
      </c>
      <c r="D114" s="15">
        <v>1</v>
      </c>
      <c r="E114" s="15" t="s">
        <v>1038</v>
      </c>
      <c r="F114" s="22" t="str">
        <f t="shared" si="4"/>
        <v>1级</v>
      </c>
      <c r="G114" s="15" t="str">
        <f>VLOOKUP(E114,Sheet3!R:S,2,FALSE)</f>
        <v>白色</v>
      </c>
      <c r="H114" s="1" t="s">
        <v>1021</v>
      </c>
      <c r="I114" s="1" t="str">
        <f t="shared" si="3"/>
        <v>1级白色法系武器</v>
      </c>
      <c r="J114" s="1">
        <f>VLOOKUP(C114,映射!N:O,2,FALSE)</f>
        <v>124</v>
      </c>
      <c r="K114" s="1" t="e">
        <f>VLOOKUP(I114,编辑2!D:R,14,FALSE)</f>
        <v>#N/A</v>
      </c>
      <c r="L114" s="1" t="e">
        <f>VLOOKUP(I114,编辑2!D:R,15,FALSE)</f>
        <v>#N/A</v>
      </c>
    </row>
    <row r="115" hidden="1" spans="1:12">
      <c r="A115" s="19">
        <v>101114</v>
      </c>
      <c r="B115" s="20" t="s">
        <v>147</v>
      </c>
      <c r="C115" s="21" t="s">
        <v>146</v>
      </c>
      <c r="D115" s="15">
        <v>1</v>
      </c>
      <c r="E115" s="15" t="s">
        <v>1039</v>
      </c>
      <c r="F115" s="22" t="str">
        <f t="shared" si="4"/>
        <v>1级</v>
      </c>
      <c r="G115" s="15" t="str">
        <f>VLOOKUP(E115,Sheet3!R:S,2,FALSE)</f>
        <v>绿色</v>
      </c>
      <c r="H115" s="1" t="s">
        <v>1021</v>
      </c>
      <c r="I115" s="1" t="str">
        <f t="shared" si="3"/>
        <v>1级绿色法系武器</v>
      </c>
      <c r="J115" s="1">
        <f>VLOOKUP(C115,映射!N:O,2,FALSE)</f>
        <v>124</v>
      </c>
      <c r="K115" s="1" t="e">
        <f>VLOOKUP(I115,编辑2!D:R,14,FALSE)</f>
        <v>#N/A</v>
      </c>
      <c r="L115" s="1" t="e">
        <f>VLOOKUP(I115,编辑2!D:R,15,FALSE)</f>
        <v>#N/A</v>
      </c>
    </row>
    <row r="116" hidden="1" spans="1:12">
      <c r="A116" s="19">
        <v>101115</v>
      </c>
      <c r="B116" s="20" t="s">
        <v>145</v>
      </c>
      <c r="C116" s="21" t="s">
        <v>146</v>
      </c>
      <c r="D116" s="15">
        <v>2</v>
      </c>
      <c r="E116" s="15" t="s">
        <v>1038</v>
      </c>
      <c r="F116" s="22" t="str">
        <f t="shared" si="4"/>
        <v>2级</v>
      </c>
      <c r="G116" s="15" t="str">
        <f>VLOOKUP(E116,Sheet3!R:S,2,FALSE)</f>
        <v>白色</v>
      </c>
      <c r="H116" s="1" t="s">
        <v>1021</v>
      </c>
      <c r="I116" s="1" t="str">
        <f t="shared" si="3"/>
        <v>2级白色法系武器</v>
      </c>
      <c r="J116" s="1">
        <f>VLOOKUP(C116,映射!N:O,2,FALSE)</f>
        <v>124</v>
      </c>
      <c r="K116" s="1" t="e">
        <f>VLOOKUP(I116,编辑2!D:R,14,FALSE)</f>
        <v>#N/A</v>
      </c>
      <c r="L116" s="1" t="e">
        <f>VLOOKUP(I116,编辑2!D:R,15,FALSE)</f>
        <v>#N/A</v>
      </c>
    </row>
    <row r="117" spans="1:13">
      <c r="A117" s="19">
        <v>101116</v>
      </c>
      <c r="B117" s="20" t="s">
        <v>148</v>
      </c>
      <c r="C117" s="21" t="s">
        <v>146</v>
      </c>
      <c r="D117" s="15">
        <v>2</v>
      </c>
      <c r="E117" s="15" t="s">
        <v>1039</v>
      </c>
      <c r="F117" s="22" t="str">
        <f t="shared" si="4"/>
        <v>2级</v>
      </c>
      <c r="G117" s="15" t="str">
        <f>VLOOKUP(E117,Sheet3!R:S,2,FALSE)</f>
        <v>绿色</v>
      </c>
      <c r="H117" s="1" t="s">
        <v>1021</v>
      </c>
      <c r="I117" s="1" t="str">
        <f t="shared" si="3"/>
        <v>2级绿色法系武器</v>
      </c>
      <c r="J117" s="1">
        <f>VLOOKUP(C117,映射!N:O,2,FALSE)</f>
        <v>124</v>
      </c>
      <c r="K117" s="1" t="str">
        <f>VLOOKUP(I117,编辑2!D:R,14,FALSE)</f>
        <v>3001;3101;3401</v>
      </c>
      <c r="L117" s="1" t="str">
        <f>VLOOKUP(I117,编辑2!D:R,15,FALSE)</f>
        <v>3;5;3</v>
      </c>
      <c r="M117" s="1">
        <f>800*D117*VLOOKUP(G117,Sheet3!S:T,2,FALSE)</f>
        <v>2400</v>
      </c>
    </row>
    <row r="118" spans="1:13">
      <c r="A118" s="19">
        <v>101117</v>
      </c>
      <c r="B118" s="20" t="s">
        <v>149</v>
      </c>
      <c r="C118" s="21" t="s">
        <v>146</v>
      </c>
      <c r="D118" s="15">
        <v>2</v>
      </c>
      <c r="E118" s="15" t="s">
        <v>1040</v>
      </c>
      <c r="F118" s="22" t="str">
        <f t="shared" si="4"/>
        <v>2级</v>
      </c>
      <c r="G118" s="15" t="str">
        <f>VLOOKUP(E118,Sheet3!R:S,2,FALSE)</f>
        <v>蓝色</v>
      </c>
      <c r="H118" s="1" t="s">
        <v>1021</v>
      </c>
      <c r="I118" s="1" t="str">
        <f t="shared" si="3"/>
        <v>2级蓝色法系武器</v>
      </c>
      <c r="J118" s="1">
        <f>VLOOKUP(C118,映射!N:O,2,FALSE)</f>
        <v>124</v>
      </c>
      <c r="K118" s="1" t="str">
        <f>VLOOKUP(I118,编辑2!D:R,14,FALSE)</f>
        <v>3001;3101;3401;5086</v>
      </c>
      <c r="L118" s="1" t="str">
        <f>VLOOKUP(I118,编辑2!D:R,15,FALSE)</f>
        <v>4;8;4;1</v>
      </c>
      <c r="M118" s="1">
        <f>800*D118*VLOOKUP(G118,Sheet3!S:T,2,FALSE)</f>
        <v>3200</v>
      </c>
    </row>
    <row r="119" hidden="1" spans="1:12">
      <c r="A119" s="19">
        <v>101118</v>
      </c>
      <c r="B119" s="20" t="s">
        <v>145</v>
      </c>
      <c r="C119" s="21" t="s">
        <v>146</v>
      </c>
      <c r="D119" s="15">
        <v>3</v>
      </c>
      <c r="E119" s="15" t="s">
        <v>1038</v>
      </c>
      <c r="F119" s="22" t="str">
        <f t="shared" si="4"/>
        <v>3级</v>
      </c>
      <c r="G119" s="15" t="str">
        <f>VLOOKUP(E119,Sheet3!R:S,2,FALSE)</f>
        <v>白色</v>
      </c>
      <c r="H119" s="1" t="s">
        <v>1021</v>
      </c>
      <c r="I119" s="1" t="str">
        <f t="shared" si="3"/>
        <v>3级白色法系武器</v>
      </c>
      <c r="J119" s="1">
        <f>VLOOKUP(C119,映射!N:O,2,FALSE)</f>
        <v>124</v>
      </c>
      <c r="K119" s="1" t="e">
        <f>VLOOKUP(I119,编辑2!D:R,14,FALSE)</f>
        <v>#N/A</v>
      </c>
      <c r="L119" s="1" t="e">
        <f>VLOOKUP(I119,编辑2!D:R,15,FALSE)</f>
        <v>#N/A</v>
      </c>
    </row>
    <row r="120" hidden="1" spans="1:12">
      <c r="A120" s="19">
        <v>101119</v>
      </c>
      <c r="B120" s="20" t="s">
        <v>150</v>
      </c>
      <c r="C120" s="21" t="s">
        <v>146</v>
      </c>
      <c r="D120" s="15">
        <v>3</v>
      </c>
      <c r="E120" s="15" t="s">
        <v>1039</v>
      </c>
      <c r="F120" s="22" t="str">
        <f t="shared" si="4"/>
        <v>3级</v>
      </c>
      <c r="G120" s="15" t="str">
        <f>VLOOKUP(E120,Sheet3!R:S,2,FALSE)</f>
        <v>绿色</v>
      </c>
      <c r="H120" s="1" t="s">
        <v>1021</v>
      </c>
      <c r="I120" s="1" t="str">
        <f t="shared" si="3"/>
        <v>3级绿色法系武器</v>
      </c>
      <c r="J120" s="1">
        <f>VLOOKUP(C120,映射!N:O,2,FALSE)</f>
        <v>124</v>
      </c>
      <c r="K120" s="1" t="e">
        <f>VLOOKUP(I120,编辑2!D:R,14,FALSE)</f>
        <v>#N/A</v>
      </c>
      <c r="L120" s="1" t="e">
        <f>VLOOKUP(I120,编辑2!D:R,15,FALSE)</f>
        <v>#N/A</v>
      </c>
    </row>
    <row r="121" spans="1:13">
      <c r="A121" s="19">
        <v>101120</v>
      </c>
      <c r="B121" s="20" t="s">
        <v>151</v>
      </c>
      <c r="C121" s="21" t="s">
        <v>146</v>
      </c>
      <c r="D121" s="15">
        <v>3</v>
      </c>
      <c r="E121" s="15" t="s">
        <v>1040</v>
      </c>
      <c r="F121" s="22" t="str">
        <f t="shared" si="4"/>
        <v>3级</v>
      </c>
      <c r="G121" s="15" t="str">
        <f>VLOOKUP(E121,Sheet3!R:S,2,FALSE)</f>
        <v>蓝色</v>
      </c>
      <c r="H121" s="1" t="s">
        <v>1021</v>
      </c>
      <c r="I121" s="1" t="str">
        <f t="shared" si="3"/>
        <v>3级蓝色法系武器</v>
      </c>
      <c r="J121" s="1">
        <f>VLOOKUP(C121,映射!N:O,2,FALSE)</f>
        <v>124</v>
      </c>
      <c r="K121" s="1" t="str">
        <f>VLOOKUP(I121,编辑2!D:R,14,FALSE)</f>
        <v>3002;3102;3402;5086</v>
      </c>
      <c r="L121" s="1" t="str">
        <f>VLOOKUP(I121,编辑2!D:R,15,FALSE)</f>
        <v>7;12;7;2</v>
      </c>
      <c r="M121" s="1">
        <f>800*D121*VLOOKUP(G121,Sheet3!S:T,2,FALSE)</f>
        <v>4800</v>
      </c>
    </row>
    <row r="122" spans="1:13">
      <c r="A122" s="19">
        <v>101121</v>
      </c>
      <c r="B122" s="20" t="s">
        <v>152</v>
      </c>
      <c r="C122" s="21" t="s">
        <v>146</v>
      </c>
      <c r="D122" s="15">
        <v>3</v>
      </c>
      <c r="E122" s="15" t="s">
        <v>1041</v>
      </c>
      <c r="F122" s="22" t="str">
        <f t="shared" si="4"/>
        <v>3级</v>
      </c>
      <c r="G122" s="15" t="str">
        <f>VLOOKUP(E122,Sheet3!R:S,2,FALSE)</f>
        <v>紫色</v>
      </c>
      <c r="H122" s="1" t="s">
        <v>1021</v>
      </c>
      <c r="I122" s="1" t="str">
        <f t="shared" si="3"/>
        <v>3级紫色法系武器</v>
      </c>
      <c r="J122" s="1">
        <f>VLOOKUP(C122,映射!N:O,2,FALSE)</f>
        <v>124</v>
      </c>
      <c r="K122" s="1" t="str">
        <f>VLOOKUP(I122,编辑2!D:R,14,FALSE)</f>
        <v>3002;3102;3402;5086</v>
      </c>
      <c r="L122" s="1" t="str">
        <f>VLOOKUP(I122,编辑2!D:R,15,FALSE)</f>
        <v>10;18;10;4</v>
      </c>
      <c r="M122" s="1">
        <f>800*D122*VLOOKUP(G122,Sheet3!S:T,2,FALSE)</f>
        <v>7200</v>
      </c>
    </row>
    <row r="123" hidden="1" spans="1:12">
      <c r="A123" s="19">
        <v>101122</v>
      </c>
      <c r="B123" s="20" t="s">
        <v>145</v>
      </c>
      <c r="C123" s="21" t="s">
        <v>146</v>
      </c>
      <c r="D123" s="15">
        <v>4</v>
      </c>
      <c r="E123" s="15" t="s">
        <v>1038</v>
      </c>
      <c r="F123" s="22" t="str">
        <f t="shared" si="4"/>
        <v>4级</v>
      </c>
      <c r="G123" s="15" t="str">
        <f>VLOOKUP(E123,Sheet3!R:S,2,FALSE)</f>
        <v>白色</v>
      </c>
      <c r="H123" s="1" t="s">
        <v>1021</v>
      </c>
      <c r="I123" s="1" t="str">
        <f t="shared" si="3"/>
        <v>4级白色法系武器</v>
      </c>
      <c r="J123" s="1">
        <f>VLOOKUP(C123,映射!N:O,2,FALSE)</f>
        <v>124</v>
      </c>
      <c r="K123" s="1" t="e">
        <f>VLOOKUP(I123,编辑2!D:R,14,FALSE)</f>
        <v>#N/A</v>
      </c>
      <c r="L123" s="1" t="e">
        <f>VLOOKUP(I123,编辑2!D:R,15,FALSE)</f>
        <v>#N/A</v>
      </c>
    </row>
    <row r="124" hidden="1" spans="1:12">
      <c r="A124" s="19">
        <v>101123</v>
      </c>
      <c r="B124" s="20" t="s">
        <v>156</v>
      </c>
      <c r="C124" s="21" t="s">
        <v>146</v>
      </c>
      <c r="D124" s="15">
        <v>4</v>
      </c>
      <c r="E124" s="15" t="s">
        <v>1039</v>
      </c>
      <c r="F124" s="22" t="str">
        <f t="shared" si="4"/>
        <v>4级</v>
      </c>
      <c r="G124" s="15" t="str">
        <f>VLOOKUP(E124,Sheet3!R:S,2,FALSE)</f>
        <v>绿色</v>
      </c>
      <c r="H124" s="1" t="s">
        <v>1021</v>
      </c>
      <c r="I124" s="1" t="str">
        <f t="shared" si="3"/>
        <v>4级绿色法系武器</v>
      </c>
      <c r="J124" s="1">
        <f>VLOOKUP(C124,映射!N:O,2,FALSE)</f>
        <v>124</v>
      </c>
      <c r="K124" s="1" t="e">
        <f>VLOOKUP(I124,编辑2!D:R,14,FALSE)</f>
        <v>#N/A</v>
      </c>
      <c r="L124" s="1" t="e">
        <f>VLOOKUP(I124,编辑2!D:R,15,FALSE)</f>
        <v>#N/A</v>
      </c>
    </row>
    <row r="125" spans="1:13">
      <c r="A125" s="19">
        <v>101124</v>
      </c>
      <c r="B125" s="20" t="s">
        <v>157</v>
      </c>
      <c r="C125" s="21" t="s">
        <v>146</v>
      </c>
      <c r="D125" s="15">
        <v>4</v>
      </c>
      <c r="E125" s="15" t="s">
        <v>1040</v>
      </c>
      <c r="F125" s="22" t="str">
        <f t="shared" si="4"/>
        <v>4级</v>
      </c>
      <c r="G125" s="15" t="str">
        <f>VLOOKUP(E125,Sheet3!R:S,2,FALSE)</f>
        <v>蓝色</v>
      </c>
      <c r="H125" s="1" t="s">
        <v>1021</v>
      </c>
      <c r="I125" s="1" t="str">
        <f t="shared" si="3"/>
        <v>4级蓝色法系武器</v>
      </c>
      <c r="J125" s="1">
        <f>VLOOKUP(C125,映射!N:O,2,FALSE)</f>
        <v>124</v>
      </c>
      <c r="K125" s="1" t="str">
        <f>VLOOKUP(I125,编辑2!D:R,14,FALSE)</f>
        <v>3003;3103;3403;5086</v>
      </c>
      <c r="L125" s="1" t="str">
        <f>VLOOKUP(I125,编辑2!D:R,15,FALSE)</f>
        <v>9;16;9;3</v>
      </c>
      <c r="M125" s="1">
        <f>800*D125*VLOOKUP(G125,Sheet3!S:T,2,FALSE)</f>
        <v>6400</v>
      </c>
    </row>
    <row r="126" spans="1:13">
      <c r="A126" s="19">
        <v>101125</v>
      </c>
      <c r="B126" s="20" t="s">
        <v>158</v>
      </c>
      <c r="C126" s="21" t="s">
        <v>146</v>
      </c>
      <c r="D126" s="15">
        <v>4</v>
      </c>
      <c r="E126" s="15" t="s">
        <v>1041</v>
      </c>
      <c r="F126" s="22" t="str">
        <f t="shared" si="4"/>
        <v>4级</v>
      </c>
      <c r="G126" s="15" t="str">
        <f>VLOOKUP(E126,Sheet3!R:S,2,FALSE)</f>
        <v>紫色</v>
      </c>
      <c r="H126" s="1" t="s">
        <v>1021</v>
      </c>
      <c r="I126" s="1" t="str">
        <f t="shared" si="3"/>
        <v>4级紫色法系武器</v>
      </c>
      <c r="J126" s="1">
        <f>VLOOKUP(C126,映射!N:O,2,FALSE)</f>
        <v>124</v>
      </c>
      <c r="K126" s="1" t="str">
        <f>VLOOKUP(I126,编辑2!D:R,14,FALSE)</f>
        <v>3003;3103;3403;5086</v>
      </c>
      <c r="L126" s="1" t="str">
        <f>VLOOKUP(I126,编辑2!D:R,15,FALSE)</f>
        <v>14;24;14;6</v>
      </c>
      <c r="M126" s="1">
        <f>800*D126*VLOOKUP(G126,Sheet3!S:T,2,FALSE)</f>
        <v>9600</v>
      </c>
    </row>
    <row r="127" hidden="1" spans="1:12">
      <c r="A127" s="19">
        <v>101126</v>
      </c>
      <c r="B127" s="20" t="s">
        <v>145</v>
      </c>
      <c r="C127" s="21" t="s">
        <v>146</v>
      </c>
      <c r="D127" s="15">
        <v>5</v>
      </c>
      <c r="E127" s="15" t="s">
        <v>1038</v>
      </c>
      <c r="F127" s="22" t="str">
        <f t="shared" si="4"/>
        <v>5级</v>
      </c>
      <c r="G127" s="15" t="str">
        <f>VLOOKUP(E127,Sheet3!R:S,2,FALSE)</f>
        <v>白色</v>
      </c>
      <c r="H127" s="1" t="s">
        <v>1021</v>
      </c>
      <c r="I127" s="1" t="str">
        <f t="shared" si="3"/>
        <v>5级白色法系武器</v>
      </c>
      <c r="J127" s="1">
        <f>VLOOKUP(C127,映射!N:O,2,FALSE)</f>
        <v>124</v>
      </c>
      <c r="K127" s="1" t="e">
        <f>VLOOKUP(I127,编辑2!D:R,14,FALSE)</f>
        <v>#N/A</v>
      </c>
      <c r="L127" s="1" t="e">
        <f>VLOOKUP(I127,编辑2!D:R,15,FALSE)</f>
        <v>#N/A</v>
      </c>
    </row>
    <row r="128" hidden="1" spans="1:12">
      <c r="A128" s="19">
        <v>101127</v>
      </c>
      <c r="B128" s="20" t="s">
        <v>349</v>
      </c>
      <c r="C128" s="21" t="s">
        <v>146</v>
      </c>
      <c r="D128" s="15">
        <v>5</v>
      </c>
      <c r="E128" s="15" t="s">
        <v>1039</v>
      </c>
      <c r="F128" s="22" t="str">
        <f t="shared" si="4"/>
        <v>5级</v>
      </c>
      <c r="G128" s="15" t="str">
        <f>VLOOKUP(E128,Sheet3!R:S,2,FALSE)</f>
        <v>绿色</v>
      </c>
      <c r="H128" s="1" t="s">
        <v>1021</v>
      </c>
      <c r="I128" s="1" t="str">
        <f t="shared" si="3"/>
        <v>5级绿色法系武器</v>
      </c>
      <c r="J128" s="1">
        <f>VLOOKUP(C128,映射!N:O,2,FALSE)</f>
        <v>124</v>
      </c>
      <c r="K128" s="1" t="e">
        <f>VLOOKUP(I128,编辑2!D:R,14,FALSE)</f>
        <v>#N/A</v>
      </c>
      <c r="L128" s="1" t="e">
        <f>VLOOKUP(I128,编辑2!D:R,15,FALSE)</f>
        <v>#N/A</v>
      </c>
    </row>
    <row r="129" spans="1:13">
      <c r="A129" s="19">
        <v>101128</v>
      </c>
      <c r="B129" s="20" t="s">
        <v>350</v>
      </c>
      <c r="C129" s="21" t="s">
        <v>146</v>
      </c>
      <c r="D129" s="15">
        <v>5</v>
      </c>
      <c r="E129" s="15" t="s">
        <v>1040</v>
      </c>
      <c r="F129" s="22" t="str">
        <f t="shared" si="4"/>
        <v>5级</v>
      </c>
      <c r="G129" s="15" t="str">
        <f>VLOOKUP(E129,Sheet3!R:S,2,FALSE)</f>
        <v>蓝色</v>
      </c>
      <c r="H129" s="1" t="s">
        <v>1021</v>
      </c>
      <c r="I129" s="1" t="str">
        <f t="shared" si="3"/>
        <v>5级蓝色法系武器</v>
      </c>
      <c r="J129" s="1">
        <f>VLOOKUP(C129,映射!N:O,2,FALSE)</f>
        <v>124</v>
      </c>
      <c r="K129" s="1" t="str">
        <f>VLOOKUP(I129,编辑2!D:R,14,FALSE)</f>
        <v>3004;3104;3404;5086</v>
      </c>
      <c r="L129" s="1" t="str">
        <f>VLOOKUP(I129,编辑2!D:R,15,FALSE)</f>
        <v>12;20;12;4</v>
      </c>
      <c r="M129" s="1">
        <f>800*D129*VLOOKUP(G129,Sheet3!S:T,2,FALSE)</f>
        <v>8000</v>
      </c>
    </row>
    <row r="130" spans="1:13">
      <c r="A130" s="19">
        <v>101129</v>
      </c>
      <c r="B130" s="20" t="s">
        <v>353</v>
      </c>
      <c r="C130" s="21" t="s">
        <v>146</v>
      </c>
      <c r="D130" s="15">
        <v>5</v>
      </c>
      <c r="E130" s="15" t="s">
        <v>1041</v>
      </c>
      <c r="F130" s="22" t="str">
        <f t="shared" si="4"/>
        <v>5级</v>
      </c>
      <c r="G130" s="15" t="str">
        <f>VLOOKUP(E130,Sheet3!R:S,2,FALSE)</f>
        <v>紫色</v>
      </c>
      <c r="H130" s="1" t="s">
        <v>1021</v>
      </c>
      <c r="I130" s="1" t="str">
        <f t="shared" si="3"/>
        <v>5级紫色法系武器</v>
      </c>
      <c r="J130" s="1">
        <f>VLOOKUP(C130,映射!N:O,2,FALSE)</f>
        <v>124</v>
      </c>
      <c r="K130" s="1" t="str">
        <f>VLOOKUP(I130,编辑2!D:R,14,FALSE)</f>
        <v>3004;3104;3404;5086</v>
      </c>
      <c r="L130" s="1" t="str">
        <f>VLOOKUP(I130,编辑2!D:R,15,FALSE)</f>
        <v>18;30;18;8</v>
      </c>
      <c r="M130" s="1">
        <f>800*D130*VLOOKUP(G130,Sheet3!S:T,2,FALSE)</f>
        <v>12000</v>
      </c>
    </row>
    <row r="131" spans="1:13">
      <c r="A131" s="19">
        <v>101130</v>
      </c>
      <c r="B131" s="20" t="s">
        <v>351</v>
      </c>
      <c r="C131" s="21" t="s">
        <v>146</v>
      </c>
      <c r="D131" s="15">
        <v>5</v>
      </c>
      <c r="E131" s="15" t="s">
        <v>1042</v>
      </c>
      <c r="F131" s="22" t="str">
        <f t="shared" si="4"/>
        <v>5级</v>
      </c>
      <c r="G131" s="15" t="str">
        <f>VLOOKUP(E131,Sheet3!R:S,2,FALSE)</f>
        <v>金色</v>
      </c>
      <c r="H131" s="1" t="s">
        <v>1021</v>
      </c>
      <c r="I131" s="1" t="str">
        <f t="shared" ref="I131:I170" si="5">F131&amp;G131&amp;H131</f>
        <v>5级金色法系武器</v>
      </c>
      <c r="J131" s="1">
        <f>VLOOKUP(C131,映射!N:O,2,FALSE)</f>
        <v>124</v>
      </c>
      <c r="K131" s="1" t="str">
        <f>VLOOKUP(I131,编辑2!D:R,14,FALSE)</f>
        <v>3004;3104;3404;5086</v>
      </c>
      <c r="L131" s="1" t="str">
        <f>VLOOKUP(I131,编辑2!D:R,15,FALSE)</f>
        <v>28;48;28;12</v>
      </c>
      <c r="M131" s="1">
        <f>800*D131*VLOOKUP(G131,Sheet3!S:T,2,FALSE)</f>
        <v>20000</v>
      </c>
    </row>
    <row r="132" hidden="1" spans="1:12">
      <c r="A132" s="19">
        <v>101131</v>
      </c>
      <c r="B132" s="20" t="s">
        <v>145</v>
      </c>
      <c r="C132" s="21" t="s">
        <v>146</v>
      </c>
      <c r="D132" s="15">
        <v>6</v>
      </c>
      <c r="E132" s="15" t="s">
        <v>1038</v>
      </c>
      <c r="F132" s="22" t="str">
        <f t="shared" si="4"/>
        <v>6级</v>
      </c>
      <c r="G132" s="15" t="str">
        <f>VLOOKUP(E132,Sheet3!R:S,2,FALSE)</f>
        <v>白色</v>
      </c>
      <c r="H132" s="1" t="s">
        <v>1021</v>
      </c>
      <c r="I132" s="1" t="str">
        <f t="shared" si="5"/>
        <v>6级白色法系武器</v>
      </c>
      <c r="J132" s="1">
        <f>VLOOKUP(C132,映射!N:O,2,FALSE)</f>
        <v>124</v>
      </c>
      <c r="K132" s="1" t="e">
        <f>VLOOKUP(I132,编辑2!D:R,14,FALSE)</f>
        <v>#N/A</v>
      </c>
      <c r="L132" s="1" t="e">
        <f>VLOOKUP(I132,编辑2!D:R,15,FALSE)</f>
        <v>#N/A</v>
      </c>
    </row>
    <row r="133" hidden="1" spans="1:12">
      <c r="A133" s="19">
        <v>101132</v>
      </c>
      <c r="B133" s="20" t="s">
        <v>352</v>
      </c>
      <c r="C133" s="21" t="s">
        <v>146</v>
      </c>
      <c r="D133" s="15">
        <v>6</v>
      </c>
      <c r="E133" s="15" t="s">
        <v>1039</v>
      </c>
      <c r="F133" s="22" t="str">
        <f t="shared" si="4"/>
        <v>6级</v>
      </c>
      <c r="G133" s="15" t="str">
        <f>VLOOKUP(E133,Sheet3!R:S,2,FALSE)</f>
        <v>绿色</v>
      </c>
      <c r="H133" s="1" t="s">
        <v>1021</v>
      </c>
      <c r="I133" s="1" t="str">
        <f t="shared" si="5"/>
        <v>6级绿色法系武器</v>
      </c>
      <c r="J133" s="1">
        <f>VLOOKUP(C133,映射!N:O,2,FALSE)</f>
        <v>124</v>
      </c>
      <c r="K133" s="1" t="e">
        <f>VLOOKUP(I133,编辑2!D:R,14,FALSE)</f>
        <v>#N/A</v>
      </c>
      <c r="L133" s="1" t="e">
        <f>VLOOKUP(I133,编辑2!D:R,15,FALSE)</f>
        <v>#N/A</v>
      </c>
    </row>
    <row r="134" spans="1:13">
      <c r="A134" s="19">
        <v>101133</v>
      </c>
      <c r="B134" s="20" t="s">
        <v>153</v>
      </c>
      <c r="C134" s="21" t="s">
        <v>146</v>
      </c>
      <c r="D134" s="15">
        <v>6</v>
      </c>
      <c r="E134" s="15" t="s">
        <v>1040</v>
      </c>
      <c r="F134" s="22" t="str">
        <f t="shared" si="4"/>
        <v>6级</v>
      </c>
      <c r="G134" s="15" t="str">
        <f>VLOOKUP(E134,Sheet3!R:S,2,FALSE)</f>
        <v>蓝色</v>
      </c>
      <c r="H134" s="1" t="s">
        <v>1021</v>
      </c>
      <c r="I134" s="1" t="str">
        <f t="shared" si="5"/>
        <v>6级蓝色法系武器</v>
      </c>
      <c r="J134" s="1">
        <f>VLOOKUP(C134,映射!N:O,2,FALSE)</f>
        <v>124</v>
      </c>
      <c r="K134" s="1" t="str">
        <f>VLOOKUP(I134,编辑2!D:R,14,FALSE)</f>
        <v>3005;3105;3405;5086</v>
      </c>
      <c r="L134" s="1" t="str">
        <f>VLOOKUP(I134,编辑2!D:R,15,FALSE)</f>
        <v>14;24;14;5</v>
      </c>
      <c r="M134" s="1">
        <f>800*D134*VLOOKUP(G134,Sheet3!S:T,2,FALSE)</f>
        <v>9600</v>
      </c>
    </row>
    <row r="135" spans="1:13">
      <c r="A135" s="19">
        <v>101134</v>
      </c>
      <c r="B135" s="20" t="s">
        <v>355</v>
      </c>
      <c r="C135" s="21" t="s">
        <v>146</v>
      </c>
      <c r="D135" s="15">
        <v>6</v>
      </c>
      <c r="E135" s="15" t="s">
        <v>1041</v>
      </c>
      <c r="F135" s="22" t="str">
        <f t="shared" ref="F135:F198" si="6">D135&amp;"级"</f>
        <v>6级</v>
      </c>
      <c r="G135" s="15" t="str">
        <f>VLOOKUP(E135,Sheet3!R:S,2,FALSE)</f>
        <v>紫色</v>
      </c>
      <c r="H135" s="1" t="s">
        <v>1021</v>
      </c>
      <c r="I135" s="1" t="str">
        <f t="shared" si="5"/>
        <v>6级紫色法系武器</v>
      </c>
      <c r="J135" s="1">
        <f>VLOOKUP(C135,映射!N:O,2,FALSE)</f>
        <v>124</v>
      </c>
      <c r="K135" s="1" t="str">
        <f>VLOOKUP(I135,编辑2!D:R,14,FALSE)</f>
        <v>3005;3105;3405;5086</v>
      </c>
      <c r="L135" s="1" t="str">
        <f>VLOOKUP(I135,编辑2!D:R,15,FALSE)</f>
        <v>21;36;21;10</v>
      </c>
      <c r="M135" s="1">
        <f>800*D135*VLOOKUP(G135,Sheet3!S:T,2,FALSE)</f>
        <v>14400</v>
      </c>
    </row>
    <row r="136" spans="1:13">
      <c r="A136" s="19">
        <v>101135</v>
      </c>
      <c r="B136" s="20" t="s">
        <v>357</v>
      </c>
      <c r="C136" s="21" t="s">
        <v>146</v>
      </c>
      <c r="D136" s="15">
        <v>6</v>
      </c>
      <c r="E136" s="15" t="s">
        <v>1042</v>
      </c>
      <c r="F136" s="22" t="str">
        <f t="shared" si="6"/>
        <v>6级</v>
      </c>
      <c r="G136" s="15" t="str">
        <f>VLOOKUP(E136,Sheet3!R:S,2,FALSE)</f>
        <v>金色</v>
      </c>
      <c r="H136" s="1" t="s">
        <v>1021</v>
      </c>
      <c r="I136" s="1" t="str">
        <f t="shared" si="5"/>
        <v>6级金色法系武器</v>
      </c>
      <c r="J136" s="1">
        <f>VLOOKUP(C136,映射!N:O,2,FALSE)</f>
        <v>124</v>
      </c>
      <c r="K136" s="1" t="str">
        <f>VLOOKUP(I136,编辑2!D:R,14,FALSE)</f>
        <v>3005;3105;3405;5086</v>
      </c>
      <c r="L136" s="1" t="str">
        <f>VLOOKUP(I136,编辑2!D:R,15,FALSE)</f>
        <v>34;58;34;15</v>
      </c>
      <c r="M136" s="1">
        <f>800*D136*VLOOKUP(G136,Sheet3!S:T,2,FALSE)</f>
        <v>24000</v>
      </c>
    </row>
    <row r="137" hidden="1" spans="1:12">
      <c r="A137" s="19">
        <v>101136</v>
      </c>
      <c r="B137" s="20" t="s">
        <v>145</v>
      </c>
      <c r="C137" s="21" t="s">
        <v>146</v>
      </c>
      <c r="D137" s="15">
        <v>7</v>
      </c>
      <c r="E137" s="15" t="s">
        <v>1038</v>
      </c>
      <c r="F137" s="22" t="str">
        <f t="shared" si="6"/>
        <v>7级</v>
      </c>
      <c r="G137" s="15" t="str">
        <f>VLOOKUP(E137,Sheet3!R:S,2,FALSE)</f>
        <v>白色</v>
      </c>
      <c r="H137" s="1" t="s">
        <v>1021</v>
      </c>
      <c r="I137" s="1" t="str">
        <f t="shared" si="5"/>
        <v>7级白色法系武器</v>
      </c>
      <c r="J137" s="1">
        <f>VLOOKUP(C137,映射!N:O,2,FALSE)</f>
        <v>124</v>
      </c>
      <c r="K137" s="1" t="e">
        <f>VLOOKUP(I137,编辑2!D:R,14,FALSE)</f>
        <v>#N/A</v>
      </c>
      <c r="L137" s="1" t="e">
        <f>VLOOKUP(I137,编辑2!D:R,15,FALSE)</f>
        <v>#N/A</v>
      </c>
    </row>
    <row r="138" hidden="1" spans="1:12">
      <c r="A138" s="19">
        <v>101137</v>
      </c>
      <c r="B138" s="20" t="s">
        <v>154</v>
      </c>
      <c r="C138" s="21" t="s">
        <v>146</v>
      </c>
      <c r="D138" s="15">
        <v>7</v>
      </c>
      <c r="E138" s="15" t="s">
        <v>1039</v>
      </c>
      <c r="F138" s="22" t="str">
        <f t="shared" si="6"/>
        <v>7级</v>
      </c>
      <c r="G138" s="15" t="str">
        <f>VLOOKUP(E138,Sheet3!R:S,2,FALSE)</f>
        <v>绿色</v>
      </c>
      <c r="H138" s="1" t="s">
        <v>1021</v>
      </c>
      <c r="I138" s="1" t="str">
        <f t="shared" si="5"/>
        <v>7级绿色法系武器</v>
      </c>
      <c r="J138" s="1">
        <f>VLOOKUP(C138,映射!N:O,2,FALSE)</f>
        <v>124</v>
      </c>
      <c r="K138" s="1" t="e">
        <f>VLOOKUP(I138,编辑2!D:R,14,FALSE)</f>
        <v>#N/A</v>
      </c>
      <c r="L138" s="1" t="e">
        <f>VLOOKUP(I138,编辑2!D:R,15,FALSE)</f>
        <v>#N/A</v>
      </c>
    </row>
    <row r="139" spans="1:13">
      <c r="A139" s="19">
        <v>101138</v>
      </c>
      <c r="B139" s="20" t="s">
        <v>155</v>
      </c>
      <c r="C139" s="21" t="s">
        <v>146</v>
      </c>
      <c r="D139" s="15">
        <v>7</v>
      </c>
      <c r="E139" s="15" t="s">
        <v>1040</v>
      </c>
      <c r="F139" s="22" t="str">
        <f t="shared" si="6"/>
        <v>7级</v>
      </c>
      <c r="G139" s="15" t="str">
        <f>VLOOKUP(E139,Sheet3!R:S,2,FALSE)</f>
        <v>蓝色</v>
      </c>
      <c r="H139" s="1" t="s">
        <v>1021</v>
      </c>
      <c r="I139" s="1" t="str">
        <f t="shared" si="5"/>
        <v>7级蓝色法系武器</v>
      </c>
      <c r="J139" s="1">
        <f>VLOOKUP(C139,映射!N:O,2,FALSE)</f>
        <v>124</v>
      </c>
      <c r="K139" s="1" t="str">
        <f>VLOOKUP(I139,编辑2!D:R,14,FALSE)</f>
        <v>3006;3106;3406;5086</v>
      </c>
      <c r="L139" s="1" t="str">
        <f>VLOOKUP(I139,编辑2!D:R,15,FALSE)</f>
        <v>16;27;16;6</v>
      </c>
      <c r="M139" s="1">
        <f>800*D139*VLOOKUP(G139,Sheet3!S:T,2,FALSE)</f>
        <v>11200</v>
      </c>
    </row>
    <row r="140" spans="1:13">
      <c r="A140" s="19">
        <v>101139</v>
      </c>
      <c r="B140" s="20" t="s">
        <v>356</v>
      </c>
      <c r="C140" s="21" t="s">
        <v>146</v>
      </c>
      <c r="D140" s="15">
        <v>7</v>
      </c>
      <c r="E140" s="15" t="s">
        <v>1041</v>
      </c>
      <c r="F140" s="22" t="str">
        <f t="shared" si="6"/>
        <v>7级</v>
      </c>
      <c r="G140" s="15" t="str">
        <f>VLOOKUP(E140,Sheet3!R:S,2,FALSE)</f>
        <v>紫色</v>
      </c>
      <c r="H140" s="1" t="s">
        <v>1021</v>
      </c>
      <c r="I140" s="1" t="str">
        <f t="shared" si="5"/>
        <v>7级紫色法系武器</v>
      </c>
      <c r="J140" s="1">
        <f>VLOOKUP(C140,映射!N:O,2,FALSE)</f>
        <v>124</v>
      </c>
      <c r="K140" s="1" t="str">
        <f>VLOOKUP(I140,编辑2!D:R,14,FALSE)</f>
        <v>3006;3106;3406;5086</v>
      </c>
      <c r="L140" s="1" t="str">
        <f>VLOOKUP(I140,编辑2!D:R,15,FALSE)</f>
        <v>25;42;25;12</v>
      </c>
      <c r="M140" s="1">
        <f>800*D140*VLOOKUP(G140,Sheet3!S:T,2,FALSE)</f>
        <v>16800</v>
      </c>
    </row>
    <row r="141" spans="1:13">
      <c r="A141" s="19">
        <v>101140</v>
      </c>
      <c r="B141" s="20" t="s">
        <v>1049</v>
      </c>
      <c r="C141" s="21" t="s">
        <v>146</v>
      </c>
      <c r="D141" s="15">
        <v>7</v>
      </c>
      <c r="E141" s="15" t="s">
        <v>1042</v>
      </c>
      <c r="F141" s="22" t="str">
        <f t="shared" si="6"/>
        <v>7级</v>
      </c>
      <c r="G141" s="15" t="str">
        <f>VLOOKUP(E141,Sheet3!R:S,2,FALSE)</f>
        <v>金色</v>
      </c>
      <c r="H141" s="1" t="s">
        <v>1021</v>
      </c>
      <c r="I141" s="1" t="str">
        <f t="shared" si="5"/>
        <v>7级金色法系武器</v>
      </c>
      <c r="J141" s="1">
        <f>VLOOKUP(C141,映射!N:O,2,FALSE)</f>
        <v>124</v>
      </c>
      <c r="K141" s="1" t="str">
        <f>VLOOKUP(I141,编辑2!D:R,14,FALSE)</f>
        <v>3006;3106;3406;5086</v>
      </c>
      <c r="L141" s="1" t="str">
        <f>VLOOKUP(I141,编辑2!D:R,15,FALSE)</f>
        <v>40;68;40;18</v>
      </c>
      <c r="M141" s="1">
        <f>800*D141*VLOOKUP(G141,Sheet3!S:T,2,FALSE)</f>
        <v>28000</v>
      </c>
    </row>
    <row r="142" hidden="1" spans="1:12">
      <c r="A142" s="19">
        <v>101141</v>
      </c>
      <c r="B142" s="20" t="s">
        <v>159</v>
      </c>
      <c r="C142" s="26" t="s">
        <v>160</v>
      </c>
      <c r="D142" s="15">
        <v>1</v>
      </c>
      <c r="E142" s="15" t="s">
        <v>1038</v>
      </c>
      <c r="F142" s="22" t="str">
        <f t="shared" si="6"/>
        <v>1级</v>
      </c>
      <c r="G142" s="15" t="str">
        <f>VLOOKUP(E142,Sheet3!R:S,2,FALSE)</f>
        <v>白色</v>
      </c>
      <c r="H142" s="1" t="s">
        <v>1012</v>
      </c>
      <c r="I142" s="1" t="str">
        <f t="shared" si="5"/>
        <v>1级白色物理武器</v>
      </c>
      <c r="J142" s="1">
        <f>VLOOKUP(C142,映射!N:O,2,FALSE)</f>
        <v>125</v>
      </c>
      <c r="K142" s="1" t="e">
        <f>VLOOKUP(I142,编辑2!D:R,14,FALSE)</f>
        <v>#N/A</v>
      </c>
      <c r="L142" s="1" t="e">
        <f>VLOOKUP(I142,编辑2!D:R,15,FALSE)</f>
        <v>#N/A</v>
      </c>
    </row>
    <row r="143" hidden="1" spans="1:12">
      <c r="A143" s="19">
        <v>101142</v>
      </c>
      <c r="B143" s="20" t="s">
        <v>161</v>
      </c>
      <c r="C143" s="26" t="s">
        <v>160</v>
      </c>
      <c r="D143" s="15">
        <v>1</v>
      </c>
      <c r="E143" s="15" t="s">
        <v>1039</v>
      </c>
      <c r="F143" s="22" t="str">
        <f t="shared" si="6"/>
        <v>1级</v>
      </c>
      <c r="G143" s="15" t="str">
        <f>VLOOKUP(E143,Sheet3!R:S,2,FALSE)</f>
        <v>绿色</v>
      </c>
      <c r="H143" s="1" t="s">
        <v>1012</v>
      </c>
      <c r="I143" s="1" t="str">
        <f t="shared" si="5"/>
        <v>1级绿色物理武器</v>
      </c>
      <c r="J143" s="1">
        <f>VLOOKUP(C143,映射!N:O,2,FALSE)</f>
        <v>125</v>
      </c>
      <c r="K143" s="1" t="e">
        <f>VLOOKUP(I143,编辑2!D:R,14,FALSE)</f>
        <v>#N/A</v>
      </c>
      <c r="L143" s="1" t="e">
        <f>VLOOKUP(I143,编辑2!D:R,15,FALSE)</f>
        <v>#N/A</v>
      </c>
    </row>
    <row r="144" hidden="1" spans="1:12">
      <c r="A144" s="19">
        <v>101143</v>
      </c>
      <c r="B144" s="20" t="s">
        <v>159</v>
      </c>
      <c r="C144" s="26" t="s">
        <v>160</v>
      </c>
      <c r="D144" s="15">
        <v>2</v>
      </c>
      <c r="E144" s="15" t="s">
        <v>1038</v>
      </c>
      <c r="F144" s="22" t="str">
        <f t="shared" si="6"/>
        <v>2级</v>
      </c>
      <c r="G144" s="15" t="str">
        <f>VLOOKUP(E144,Sheet3!R:S,2,FALSE)</f>
        <v>白色</v>
      </c>
      <c r="H144" s="1" t="s">
        <v>1012</v>
      </c>
      <c r="I144" s="1" t="str">
        <f t="shared" si="5"/>
        <v>2级白色物理武器</v>
      </c>
      <c r="J144" s="1">
        <f>VLOOKUP(C144,映射!N:O,2,FALSE)</f>
        <v>125</v>
      </c>
      <c r="K144" s="1" t="e">
        <f>VLOOKUP(I144,编辑2!D:R,14,FALSE)</f>
        <v>#N/A</v>
      </c>
      <c r="L144" s="1" t="e">
        <f>VLOOKUP(I144,编辑2!D:R,15,FALSE)</f>
        <v>#N/A</v>
      </c>
    </row>
    <row r="145" spans="1:13">
      <c r="A145" s="19">
        <v>101144</v>
      </c>
      <c r="B145" s="20" t="s">
        <v>162</v>
      </c>
      <c r="C145" s="26" t="s">
        <v>160</v>
      </c>
      <c r="D145" s="15">
        <v>2</v>
      </c>
      <c r="E145" s="15" t="s">
        <v>1039</v>
      </c>
      <c r="F145" s="22" t="str">
        <f t="shared" si="6"/>
        <v>2级</v>
      </c>
      <c r="G145" s="15" t="str">
        <f>VLOOKUP(E145,Sheet3!R:S,2,FALSE)</f>
        <v>绿色</v>
      </c>
      <c r="H145" s="1" t="s">
        <v>1012</v>
      </c>
      <c r="I145" s="1" t="str">
        <f t="shared" si="5"/>
        <v>2级绿色物理武器</v>
      </c>
      <c r="J145" s="1">
        <f>VLOOKUP(C145,映射!N:O,2,FALSE)</f>
        <v>125</v>
      </c>
      <c r="K145" s="1" t="str">
        <f>VLOOKUP(I145,编辑2!D:R,14,FALSE)</f>
        <v>3001;3101;3401</v>
      </c>
      <c r="L145" s="1" t="str">
        <f>VLOOKUP(I145,编辑2!D:R,15,FALSE)</f>
        <v>5;3;3</v>
      </c>
      <c r="M145" s="1">
        <f>800*D145*VLOOKUP(G145,Sheet3!S:T,2,FALSE)</f>
        <v>2400</v>
      </c>
    </row>
    <row r="146" spans="1:13">
      <c r="A146" s="19">
        <v>101145</v>
      </c>
      <c r="B146" s="20" t="s">
        <v>163</v>
      </c>
      <c r="C146" s="26" t="s">
        <v>160</v>
      </c>
      <c r="D146" s="15">
        <v>2</v>
      </c>
      <c r="E146" s="15" t="s">
        <v>1040</v>
      </c>
      <c r="F146" s="22" t="str">
        <f t="shared" si="6"/>
        <v>2级</v>
      </c>
      <c r="G146" s="15" t="str">
        <f>VLOOKUP(E146,Sheet3!R:S,2,FALSE)</f>
        <v>蓝色</v>
      </c>
      <c r="H146" s="1" t="s">
        <v>1012</v>
      </c>
      <c r="I146" s="1" t="str">
        <f t="shared" si="5"/>
        <v>2级蓝色物理武器</v>
      </c>
      <c r="J146" s="1">
        <f>VLOOKUP(C146,映射!N:O,2,FALSE)</f>
        <v>125</v>
      </c>
      <c r="K146" s="1" t="str">
        <f>VLOOKUP(I146,编辑2!D:R,14,FALSE)</f>
        <v>3001;3101;3401;5086</v>
      </c>
      <c r="L146" s="1" t="str">
        <f>VLOOKUP(I146,编辑2!D:R,15,FALSE)</f>
        <v>8;4;4;1</v>
      </c>
      <c r="M146" s="1">
        <f>800*D146*VLOOKUP(G146,Sheet3!S:T,2,FALSE)</f>
        <v>3200</v>
      </c>
    </row>
    <row r="147" hidden="1" spans="1:12">
      <c r="A147" s="19">
        <v>101146</v>
      </c>
      <c r="B147" s="20" t="s">
        <v>159</v>
      </c>
      <c r="C147" s="26" t="s">
        <v>160</v>
      </c>
      <c r="D147" s="15">
        <v>3</v>
      </c>
      <c r="E147" s="15" t="s">
        <v>1038</v>
      </c>
      <c r="F147" s="22" t="str">
        <f t="shared" si="6"/>
        <v>3级</v>
      </c>
      <c r="G147" s="15" t="str">
        <f>VLOOKUP(E147,Sheet3!R:S,2,FALSE)</f>
        <v>白色</v>
      </c>
      <c r="H147" s="1" t="s">
        <v>1012</v>
      </c>
      <c r="I147" s="1" t="str">
        <f t="shared" si="5"/>
        <v>3级白色物理武器</v>
      </c>
      <c r="J147" s="1">
        <f>VLOOKUP(C147,映射!N:O,2,FALSE)</f>
        <v>125</v>
      </c>
      <c r="K147" s="1" t="e">
        <f>VLOOKUP(I147,编辑2!D:R,14,FALSE)</f>
        <v>#N/A</v>
      </c>
      <c r="L147" s="1" t="e">
        <f>VLOOKUP(I147,编辑2!D:R,15,FALSE)</f>
        <v>#N/A</v>
      </c>
    </row>
    <row r="148" hidden="1" spans="1:12">
      <c r="A148" s="19">
        <v>101147</v>
      </c>
      <c r="B148" s="20" t="s">
        <v>164</v>
      </c>
      <c r="C148" s="26" t="s">
        <v>160</v>
      </c>
      <c r="D148" s="15">
        <v>3</v>
      </c>
      <c r="E148" s="15" t="s">
        <v>1039</v>
      </c>
      <c r="F148" s="22" t="str">
        <f t="shared" si="6"/>
        <v>3级</v>
      </c>
      <c r="G148" s="15" t="str">
        <f>VLOOKUP(E148,Sheet3!R:S,2,FALSE)</f>
        <v>绿色</v>
      </c>
      <c r="H148" s="1" t="s">
        <v>1012</v>
      </c>
      <c r="I148" s="1" t="str">
        <f t="shared" si="5"/>
        <v>3级绿色物理武器</v>
      </c>
      <c r="J148" s="1">
        <f>VLOOKUP(C148,映射!N:O,2,FALSE)</f>
        <v>125</v>
      </c>
      <c r="K148" s="1" t="e">
        <f>VLOOKUP(I148,编辑2!D:R,14,FALSE)</f>
        <v>#N/A</v>
      </c>
      <c r="L148" s="1" t="e">
        <f>VLOOKUP(I148,编辑2!D:R,15,FALSE)</f>
        <v>#N/A</v>
      </c>
    </row>
    <row r="149" spans="1:13">
      <c r="A149" s="19">
        <v>101148</v>
      </c>
      <c r="B149" s="20" t="s">
        <v>165</v>
      </c>
      <c r="C149" s="26" t="s">
        <v>160</v>
      </c>
      <c r="D149" s="15">
        <v>3</v>
      </c>
      <c r="E149" s="15" t="s">
        <v>1040</v>
      </c>
      <c r="F149" s="22" t="str">
        <f t="shared" si="6"/>
        <v>3级</v>
      </c>
      <c r="G149" s="15" t="str">
        <f>VLOOKUP(E149,Sheet3!R:S,2,FALSE)</f>
        <v>蓝色</v>
      </c>
      <c r="H149" s="1" t="s">
        <v>1012</v>
      </c>
      <c r="I149" s="1" t="str">
        <f t="shared" si="5"/>
        <v>3级蓝色物理武器</v>
      </c>
      <c r="J149" s="1">
        <f>VLOOKUP(C149,映射!N:O,2,FALSE)</f>
        <v>125</v>
      </c>
      <c r="K149" s="1" t="str">
        <f>VLOOKUP(I149,编辑2!D:R,14,FALSE)</f>
        <v>3002;3102;3402;5086</v>
      </c>
      <c r="L149" s="1" t="str">
        <f>VLOOKUP(I149,编辑2!D:R,15,FALSE)</f>
        <v>12;7;7;2</v>
      </c>
      <c r="M149" s="1">
        <f>800*D149*VLOOKUP(G149,Sheet3!S:T,2,FALSE)</f>
        <v>4800</v>
      </c>
    </row>
    <row r="150" spans="1:13">
      <c r="A150" s="19">
        <v>101149</v>
      </c>
      <c r="B150" s="20" t="s">
        <v>166</v>
      </c>
      <c r="C150" s="26" t="s">
        <v>160</v>
      </c>
      <c r="D150" s="15">
        <v>3</v>
      </c>
      <c r="E150" s="15" t="s">
        <v>1041</v>
      </c>
      <c r="F150" s="22" t="str">
        <f t="shared" si="6"/>
        <v>3级</v>
      </c>
      <c r="G150" s="15" t="str">
        <f>VLOOKUP(E150,Sheet3!R:S,2,FALSE)</f>
        <v>紫色</v>
      </c>
      <c r="H150" s="1" t="s">
        <v>1012</v>
      </c>
      <c r="I150" s="1" t="str">
        <f t="shared" si="5"/>
        <v>3级紫色物理武器</v>
      </c>
      <c r="J150" s="1">
        <f>VLOOKUP(C150,映射!N:O,2,FALSE)</f>
        <v>125</v>
      </c>
      <c r="K150" s="1" t="str">
        <f>VLOOKUP(I150,编辑2!D:R,14,FALSE)</f>
        <v>3002;3102;3402;5086</v>
      </c>
      <c r="L150" s="1" t="str">
        <f>VLOOKUP(I150,编辑2!D:R,15,FALSE)</f>
        <v>18;10;10;4</v>
      </c>
      <c r="M150" s="1">
        <f>800*D150*VLOOKUP(G150,Sheet3!S:T,2,FALSE)</f>
        <v>7200</v>
      </c>
    </row>
    <row r="151" hidden="1" spans="1:12">
      <c r="A151" s="19">
        <v>101150</v>
      </c>
      <c r="B151" s="20" t="s">
        <v>159</v>
      </c>
      <c r="C151" s="26" t="s">
        <v>160</v>
      </c>
      <c r="D151" s="15">
        <v>4</v>
      </c>
      <c r="E151" s="15" t="s">
        <v>1038</v>
      </c>
      <c r="F151" s="22" t="str">
        <f t="shared" si="6"/>
        <v>4级</v>
      </c>
      <c r="G151" s="15" t="str">
        <f>VLOOKUP(E151,Sheet3!R:S,2,FALSE)</f>
        <v>白色</v>
      </c>
      <c r="H151" s="1" t="s">
        <v>1012</v>
      </c>
      <c r="I151" s="1" t="str">
        <f t="shared" si="5"/>
        <v>4级白色物理武器</v>
      </c>
      <c r="J151" s="1">
        <f>VLOOKUP(C151,映射!N:O,2,FALSE)</f>
        <v>125</v>
      </c>
      <c r="K151" s="1" t="e">
        <f>VLOOKUP(I151,编辑2!D:R,14,FALSE)</f>
        <v>#N/A</v>
      </c>
      <c r="L151" s="1" t="e">
        <f>VLOOKUP(I151,编辑2!D:R,15,FALSE)</f>
        <v>#N/A</v>
      </c>
    </row>
    <row r="152" hidden="1" spans="1:12">
      <c r="A152" s="19">
        <v>101151</v>
      </c>
      <c r="B152" s="20" t="s">
        <v>167</v>
      </c>
      <c r="C152" s="26" t="s">
        <v>160</v>
      </c>
      <c r="D152" s="15">
        <v>4</v>
      </c>
      <c r="E152" s="15" t="s">
        <v>1039</v>
      </c>
      <c r="F152" s="22" t="str">
        <f t="shared" si="6"/>
        <v>4级</v>
      </c>
      <c r="G152" s="15" t="str">
        <f>VLOOKUP(E152,Sheet3!R:S,2,FALSE)</f>
        <v>绿色</v>
      </c>
      <c r="H152" s="1" t="s">
        <v>1012</v>
      </c>
      <c r="I152" s="1" t="str">
        <f t="shared" si="5"/>
        <v>4级绿色物理武器</v>
      </c>
      <c r="J152" s="1">
        <f>VLOOKUP(C152,映射!N:O,2,FALSE)</f>
        <v>125</v>
      </c>
      <c r="K152" s="1" t="e">
        <f>VLOOKUP(I152,编辑2!D:R,14,FALSE)</f>
        <v>#N/A</v>
      </c>
      <c r="L152" s="1" t="e">
        <f>VLOOKUP(I152,编辑2!D:R,15,FALSE)</f>
        <v>#N/A</v>
      </c>
    </row>
    <row r="153" spans="1:13">
      <c r="A153" s="19">
        <v>101152</v>
      </c>
      <c r="B153" s="20" t="s">
        <v>168</v>
      </c>
      <c r="C153" s="26" t="s">
        <v>160</v>
      </c>
      <c r="D153" s="15">
        <v>4</v>
      </c>
      <c r="E153" s="15" t="s">
        <v>1040</v>
      </c>
      <c r="F153" s="22" t="str">
        <f t="shared" si="6"/>
        <v>4级</v>
      </c>
      <c r="G153" s="15" t="str">
        <f>VLOOKUP(E153,Sheet3!R:S,2,FALSE)</f>
        <v>蓝色</v>
      </c>
      <c r="H153" s="1" t="s">
        <v>1012</v>
      </c>
      <c r="I153" s="1" t="str">
        <f t="shared" si="5"/>
        <v>4级蓝色物理武器</v>
      </c>
      <c r="J153" s="1">
        <f>VLOOKUP(C153,映射!N:O,2,FALSE)</f>
        <v>125</v>
      </c>
      <c r="K153" s="1" t="str">
        <f>VLOOKUP(I153,编辑2!D:R,14,FALSE)</f>
        <v>3003;3103;3403;5086</v>
      </c>
      <c r="L153" s="1" t="str">
        <f>VLOOKUP(I153,编辑2!D:R,15,FALSE)</f>
        <v>16;9;9;3</v>
      </c>
      <c r="M153" s="1">
        <f>800*D153*VLOOKUP(G153,Sheet3!S:T,2,FALSE)</f>
        <v>6400</v>
      </c>
    </row>
    <row r="154" spans="1:13">
      <c r="A154" s="19">
        <v>101153</v>
      </c>
      <c r="B154" s="20" t="s">
        <v>169</v>
      </c>
      <c r="C154" s="26" t="s">
        <v>160</v>
      </c>
      <c r="D154" s="15">
        <v>4</v>
      </c>
      <c r="E154" s="15" t="s">
        <v>1041</v>
      </c>
      <c r="F154" s="22" t="str">
        <f t="shared" si="6"/>
        <v>4级</v>
      </c>
      <c r="G154" s="15" t="str">
        <f>VLOOKUP(E154,Sheet3!R:S,2,FALSE)</f>
        <v>紫色</v>
      </c>
      <c r="H154" s="1" t="s">
        <v>1012</v>
      </c>
      <c r="I154" s="1" t="str">
        <f t="shared" si="5"/>
        <v>4级紫色物理武器</v>
      </c>
      <c r="J154" s="1">
        <f>VLOOKUP(C154,映射!N:O,2,FALSE)</f>
        <v>125</v>
      </c>
      <c r="K154" s="1" t="str">
        <f>VLOOKUP(I154,编辑2!D:R,14,FALSE)</f>
        <v>3003;3103;3403;5086</v>
      </c>
      <c r="L154" s="1" t="str">
        <f>VLOOKUP(I154,编辑2!D:R,15,FALSE)</f>
        <v>24;14;14;6</v>
      </c>
      <c r="M154" s="1">
        <f>800*D154*VLOOKUP(G154,Sheet3!S:T,2,FALSE)</f>
        <v>9600</v>
      </c>
    </row>
    <row r="155" hidden="1" spans="1:12">
      <c r="A155" s="19">
        <v>101154</v>
      </c>
      <c r="B155" s="20" t="s">
        <v>159</v>
      </c>
      <c r="C155" s="26" t="s">
        <v>160</v>
      </c>
      <c r="D155" s="15">
        <v>5</v>
      </c>
      <c r="E155" s="15" t="s">
        <v>1038</v>
      </c>
      <c r="F155" s="22" t="str">
        <f t="shared" si="6"/>
        <v>5级</v>
      </c>
      <c r="G155" s="15" t="str">
        <f>VLOOKUP(E155,Sheet3!R:S,2,FALSE)</f>
        <v>白色</v>
      </c>
      <c r="H155" s="1" t="s">
        <v>1012</v>
      </c>
      <c r="I155" s="1" t="str">
        <f t="shared" si="5"/>
        <v>5级白色物理武器</v>
      </c>
      <c r="J155" s="1">
        <f>VLOOKUP(C155,映射!N:O,2,FALSE)</f>
        <v>125</v>
      </c>
      <c r="K155" s="1" t="e">
        <f>VLOOKUP(I155,编辑2!D:R,14,FALSE)</f>
        <v>#N/A</v>
      </c>
      <c r="L155" s="1" t="e">
        <f>VLOOKUP(I155,编辑2!D:R,15,FALSE)</f>
        <v>#N/A</v>
      </c>
    </row>
    <row r="156" hidden="1" spans="1:12">
      <c r="A156" s="19">
        <v>101155</v>
      </c>
      <c r="B156" s="20" t="s">
        <v>170</v>
      </c>
      <c r="C156" s="26" t="s">
        <v>160</v>
      </c>
      <c r="D156" s="15">
        <v>5</v>
      </c>
      <c r="E156" s="15" t="s">
        <v>1039</v>
      </c>
      <c r="F156" s="22" t="str">
        <f t="shared" si="6"/>
        <v>5级</v>
      </c>
      <c r="G156" s="15" t="str">
        <f>VLOOKUP(E156,Sheet3!R:S,2,FALSE)</f>
        <v>绿色</v>
      </c>
      <c r="H156" s="1" t="s">
        <v>1012</v>
      </c>
      <c r="I156" s="1" t="str">
        <f t="shared" si="5"/>
        <v>5级绿色物理武器</v>
      </c>
      <c r="J156" s="1">
        <f>VLOOKUP(C156,映射!N:O,2,FALSE)</f>
        <v>125</v>
      </c>
      <c r="K156" s="1" t="e">
        <f>VLOOKUP(I156,编辑2!D:R,14,FALSE)</f>
        <v>#N/A</v>
      </c>
      <c r="L156" s="1" t="e">
        <f>VLOOKUP(I156,编辑2!D:R,15,FALSE)</f>
        <v>#N/A</v>
      </c>
    </row>
    <row r="157" spans="1:13">
      <c r="A157" s="19">
        <v>101156</v>
      </c>
      <c r="B157" s="20" t="s">
        <v>171</v>
      </c>
      <c r="C157" s="26" t="s">
        <v>160</v>
      </c>
      <c r="D157" s="15">
        <v>5</v>
      </c>
      <c r="E157" s="15" t="s">
        <v>1040</v>
      </c>
      <c r="F157" s="22" t="str">
        <f t="shared" si="6"/>
        <v>5级</v>
      </c>
      <c r="G157" s="15" t="str">
        <f>VLOOKUP(E157,Sheet3!R:S,2,FALSE)</f>
        <v>蓝色</v>
      </c>
      <c r="H157" s="1" t="s">
        <v>1012</v>
      </c>
      <c r="I157" s="1" t="str">
        <f t="shared" si="5"/>
        <v>5级蓝色物理武器</v>
      </c>
      <c r="J157" s="1">
        <f>VLOOKUP(C157,映射!N:O,2,FALSE)</f>
        <v>125</v>
      </c>
      <c r="K157" s="1" t="str">
        <f>VLOOKUP(I157,编辑2!D:R,14,FALSE)</f>
        <v>3004;3104;3404;5086</v>
      </c>
      <c r="L157" s="1" t="str">
        <f>VLOOKUP(I157,编辑2!D:R,15,FALSE)</f>
        <v>20;12;12;4</v>
      </c>
      <c r="M157" s="1">
        <f>800*D157*VLOOKUP(G157,Sheet3!S:T,2,FALSE)</f>
        <v>8000</v>
      </c>
    </row>
    <row r="158" spans="1:13">
      <c r="A158" s="19">
        <v>101157</v>
      </c>
      <c r="B158" s="20" t="s">
        <v>172</v>
      </c>
      <c r="C158" s="26" t="s">
        <v>160</v>
      </c>
      <c r="D158" s="15">
        <v>5</v>
      </c>
      <c r="E158" s="15" t="s">
        <v>1041</v>
      </c>
      <c r="F158" s="22" t="str">
        <f t="shared" si="6"/>
        <v>5级</v>
      </c>
      <c r="G158" s="15" t="str">
        <f>VLOOKUP(E158,Sheet3!R:S,2,FALSE)</f>
        <v>紫色</v>
      </c>
      <c r="H158" s="1" t="s">
        <v>1012</v>
      </c>
      <c r="I158" s="1" t="str">
        <f t="shared" si="5"/>
        <v>5级紫色物理武器</v>
      </c>
      <c r="J158" s="1">
        <f>VLOOKUP(C158,映射!N:O,2,FALSE)</f>
        <v>125</v>
      </c>
      <c r="K158" s="1" t="str">
        <f>VLOOKUP(I158,编辑2!D:R,14,FALSE)</f>
        <v>3004;3104;3404;5086</v>
      </c>
      <c r="L158" s="1" t="str">
        <f>VLOOKUP(I158,编辑2!D:R,15,FALSE)</f>
        <v>30;18;18;8</v>
      </c>
      <c r="M158" s="1">
        <f>800*D158*VLOOKUP(G158,Sheet3!S:T,2,FALSE)</f>
        <v>12000</v>
      </c>
    </row>
    <row r="159" spans="1:13">
      <c r="A159" s="19">
        <v>101158</v>
      </c>
      <c r="B159" s="20" t="s">
        <v>361</v>
      </c>
      <c r="C159" s="26" t="s">
        <v>160</v>
      </c>
      <c r="D159" s="15">
        <v>5</v>
      </c>
      <c r="E159" s="15" t="s">
        <v>1042</v>
      </c>
      <c r="F159" s="22" t="str">
        <f t="shared" si="6"/>
        <v>5级</v>
      </c>
      <c r="G159" s="15" t="str">
        <f>VLOOKUP(E159,Sheet3!R:S,2,FALSE)</f>
        <v>金色</v>
      </c>
      <c r="H159" s="1" t="s">
        <v>1012</v>
      </c>
      <c r="I159" s="1" t="str">
        <f t="shared" si="5"/>
        <v>5级金色物理武器</v>
      </c>
      <c r="J159" s="1">
        <f>VLOOKUP(C159,映射!N:O,2,FALSE)</f>
        <v>125</v>
      </c>
      <c r="K159" s="1" t="str">
        <f>VLOOKUP(I159,编辑2!D:R,14,FALSE)</f>
        <v>3004;3104;3404;5086</v>
      </c>
      <c r="L159" s="1" t="str">
        <f>VLOOKUP(I159,编辑2!D:R,15,FALSE)</f>
        <v>48;28;28;12</v>
      </c>
      <c r="M159" s="1">
        <f>800*D159*VLOOKUP(G159,Sheet3!S:T,2,FALSE)</f>
        <v>20000</v>
      </c>
    </row>
    <row r="160" hidden="1" spans="1:12">
      <c r="A160" s="19">
        <v>101159</v>
      </c>
      <c r="B160" s="20" t="s">
        <v>159</v>
      </c>
      <c r="C160" s="26" t="s">
        <v>160</v>
      </c>
      <c r="D160" s="15">
        <v>6</v>
      </c>
      <c r="E160" s="15" t="s">
        <v>1038</v>
      </c>
      <c r="F160" s="22" t="str">
        <f t="shared" si="6"/>
        <v>6级</v>
      </c>
      <c r="G160" s="15" t="str">
        <f>VLOOKUP(E160,Sheet3!R:S,2,FALSE)</f>
        <v>白色</v>
      </c>
      <c r="H160" s="1" t="s">
        <v>1012</v>
      </c>
      <c r="I160" s="1" t="str">
        <f t="shared" si="5"/>
        <v>6级白色物理武器</v>
      </c>
      <c r="J160" s="1">
        <f>VLOOKUP(C160,映射!N:O,2,FALSE)</f>
        <v>125</v>
      </c>
      <c r="K160" s="1" t="e">
        <f>VLOOKUP(I160,编辑2!D:R,14,FALSE)</f>
        <v>#N/A</v>
      </c>
      <c r="L160" s="1" t="e">
        <f>VLOOKUP(I160,编辑2!D:R,15,FALSE)</f>
        <v>#N/A</v>
      </c>
    </row>
    <row r="161" hidden="1" spans="1:12">
      <c r="A161" s="19">
        <v>101160</v>
      </c>
      <c r="B161" s="20" t="s">
        <v>359</v>
      </c>
      <c r="C161" s="26" t="s">
        <v>160</v>
      </c>
      <c r="D161" s="15">
        <v>6</v>
      </c>
      <c r="E161" s="15" t="s">
        <v>1039</v>
      </c>
      <c r="F161" s="22" t="str">
        <f t="shared" si="6"/>
        <v>6级</v>
      </c>
      <c r="G161" s="15" t="str">
        <f>VLOOKUP(E161,Sheet3!R:S,2,FALSE)</f>
        <v>绿色</v>
      </c>
      <c r="H161" s="1" t="s">
        <v>1012</v>
      </c>
      <c r="I161" s="1" t="str">
        <f t="shared" si="5"/>
        <v>6级绿色物理武器</v>
      </c>
      <c r="J161" s="1">
        <f>VLOOKUP(C161,映射!N:O,2,FALSE)</f>
        <v>125</v>
      </c>
      <c r="K161" s="1" t="e">
        <f>VLOOKUP(I161,编辑2!D:R,14,FALSE)</f>
        <v>#N/A</v>
      </c>
      <c r="L161" s="1" t="e">
        <f>VLOOKUP(I161,编辑2!D:R,15,FALSE)</f>
        <v>#N/A</v>
      </c>
    </row>
    <row r="162" spans="1:13">
      <c r="A162" s="19">
        <v>101161</v>
      </c>
      <c r="B162" s="20" t="s">
        <v>360</v>
      </c>
      <c r="C162" s="26" t="s">
        <v>160</v>
      </c>
      <c r="D162" s="15">
        <v>6</v>
      </c>
      <c r="E162" s="15" t="s">
        <v>1040</v>
      </c>
      <c r="F162" s="22" t="str">
        <f t="shared" si="6"/>
        <v>6级</v>
      </c>
      <c r="G162" s="15" t="str">
        <f>VLOOKUP(E162,Sheet3!R:S,2,FALSE)</f>
        <v>蓝色</v>
      </c>
      <c r="H162" s="1" t="s">
        <v>1012</v>
      </c>
      <c r="I162" s="1" t="str">
        <f t="shared" si="5"/>
        <v>6级蓝色物理武器</v>
      </c>
      <c r="J162" s="1">
        <f>VLOOKUP(C162,映射!N:O,2,FALSE)</f>
        <v>125</v>
      </c>
      <c r="K162" s="1" t="str">
        <f>VLOOKUP(I162,编辑2!D:R,14,FALSE)</f>
        <v>3005;3105;3405;5086</v>
      </c>
      <c r="L162" s="1" t="str">
        <f>VLOOKUP(I162,编辑2!D:R,15,FALSE)</f>
        <v>24;14;14;5</v>
      </c>
      <c r="M162" s="1">
        <f>800*D162*VLOOKUP(G162,Sheet3!S:T,2,FALSE)</f>
        <v>9600</v>
      </c>
    </row>
    <row r="163" spans="1:13">
      <c r="A163" s="19">
        <v>101162</v>
      </c>
      <c r="B163" s="20" t="s">
        <v>363</v>
      </c>
      <c r="C163" s="26" t="s">
        <v>160</v>
      </c>
      <c r="D163" s="15">
        <v>6</v>
      </c>
      <c r="E163" s="15" t="s">
        <v>1041</v>
      </c>
      <c r="F163" s="22" t="str">
        <f t="shared" si="6"/>
        <v>6级</v>
      </c>
      <c r="G163" s="15" t="str">
        <f>VLOOKUP(E163,Sheet3!R:S,2,FALSE)</f>
        <v>紫色</v>
      </c>
      <c r="H163" s="1" t="s">
        <v>1012</v>
      </c>
      <c r="I163" s="1" t="str">
        <f t="shared" si="5"/>
        <v>6级紫色物理武器</v>
      </c>
      <c r="J163" s="1">
        <f>VLOOKUP(C163,映射!N:O,2,FALSE)</f>
        <v>125</v>
      </c>
      <c r="K163" s="1" t="str">
        <f>VLOOKUP(I163,编辑2!D:R,14,FALSE)</f>
        <v>3005;3105;3405;5086</v>
      </c>
      <c r="L163" s="1" t="str">
        <f>VLOOKUP(I163,编辑2!D:R,15,FALSE)</f>
        <v>36;21;21;10</v>
      </c>
      <c r="M163" s="1">
        <f>800*D163*VLOOKUP(G163,Sheet3!S:T,2,FALSE)</f>
        <v>14400</v>
      </c>
    </row>
    <row r="164" spans="1:13">
      <c r="A164" s="19">
        <v>101163</v>
      </c>
      <c r="B164" s="20" t="s">
        <v>366</v>
      </c>
      <c r="C164" s="26" t="s">
        <v>160</v>
      </c>
      <c r="D164" s="15">
        <v>6</v>
      </c>
      <c r="E164" s="15" t="s">
        <v>1042</v>
      </c>
      <c r="F164" s="22" t="str">
        <f t="shared" si="6"/>
        <v>6级</v>
      </c>
      <c r="G164" s="15" t="str">
        <f>VLOOKUP(E164,Sheet3!R:S,2,FALSE)</f>
        <v>金色</v>
      </c>
      <c r="H164" s="1" t="s">
        <v>1012</v>
      </c>
      <c r="I164" s="1" t="str">
        <f t="shared" si="5"/>
        <v>6级金色物理武器</v>
      </c>
      <c r="J164" s="1">
        <f>VLOOKUP(C164,映射!N:O,2,FALSE)</f>
        <v>125</v>
      </c>
      <c r="K164" s="1" t="str">
        <f>VLOOKUP(I164,编辑2!D:R,14,FALSE)</f>
        <v>3005;3105;3405;5086</v>
      </c>
      <c r="L164" s="1" t="str">
        <f>VLOOKUP(I164,编辑2!D:R,15,FALSE)</f>
        <v>58;34;34;15</v>
      </c>
      <c r="M164" s="1">
        <f>800*D164*VLOOKUP(G164,Sheet3!S:T,2,FALSE)</f>
        <v>24000</v>
      </c>
    </row>
    <row r="165" hidden="1" spans="1:12">
      <c r="A165" s="19">
        <v>101164</v>
      </c>
      <c r="B165" s="20" t="s">
        <v>159</v>
      </c>
      <c r="C165" s="26" t="s">
        <v>160</v>
      </c>
      <c r="D165" s="15">
        <v>7</v>
      </c>
      <c r="E165" s="15" t="s">
        <v>1038</v>
      </c>
      <c r="F165" s="22" t="str">
        <f t="shared" si="6"/>
        <v>7级</v>
      </c>
      <c r="G165" s="15" t="str">
        <f>VLOOKUP(E165,Sheet3!R:S,2,FALSE)</f>
        <v>白色</v>
      </c>
      <c r="H165" s="1" t="s">
        <v>1012</v>
      </c>
      <c r="I165" s="1" t="str">
        <f t="shared" si="5"/>
        <v>7级白色物理武器</v>
      </c>
      <c r="J165" s="1">
        <f>VLOOKUP(C165,映射!N:O,2,FALSE)</f>
        <v>125</v>
      </c>
      <c r="K165" s="1" t="e">
        <f>VLOOKUP(I165,编辑2!D:R,14,FALSE)</f>
        <v>#N/A</v>
      </c>
      <c r="L165" s="1" t="e">
        <f>VLOOKUP(I165,编辑2!D:R,15,FALSE)</f>
        <v>#N/A</v>
      </c>
    </row>
    <row r="166" hidden="1" spans="1:12">
      <c r="A166" s="19">
        <v>101165</v>
      </c>
      <c r="B166" s="20" t="s">
        <v>362</v>
      </c>
      <c r="C166" s="26" t="s">
        <v>160</v>
      </c>
      <c r="D166" s="15">
        <v>7</v>
      </c>
      <c r="E166" s="15" t="s">
        <v>1039</v>
      </c>
      <c r="F166" s="22" t="str">
        <f t="shared" si="6"/>
        <v>7级</v>
      </c>
      <c r="G166" s="15" t="str">
        <f>VLOOKUP(E166,Sheet3!R:S,2,FALSE)</f>
        <v>绿色</v>
      </c>
      <c r="H166" s="1" t="s">
        <v>1012</v>
      </c>
      <c r="I166" s="1" t="str">
        <f t="shared" si="5"/>
        <v>7级绿色物理武器</v>
      </c>
      <c r="J166" s="1">
        <f>VLOOKUP(C166,映射!N:O,2,FALSE)</f>
        <v>125</v>
      </c>
      <c r="K166" s="1" t="e">
        <f>VLOOKUP(I166,编辑2!D:R,14,FALSE)</f>
        <v>#N/A</v>
      </c>
      <c r="L166" s="1" t="e">
        <f>VLOOKUP(I166,编辑2!D:R,15,FALSE)</f>
        <v>#N/A</v>
      </c>
    </row>
    <row r="167" spans="1:13">
      <c r="A167" s="19">
        <v>101166</v>
      </c>
      <c r="B167" s="20" t="s">
        <v>365</v>
      </c>
      <c r="C167" s="26" t="s">
        <v>160</v>
      </c>
      <c r="D167" s="15">
        <v>7</v>
      </c>
      <c r="E167" s="15" t="s">
        <v>1040</v>
      </c>
      <c r="F167" s="22" t="str">
        <f t="shared" si="6"/>
        <v>7级</v>
      </c>
      <c r="G167" s="15" t="str">
        <f>VLOOKUP(E167,Sheet3!R:S,2,FALSE)</f>
        <v>蓝色</v>
      </c>
      <c r="H167" s="1" t="s">
        <v>1012</v>
      </c>
      <c r="I167" s="1" t="str">
        <f t="shared" si="5"/>
        <v>7级蓝色物理武器</v>
      </c>
      <c r="J167" s="1">
        <f>VLOOKUP(C167,映射!N:O,2,FALSE)</f>
        <v>125</v>
      </c>
      <c r="K167" s="1" t="str">
        <f>VLOOKUP(I167,编辑2!D:R,14,FALSE)</f>
        <v>3006;3106;3406;5086</v>
      </c>
      <c r="L167" s="1" t="str">
        <f>VLOOKUP(I167,编辑2!D:R,15,FALSE)</f>
        <v>27;16;16;6</v>
      </c>
      <c r="M167" s="1">
        <f>800*D167*VLOOKUP(G167,Sheet3!S:T,2,FALSE)</f>
        <v>11200</v>
      </c>
    </row>
    <row r="168" spans="1:13">
      <c r="A168" s="19">
        <v>101167</v>
      </c>
      <c r="B168" s="20" t="s">
        <v>367</v>
      </c>
      <c r="C168" s="26" t="s">
        <v>160</v>
      </c>
      <c r="D168" s="15">
        <v>7</v>
      </c>
      <c r="E168" s="15" t="s">
        <v>1041</v>
      </c>
      <c r="F168" s="22" t="str">
        <f t="shared" si="6"/>
        <v>7级</v>
      </c>
      <c r="G168" s="15" t="str">
        <f>VLOOKUP(E168,Sheet3!R:S,2,FALSE)</f>
        <v>紫色</v>
      </c>
      <c r="H168" s="1" t="s">
        <v>1012</v>
      </c>
      <c r="I168" s="1" t="str">
        <f t="shared" si="5"/>
        <v>7级紫色物理武器</v>
      </c>
      <c r="J168" s="1">
        <f>VLOOKUP(C168,映射!N:O,2,FALSE)</f>
        <v>125</v>
      </c>
      <c r="K168" s="1" t="str">
        <f>VLOOKUP(I168,编辑2!D:R,14,FALSE)</f>
        <v>3006;3106;3406;5086</v>
      </c>
      <c r="L168" s="1" t="str">
        <f>VLOOKUP(I168,编辑2!D:R,15,FALSE)</f>
        <v>42;25;25;12</v>
      </c>
      <c r="M168" s="1">
        <f>800*D168*VLOOKUP(G168,Sheet3!S:T,2,FALSE)</f>
        <v>16800</v>
      </c>
    </row>
    <row r="169" spans="1:13">
      <c r="A169" s="19">
        <v>101168</v>
      </c>
      <c r="B169" s="20" t="s">
        <v>368</v>
      </c>
      <c r="C169" s="26" t="s">
        <v>160</v>
      </c>
      <c r="D169" s="15">
        <v>7</v>
      </c>
      <c r="E169" s="15" t="s">
        <v>1042</v>
      </c>
      <c r="F169" s="22" t="str">
        <f t="shared" si="6"/>
        <v>7级</v>
      </c>
      <c r="G169" s="15" t="str">
        <f>VLOOKUP(E169,Sheet3!R:S,2,FALSE)</f>
        <v>金色</v>
      </c>
      <c r="H169" s="1" t="s">
        <v>1012</v>
      </c>
      <c r="I169" s="1" t="str">
        <f t="shared" si="5"/>
        <v>7级金色物理武器</v>
      </c>
      <c r="J169" s="1">
        <f>VLOOKUP(C169,映射!N:O,2,FALSE)</f>
        <v>125</v>
      </c>
      <c r="K169" s="1" t="str">
        <f>VLOOKUP(I169,编辑2!D:R,14,FALSE)</f>
        <v>3006;3106;3406;5086</v>
      </c>
      <c r="L169" s="1" t="str">
        <f>VLOOKUP(I169,编辑2!D:R,15,FALSE)</f>
        <v>68;40;40;18</v>
      </c>
      <c r="M169" s="1">
        <f>800*D169*VLOOKUP(G169,Sheet3!S:T,2,FALSE)</f>
        <v>28000</v>
      </c>
    </row>
    <row r="170" hidden="1" spans="1:13">
      <c r="A170" s="27">
        <v>200001</v>
      </c>
      <c r="B170" s="16" t="s">
        <v>173</v>
      </c>
      <c r="C170" s="28" t="s">
        <v>174</v>
      </c>
      <c r="D170" s="13">
        <v>1</v>
      </c>
      <c r="E170" s="16" t="s">
        <v>1038</v>
      </c>
      <c r="F170" s="22" t="str">
        <f t="shared" si="6"/>
        <v>1级</v>
      </c>
      <c r="G170" s="15" t="str">
        <f>VLOOKUP(E170,Sheet3!R:S,2,FALSE)</f>
        <v>白色</v>
      </c>
      <c r="H170" s="1" t="s">
        <v>1022</v>
      </c>
      <c r="I170" s="1" t="str">
        <f t="shared" si="5"/>
        <v>1级白色物理头盔</v>
      </c>
      <c r="J170" s="1">
        <f>VLOOKUP(C170,映射!N:O,2,FALSE)</f>
        <v>127</v>
      </c>
      <c r="K170" s="1" t="e">
        <f>VLOOKUP(I170,编辑2!D:R,14,FALSE)</f>
        <v>#N/A</v>
      </c>
      <c r="L170" s="1" t="e">
        <f>VLOOKUP(I170,编辑2!D:R,15,FALSE)</f>
        <v>#N/A</v>
      </c>
      <c r="M170" s="1">
        <f>800*D170*VLOOKUP(G170,Sheet3!S:T,2,FALSE)</f>
        <v>800</v>
      </c>
    </row>
    <row r="171" hidden="1" spans="1:13">
      <c r="A171" s="27">
        <v>200002</v>
      </c>
      <c r="B171" s="16" t="s">
        <v>175</v>
      </c>
      <c r="C171" s="28" t="s">
        <v>174</v>
      </c>
      <c r="D171" s="13">
        <v>1</v>
      </c>
      <c r="E171" s="16" t="s">
        <v>1039</v>
      </c>
      <c r="F171" s="22" t="str">
        <f t="shared" si="6"/>
        <v>1级</v>
      </c>
      <c r="G171" s="15" t="str">
        <f>VLOOKUP(E171,Sheet3!R:S,2,FALSE)</f>
        <v>绿色</v>
      </c>
      <c r="H171" s="1" t="s">
        <v>1022</v>
      </c>
      <c r="I171" s="1" t="str">
        <f t="shared" ref="I171:I198" si="7">F171&amp;G171&amp;H171</f>
        <v>1级绿色物理头盔</v>
      </c>
      <c r="J171" s="1">
        <f>VLOOKUP(C171,映射!N:O,2,FALSE)</f>
        <v>127</v>
      </c>
      <c r="K171" s="1" t="e">
        <f>VLOOKUP(I171,编辑2!D:R,14,FALSE)</f>
        <v>#N/A</v>
      </c>
      <c r="L171" s="1" t="e">
        <f>VLOOKUP(I171,编辑2!D:R,15,FALSE)</f>
        <v>#N/A</v>
      </c>
      <c r="M171" s="1">
        <f>800*D171*VLOOKUP(G171,Sheet3!S:T,2,FALSE)</f>
        <v>1200</v>
      </c>
    </row>
    <row r="172" hidden="1" spans="1:13">
      <c r="A172" s="27">
        <v>200003</v>
      </c>
      <c r="B172" s="16" t="s">
        <v>173</v>
      </c>
      <c r="C172" s="28" t="s">
        <v>174</v>
      </c>
      <c r="D172" s="13">
        <v>2</v>
      </c>
      <c r="E172" s="16" t="s">
        <v>1038</v>
      </c>
      <c r="F172" s="22" t="str">
        <f t="shared" si="6"/>
        <v>2级</v>
      </c>
      <c r="G172" s="15" t="str">
        <f>VLOOKUP(E172,Sheet3!R:S,2,FALSE)</f>
        <v>白色</v>
      </c>
      <c r="H172" s="1" t="s">
        <v>1022</v>
      </c>
      <c r="I172" s="1" t="str">
        <f t="shared" si="7"/>
        <v>2级白色物理头盔</v>
      </c>
      <c r="J172" s="1">
        <f>VLOOKUP(C172,映射!N:O,2,FALSE)</f>
        <v>127</v>
      </c>
      <c r="K172" s="1" t="e">
        <f>VLOOKUP(I172,编辑2!D:R,14,FALSE)</f>
        <v>#N/A</v>
      </c>
      <c r="L172" s="1" t="e">
        <f>VLOOKUP(I172,编辑2!D:R,15,FALSE)</f>
        <v>#N/A</v>
      </c>
      <c r="M172" s="1">
        <f>800*D172*VLOOKUP(G172,Sheet3!S:T,2,FALSE)</f>
        <v>1600</v>
      </c>
    </row>
    <row r="173" spans="1:13">
      <c r="A173" s="27">
        <v>200004</v>
      </c>
      <c r="B173" s="16" t="s">
        <v>176</v>
      </c>
      <c r="C173" s="28" t="s">
        <v>174</v>
      </c>
      <c r="D173" s="13">
        <v>2</v>
      </c>
      <c r="E173" s="16" t="s">
        <v>1039</v>
      </c>
      <c r="F173" s="22" t="str">
        <f t="shared" si="6"/>
        <v>2级</v>
      </c>
      <c r="G173" s="15" t="str">
        <f>VLOOKUP(E173,Sheet3!R:S,2,FALSE)</f>
        <v>绿色</v>
      </c>
      <c r="H173" s="1" t="s">
        <v>1022</v>
      </c>
      <c r="I173" s="1" t="str">
        <f t="shared" si="7"/>
        <v>2级绿色物理头盔</v>
      </c>
      <c r="J173" s="1">
        <f>VLOOKUP(C173,映射!N:O,2,FALSE)</f>
        <v>127</v>
      </c>
      <c r="K173" s="1" t="str">
        <f>VLOOKUP(I173,编辑2!D:R,14,FALSE)</f>
        <v>3001;3101;3401</v>
      </c>
      <c r="L173" s="1" t="str">
        <f>VLOOKUP(I173,编辑2!D:R,15,FALSE)</f>
        <v>5;3;3</v>
      </c>
      <c r="M173" s="1">
        <f>800*D173*VLOOKUP(G173,Sheet3!S:T,2,FALSE)</f>
        <v>2400</v>
      </c>
    </row>
    <row r="174" spans="1:13">
      <c r="A174" s="27">
        <v>200005</v>
      </c>
      <c r="B174" s="16" t="s">
        <v>177</v>
      </c>
      <c r="C174" s="28" t="s">
        <v>174</v>
      </c>
      <c r="D174" s="13">
        <v>2</v>
      </c>
      <c r="E174" s="16" t="s">
        <v>1040</v>
      </c>
      <c r="F174" s="22" t="str">
        <f t="shared" si="6"/>
        <v>2级</v>
      </c>
      <c r="G174" s="15" t="str">
        <f>VLOOKUP(E174,Sheet3!R:S,2,FALSE)</f>
        <v>蓝色</v>
      </c>
      <c r="H174" s="1" t="s">
        <v>1022</v>
      </c>
      <c r="I174" s="1" t="str">
        <f t="shared" si="7"/>
        <v>2级蓝色物理头盔</v>
      </c>
      <c r="J174" s="1">
        <f>VLOOKUP(C174,映射!N:O,2,FALSE)</f>
        <v>127</v>
      </c>
      <c r="K174" s="1" t="str">
        <f>VLOOKUP(I174,编辑2!D:R,14,FALSE)</f>
        <v>3001;3101;3401;5086</v>
      </c>
      <c r="L174" s="1" t="str">
        <f>VLOOKUP(I174,编辑2!D:R,15,FALSE)</f>
        <v>8;4;4;1</v>
      </c>
      <c r="M174" s="1">
        <f>800*D174*VLOOKUP(G174,Sheet3!S:T,2,FALSE)</f>
        <v>3200</v>
      </c>
    </row>
    <row r="175" hidden="1" spans="1:13">
      <c r="A175" s="27">
        <v>200006</v>
      </c>
      <c r="B175" s="16" t="s">
        <v>173</v>
      </c>
      <c r="C175" s="28" t="s">
        <v>174</v>
      </c>
      <c r="D175" s="13">
        <v>3</v>
      </c>
      <c r="E175" s="16" t="s">
        <v>1038</v>
      </c>
      <c r="F175" s="22" t="str">
        <f t="shared" si="6"/>
        <v>3级</v>
      </c>
      <c r="G175" s="15" t="str">
        <f>VLOOKUP(E175,Sheet3!R:S,2,FALSE)</f>
        <v>白色</v>
      </c>
      <c r="H175" s="1" t="s">
        <v>1022</v>
      </c>
      <c r="I175" s="1" t="str">
        <f t="shared" si="7"/>
        <v>3级白色物理头盔</v>
      </c>
      <c r="J175" s="1">
        <f>VLOOKUP(C175,映射!N:O,2,FALSE)</f>
        <v>127</v>
      </c>
      <c r="K175" s="1" t="e">
        <f>VLOOKUP(I175,编辑2!D:R,14,FALSE)</f>
        <v>#N/A</v>
      </c>
      <c r="L175" s="1" t="e">
        <f>VLOOKUP(I175,编辑2!D:R,15,FALSE)</f>
        <v>#N/A</v>
      </c>
      <c r="M175" s="1">
        <f>800*D175*VLOOKUP(G175,Sheet3!S:T,2,FALSE)</f>
        <v>2400</v>
      </c>
    </row>
    <row r="176" hidden="1" spans="1:13">
      <c r="A176" s="27">
        <v>200007</v>
      </c>
      <c r="B176" s="29" t="s">
        <v>178</v>
      </c>
      <c r="C176" s="28" t="s">
        <v>174</v>
      </c>
      <c r="D176" s="13">
        <v>3</v>
      </c>
      <c r="E176" s="16" t="s">
        <v>1039</v>
      </c>
      <c r="F176" s="22" t="str">
        <f t="shared" si="6"/>
        <v>3级</v>
      </c>
      <c r="G176" s="15" t="str">
        <f>VLOOKUP(E176,Sheet3!R:S,2,FALSE)</f>
        <v>绿色</v>
      </c>
      <c r="H176" s="1" t="s">
        <v>1022</v>
      </c>
      <c r="I176" s="1" t="str">
        <f t="shared" si="7"/>
        <v>3级绿色物理头盔</v>
      </c>
      <c r="J176" s="1">
        <f>VLOOKUP(C176,映射!N:O,2,FALSE)</f>
        <v>127</v>
      </c>
      <c r="K176" s="1" t="e">
        <f>VLOOKUP(I176,编辑2!D:R,14,FALSE)</f>
        <v>#N/A</v>
      </c>
      <c r="L176" s="1" t="e">
        <f>VLOOKUP(I176,编辑2!D:R,15,FALSE)</f>
        <v>#N/A</v>
      </c>
      <c r="M176" s="1">
        <f>800*D176*VLOOKUP(G176,Sheet3!S:T,2,FALSE)</f>
        <v>3600</v>
      </c>
    </row>
    <row r="177" spans="1:13">
      <c r="A177" s="27">
        <v>200008</v>
      </c>
      <c r="B177" s="29" t="s">
        <v>179</v>
      </c>
      <c r="C177" s="28" t="s">
        <v>174</v>
      </c>
      <c r="D177" s="13">
        <v>3</v>
      </c>
      <c r="E177" s="16" t="s">
        <v>1040</v>
      </c>
      <c r="F177" s="22" t="str">
        <f t="shared" si="6"/>
        <v>3级</v>
      </c>
      <c r="G177" s="15" t="str">
        <f>VLOOKUP(E177,Sheet3!R:S,2,FALSE)</f>
        <v>蓝色</v>
      </c>
      <c r="H177" s="1" t="s">
        <v>1022</v>
      </c>
      <c r="I177" s="1" t="str">
        <f t="shared" si="7"/>
        <v>3级蓝色物理头盔</v>
      </c>
      <c r="J177" s="1">
        <f>VLOOKUP(C177,映射!N:O,2,FALSE)</f>
        <v>127</v>
      </c>
      <c r="K177" s="1" t="str">
        <f>VLOOKUP(I177,编辑2!D:R,14,FALSE)</f>
        <v>3002;3102;3402;5086</v>
      </c>
      <c r="L177" s="1" t="str">
        <f>VLOOKUP(I177,编辑2!D:R,15,FALSE)</f>
        <v>12;7;7;2</v>
      </c>
      <c r="M177" s="1">
        <f>800*D177*VLOOKUP(G177,Sheet3!S:T,2,FALSE)</f>
        <v>4800</v>
      </c>
    </row>
    <row r="178" spans="1:13">
      <c r="A178" s="27">
        <v>200009</v>
      </c>
      <c r="B178" s="16" t="s">
        <v>180</v>
      </c>
      <c r="C178" s="28" t="s">
        <v>174</v>
      </c>
      <c r="D178" s="13">
        <v>3</v>
      </c>
      <c r="E178" s="16" t="s">
        <v>1041</v>
      </c>
      <c r="F178" s="22" t="str">
        <f t="shared" si="6"/>
        <v>3级</v>
      </c>
      <c r="G178" s="15" t="str">
        <f>VLOOKUP(E178,Sheet3!R:S,2,FALSE)</f>
        <v>紫色</v>
      </c>
      <c r="H178" s="1" t="s">
        <v>1022</v>
      </c>
      <c r="I178" s="1" t="str">
        <f t="shared" si="7"/>
        <v>3级紫色物理头盔</v>
      </c>
      <c r="J178" s="1">
        <f>VLOOKUP(C178,映射!N:O,2,FALSE)</f>
        <v>127</v>
      </c>
      <c r="K178" s="1" t="str">
        <f>VLOOKUP(I178,编辑2!D:R,14,FALSE)</f>
        <v>3002;3102;3402;5086</v>
      </c>
      <c r="L178" s="1" t="str">
        <f>VLOOKUP(I178,编辑2!D:R,15,FALSE)</f>
        <v>18;10;10;4</v>
      </c>
      <c r="M178" s="1">
        <f>800*D178*VLOOKUP(G178,Sheet3!S:T,2,FALSE)</f>
        <v>7200</v>
      </c>
    </row>
    <row r="179" hidden="1" spans="1:13">
      <c r="A179" s="27">
        <v>200010</v>
      </c>
      <c r="B179" s="16" t="s">
        <v>173</v>
      </c>
      <c r="C179" s="28" t="s">
        <v>174</v>
      </c>
      <c r="D179" s="13">
        <v>4</v>
      </c>
      <c r="E179" s="16" t="s">
        <v>1038</v>
      </c>
      <c r="F179" s="22" t="str">
        <f t="shared" si="6"/>
        <v>4级</v>
      </c>
      <c r="G179" s="15" t="str">
        <f>VLOOKUP(E179,Sheet3!R:S,2,FALSE)</f>
        <v>白色</v>
      </c>
      <c r="H179" s="1" t="s">
        <v>1022</v>
      </c>
      <c r="I179" s="1" t="str">
        <f t="shared" si="7"/>
        <v>4级白色物理头盔</v>
      </c>
      <c r="J179" s="1">
        <f>VLOOKUP(C179,映射!N:O,2,FALSE)</f>
        <v>127</v>
      </c>
      <c r="K179" s="1" t="e">
        <f>VLOOKUP(I179,编辑2!D:R,14,FALSE)</f>
        <v>#N/A</v>
      </c>
      <c r="L179" s="1" t="e">
        <f>VLOOKUP(I179,编辑2!D:R,15,FALSE)</f>
        <v>#N/A</v>
      </c>
      <c r="M179" s="1">
        <f>800*D179*VLOOKUP(G179,Sheet3!S:T,2,FALSE)</f>
        <v>3200</v>
      </c>
    </row>
    <row r="180" hidden="1" spans="1:13">
      <c r="A180" s="27">
        <v>200011</v>
      </c>
      <c r="B180" s="16" t="s">
        <v>181</v>
      </c>
      <c r="C180" s="28" t="s">
        <v>174</v>
      </c>
      <c r="D180" s="13">
        <v>4</v>
      </c>
      <c r="E180" s="16" t="s">
        <v>1039</v>
      </c>
      <c r="F180" s="22" t="str">
        <f t="shared" si="6"/>
        <v>4级</v>
      </c>
      <c r="G180" s="15" t="str">
        <f>VLOOKUP(E180,Sheet3!R:S,2,FALSE)</f>
        <v>绿色</v>
      </c>
      <c r="H180" s="1" t="s">
        <v>1022</v>
      </c>
      <c r="I180" s="1" t="str">
        <f t="shared" si="7"/>
        <v>4级绿色物理头盔</v>
      </c>
      <c r="J180" s="1">
        <f>VLOOKUP(C180,映射!N:O,2,FALSE)</f>
        <v>127</v>
      </c>
      <c r="K180" s="1" t="e">
        <f>VLOOKUP(I180,编辑2!D:R,14,FALSE)</f>
        <v>#N/A</v>
      </c>
      <c r="L180" s="1" t="e">
        <f>VLOOKUP(I180,编辑2!D:R,15,FALSE)</f>
        <v>#N/A</v>
      </c>
      <c r="M180" s="1">
        <f>800*D180*VLOOKUP(G180,Sheet3!S:T,2,FALSE)</f>
        <v>4800</v>
      </c>
    </row>
    <row r="181" spans="1:13">
      <c r="A181" s="27">
        <v>200012</v>
      </c>
      <c r="B181" s="16" t="s">
        <v>182</v>
      </c>
      <c r="C181" s="28" t="s">
        <v>174</v>
      </c>
      <c r="D181" s="13">
        <v>4</v>
      </c>
      <c r="E181" s="16" t="s">
        <v>1040</v>
      </c>
      <c r="F181" s="22" t="str">
        <f t="shared" si="6"/>
        <v>4级</v>
      </c>
      <c r="G181" s="15" t="str">
        <f>VLOOKUP(E181,Sheet3!R:S,2,FALSE)</f>
        <v>蓝色</v>
      </c>
      <c r="H181" s="1" t="s">
        <v>1022</v>
      </c>
      <c r="I181" s="1" t="str">
        <f t="shared" si="7"/>
        <v>4级蓝色物理头盔</v>
      </c>
      <c r="J181" s="1">
        <f>VLOOKUP(C181,映射!N:O,2,FALSE)</f>
        <v>127</v>
      </c>
      <c r="K181" s="1" t="str">
        <f>VLOOKUP(I181,编辑2!D:R,14,FALSE)</f>
        <v>3003;3103;3403;5086</v>
      </c>
      <c r="L181" s="1" t="str">
        <f>VLOOKUP(I181,编辑2!D:R,15,FALSE)</f>
        <v>16;9;9;3</v>
      </c>
      <c r="M181" s="1">
        <f>800*D181*VLOOKUP(G181,Sheet3!S:T,2,FALSE)</f>
        <v>6400</v>
      </c>
    </row>
    <row r="182" spans="1:13">
      <c r="A182" s="27">
        <v>200013</v>
      </c>
      <c r="B182" s="16" t="s">
        <v>183</v>
      </c>
      <c r="C182" s="28" t="s">
        <v>174</v>
      </c>
      <c r="D182" s="13">
        <v>4</v>
      </c>
      <c r="E182" s="16" t="s">
        <v>1041</v>
      </c>
      <c r="F182" s="22" t="str">
        <f t="shared" si="6"/>
        <v>4级</v>
      </c>
      <c r="G182" s="15" t="str">
        <f>VLOOKUP(E182,Sheet3!R:S,2,FALSE)</f>
        <v>紫色</v>
      </c>
      <c r="H182" s="1" t="s">
        <v>1022</v>
      </c>
      <c r="I182" s="1" t="str">
        <f t="shared" si="7"/>
        <v>4级紫色物理头盔</v>
      </c>
      <c r="J182" s="1">
        <f>VLOOKUP(C182,映射!N:O,2,FALSE)</f>
        <v>127</v>
      </c>
      <c r="K182" s="1" t="str">
        <f>VLOOKUP(I182,编辑2!D:R,14,FALSE)</f>
        <v>3003;3103;3403;5086</v>
      </c>
      <c r="L182" s="1" t="str">
        <f>VLOOKUP(I182,编辑2!D:R,15,FALSE)</f>
        <v>24;14;14;6</v>
      </c>
      <c r="M182" s="1">
        <f>800*D182*VLOOKUP(G182,Sheet3!S:T,2,FALSE)</f>
        <v>9600</v>
      </c>
    </row>
    <row r="183" hidden="1" spans="1:13">
      <c r="A183" s="27">
        <v>200014</v>
      </c>
      <c r="B183" s="16" t="s">
        <v>173</v>
      </c>
      <c r="C183" s="28" t="s">
        <v>174</v>
      </c>
      <c r="D183" s="13">
        <v>5</v>
      </c>
      <c r="E183" s="16" t="s">
        <v>1038</v>
      </c>
      <c r="F183" s="22" t="str">
        <f t="shared" si="6"/>
        <v>5级</v>
      </c>
      <c r="G183" s="15" t="str">
        <f>VLOOKUP(E183,Sheet3!R:S,2,FALSE)</f>
        <v>白色</v>
      </c>
      <c r="H183" s="1" t="s">
        <v>1022</v>
      </c>
      <c r="I183" s="1" t="str">
        <f t="shared" si="7"/>
        <v>5级白色物理头盔</v>
      </c>
      <c r="J183" s="1">
        <f>VLOOKUP(C183,映射!N:O,2,FALSE)</f>
        <v>127</v>
      </c>
      <c r="K183" s="1" t="e">
        <f>VLOOKUP(I183,编辑2!D:R,14,FALSE)</f>
        <v>#N/A</v>
      </c>
      <c r="L183" s="1" t="e">
        <f>VLOOKUP(I183,编辑2!D:R,15,FALSE)</f>
        <v>#N/A</v>
      </c>
      <c r="M183" s="1">
        <f>800*D183*VLOOKUP(G183,Sheet3!S:T,2,FALSE)</f>
        <v>4000</v>
      </c>
    </row>
    <row r="184" hidden="1" spans="1:13">
      <c r="A184" s="27">
        <v>200015</v>
      </c>
      <c r="B184" s="16" t="s">
        <v>184</v>
      </c>
      <c r="C184" s="28" t="s">
        <v>174</v>
      </c>
      <c r="D184" s="13">
        <v>5</v>
      </c>
      <c r="E184" s="16" t="s">
        <v>1039</v>
      </c>
      <c r="F184" s="22" t="str">
        <f t="shared" si="6"/>
        <v>5级</v>
      </c>
      <c r="G184" s="15" t="str">
        <f>VLOOKUP(E184,Sheet3!R:S,2,FALSE)</f>
        <v>绿色</v>
      </c>
      <c r="H184" s="1" t="s">
        <v>1022</v>
      </c>
      <c r="I184" s="1" t="str">
        <f t="shared" si="7"/>
        <v>5级绿色物理头盔</v>
      </c>
      <c r="J184" s="1">
        <f>VLOOKUP(C184,映射!N:O,2,FALSE)</f>
        <v>127</v>
      </c>
      <c r="K184" s="1" t="e">
        <f>VLOOKUP(I184,编辑2!D:R,14,FALSE)</f>
        <v>#N/A</v>
      </c>
      <c r="L184" s="1" t="e">
        <f>VLOOKUP(I184,编辑2!D:R,15,FALSE)</f>
        <v>#N/A</v>
      </c>
      <c r="M184" s="1">
        <f>800*D184*VLOOKUP(G184,Sheet3!S:T,2,FALSE)</f>
        <v>6000</v>
      </c>
    </row>
    <row r="185" spans="1:13">
      <c r="A185" s="27">
        <v>200016</v>
      </c>
      <c r="B185" s="16" t="s">
        <v>185</v>
      </c>
      <c r="C185" s="28" t="s">
        <v>174</v>
      </c>
      <c r="D185" s="13">
        <v>5</v>
      </c>
      <c r="E185" s="16" t="s">
        <v>1040</v>
      </c>
      <c r="F185" s="22" t="str">
        <f t="shared" si="6"/>
        <v>5级</v>
      </c>
      <c r="G185" s="15" t="str">
        <f>VLOOKUP(E185,Sheet3!R:S,2,FALSE)</f>
        <v>蓝色</v>
      </c>
      <c r="H185" s="1" t="s">
        <v>1022</v>
      </c>
      <c r="I185" s="1" t="str">
        <f t="shared" si="7"/>
        <v>5级蓝色物理头盔</v>
      </c>
      <c r="J185" s="1">
        <f>VLOOKUP(C185,映射!N:O,2,FALSE)</f>
        <v>127</v>
      </c>
      <c r="K185" s="1" t="str">
        <f>VLOOKUP(I185,编辑2!D:R,14,FALSE)</f>
        <v>3004;3104;3404;5086</v>
      </c>
      <c r="L185" s="1" t="str">
        <f>VLOOKUP(I185,编辑2!D:R,15,FALSE)</f>
        <v>20;12;12;4</v>
      </c>
      <c r="M185" s="1">
        <f>800*D185*VLOOKUP(G185,Sheet3!S:T,2,FALSE)</f>
        <v>8000</v>
      </c>
    </row>
    <row r="186" spans="1:13">
      <c r="A186" s="27">
        <v>200017</v>
      </c>
      <c r="B186" s="16" t="s">
        <v>186</v>
      </c>
      <c r="C186" s="28" t="s">
        <v>174</v>
      </c>
      <c r="D186" s="13">
        <v>5</v>
      </c>
      <c r="E186" s="16" t="s">
        <v>1041</v>
      </c>
      <c r="F186" s="22" t="str">
        <f t="shared" si="6"/>
        <v>5级</v>
      </c>
      <c r="G186" s="15" t="str">
        <f>VLOOKUP(E186,Sheet3!R:S,2,FALSE)</f>
        <v>紫色</v>
      </c>
      <c r="H186" s="1" t="s">
        <v>1022</v>
      </c>
      <c r="I186" s="1" t="str">
        <f t="shared" si="7"/>
        <v>5级紫色物理头盔</v>
      </c>
      <c r="J186" s="1">
        <f>VLOOKUP(C186,映射!N:O,2,FALSE)</f>
        <v>127</v>
      </c>
      <c r="K186" s="1" t="str">
        <f>VLOOKUP(I186,编辑2!D:R,14,FALSE)</f>
        <v>3004;3104;3404;5086</v>
      </c>
      <c r="L186" s="1" t="str">
        <f>VLOOKUP(I186,编辑2!D:R,15,FALSE)</f>
        <v>30;18;18;8</v>
      </c>
      <c r="M186" s="1">
        <f>800*D186*VLOOKUP(G186,Sheet3!S:T,2,FALSE)</f>
        <v>12000</v>
      </c>
    </row>
    <row r="187" spans="1:13">
      <c r="A187" s="27">
        <v>200018</v>
      </c>
      <c r="B187" s="16" t="s">
        <v>371</v>
      </c>
      <c r="C187" s="28" t="s">
        <v>174</v>
      </c>
      <c r="D187" s="13">
        <v>5</v>
      </c>
      <c r="E187" s="16" t="s">
        <v>1042</v>
      </c>
      <c r="F187" s="22" t="str">
        <f t="shared" si="6"/>
        <v>5级</v>
      </c>
      <c r="G187" s="15" t="str">
        <f>VLOOKUP(E187,Sheet3!R:S,2,FALSE)</f>
        <v>金色</v>
      </c>
      <c r="H187" s="1" t="s">
        <v>1022</v>
      </c>
      <c r="I187" s="1" t="str">
        <f t="shared" si="7"/>
        <v>5级金色物理头盔</v>
      </c>
      <c r="J187" s="1">
        <f>VLOOKUP(C187,映射!N:O,2,FALSE)</f>
        <v>127</v>
      </c>
      <c r="K187" s="1" t="str">
        <f>VLOOKUP(I187,编辑2!D:R,14,FALSE)</f>
        <v>3004;3104;3404;5086</v>
      </c>
      <c r="L187" s="1" t="str">
        <f>VLOOKUP(I187,编辑2!D:R,15,FALSE)</f>
        <v>48;28;28;12</v>
      </c>
      <c r="M187" s="1">
        <f>800*D187*VLOOKUP(G187,Sheet3!S:T,2,FALSE)</f>
        <v>20000</v>
      </c>
    </row>
    <row r="188" hidden="1" spans="1:13">
      <c r="A188" s="27">
        <v>200019</v>
      </c>
      <c r="B188" s="16" t="s">
        <v>173</v>
      </c>
      <c r="C188" s="28" t="s">
        <v>174</v>
      </c>
      <c r="D188" s="13">
        <v>6</v>
      </c>
      <c r="E188" s="16" t="s">
        <v>1038</v>
      </c>
      <c r="F188" s="22" t="str">
        <f t="shared" si="6"/>
        <v>6级</v>
      </c>
      <c r="G188" s="15" t="str">
        <f>VLOOKUP(E188,Sheet3!R:S,2,FALSE)</f>
        <v>白色</v>
      </c>
      <c r="H188" s="1" t="s">
        <v>1022</v>
      </c>
      <c r="I188" s="1" t="str">
        <f t="shared" si="7"/>
        <v>6级白色物理头盔</v>
      </c>
      <c r="J188" s="1">
        <f>VLOOKUP(C188,映射!N:O,2,FALSE)</f>
        <v>127</v>
      </c>
      <c r="K188" s="1" t="e">
        <f>VLOOKUP(I188,编辑2!D:R,14,FALSE)</f>
        <v>#N/A</v>
      </c>
      <c r="L188" s="1" t="e">
        <f>VLOOKUP(I188,编辑2!D:R,15,FALSE)</f>
        <v>#N/A</v>
      </c>
      <c r="M188" s="1">
        <f>800*D188*VLOOKUP(G188,Sheet3!S:T,2,FALSE)</f>
        <v>4800</v>
      </c>
    </row>
    <row r="189" hidden="1" spans="1:13">
      <c r="A189" s="27">
        <v>200020</v>
      </c>
      <c r="B189" s="16" t="s">
        <v>370</v>
      </c>
      <c r="C189" s="28" t="s">
        <v>174</v>
      </c>
      <c r="D189" s="13">
        <v>6</v>
      </c>
      <c r="E189" s="16" t="s">
        <v>1039</v>
      </c>
      <c r="F189" s="22" t="str">
        <f t="shared" si="6"/>
        <v>6级</v>
      </c>
      <c r="G189" s="15" t="str">
        <f>VLOOKUP(E189,Sheet3!R:S,2,FALSE)</f>
        <v>绿色</v>
      </c>
      <c r="H189" s="1" t="s">
        <v>1022</v>
      </c>
      <c r="I189" s="1" t="str">
        <f t="shared" si="7"/>
        <v>6级绿色物理头盔</v>
      </c>
      <c r="J189" s="1">
        <f>VLOOKUP(C189,映射!N:O,2,FALSE)</f>
        <v>127</v>
      </c>
      <c r="K189" s="1" t="e">
        <f>VLOOKUP(I189,编辑2!D:R,14,FALSE)</f>
        <v>#N/A</v>
      </c>
      <c r="L189" s="1" t="e">
        <f>VLOOKUP(I189,编辑2!D:R,15,FALSE)</f>
        <v>#N/A</v>
      </c>
      <c r="M189" s="1">
        <f>800*D189*VLOOKUP(G189,Sheet3!S:T,2,FALSE)</f>
        <v>7200</v>
      </c>
    </row>
    <row r="190" spans="1:13">
      <c r="A190" s="27">
        <v>200021</v>
      </c>
      <c r="B190" s="16" t="s">
        <v>369</v>
      </c>
      <c r="C190" s="28" t="s">
        <v>174</v>
      </c>
      <c r="D190" s="13">
        <v>6</v>
      </c>
      <c r="E190" s="16" t="s">
        <v>1040</v>
      </c>
      <c r="F190" s="22" t="str">
        <f t="shared" si="6"/>
        <v>6级</v>
      </c>
      <c r="G190" s="15" t="str">
        <f>VLOOKUP(E190,Sheet3!R:S,2,FALSE)</f>
        <v>蓝色</v>
      </c>
      <c r="H190" s="1" t="s">
        <v>1022</v>
      </c>
      <c r="I190" s="1" t="str">
        <f t="shared" si="7"/>
        <v>6级蓝色物理头盔</v>
      </c>
      <c r="J190" s="1">
        <f>VLOOKUP(C190,映射!N:O,2,FALSE)</f>
        <v>127</v>
      </c>
      <c r="K190" s="1" t="str">
        <f>VLOOKUP(I190,编辑2!D:R,14,FALSE)</f>
        <v>3005;3105;3405;5086</v>
      </c>
      <c r="L190" s="1" t="str">
        <f>VLOOKUP(I190,编辑2!D:R,15,FALSE)</f>
        <v>24;14;14;5</v>
      </c>
      <c r="M190" s="1">
        <f>800*D190*VLOOKUP(G190,Sheet3!S:T,2,FALSE)</f>
        <v>9600</v>
      </c>
    </row>
    <row r="191" spans="1:13">
      <c r="A191" s="27">
        <v>200022</v>
      </c>
      <c r="B191" s="16" t="s">
        <v>372</v>
      </c>
      <c r="C191" s="28" t="s">
        <v>174</v>
      </c>
      <c r="D191" s="13">
        <v>6</v>
      </c>
      <c r="E191" s="16" t="s">
        <v>1041</v>
      </c>
      <c r="F191" s="22" t="str">
        <f t="shared" si="6"/>
        <v>6级</v>
      </c>
      <c r="G191" s="15" t="str">
        <f>VLOOKUP(E191,Sheet3!R:S,2,FALSE)</f>
        <v>紫色</v>
      </c>
      <c r="H191" s="1" t="s">
        <v>1022</v>
      </c>
      <c r="I191" s="1" t="str">
        <f t="shared" si="7"/>
        <v>6级紫色物理头盔</v>
      </c>
      <c r="J191" s="1">
        <f>VLOOKUP(C191,映射!N:O,2,FALSE)</f>
        <v>127</v>
      </c>
      <c r="K191" s="1" t="str">
        <f>VLOOKUP(I191,编辑2!D:R,14,FALSE)</f>
        <v>3005;3105;3405;5086</v>
      </c>
      <c r="L191" s="1" t="str">
        <f>VLOOKUP(I191,编辑2!D:R,15,FALSE)</f>
        <v>36;21;21;10</v>
      </c>
      <c r="M191" s="1">
        <f>800*D191*VLOOKUP(G191,Sheet3!S:T,2,FALSE)</f>
        <v>14400</v>
      </c>
    </row>
    <row r="192" spans="1:13">
      <c r="A192" s="27">
        <v>200023</v>
      </c>
      <c r="B192" s="16" t="s">
        <v>376</v>
      </c>
      <c r="C192" s="28" t="s">
        <v>174</v>
      </c>
      <c r="D192" s="13">
        <v>6</v>
      </c>
      <c r="E192" s="16" t="s">
        <v>1042</v>
      </c>
      <c r="F192" s="22" t="str">
        <f t="shared" si="6"/>
        <v>6级</v>
      </c>
      <c r="G192" s="15" t="str">
        <f>VLOOKUP(E192,Sheet3!R:S,2,FALSE)</f>
        <v>金色</v>
      </c>
      <c r="H192" s="1" t="s">
        <v>1022</v>
      </c>
      <c r="I192" s="1" t="str">
        <f t="shared" si="7"/>
        <v>6级金色物理头盔</v>
      </c>
      <c r="J192" s="1">
        <f>VLOOKUP(C192,映射!N:O,2,FALSE)</f>
        <v>127</v>
      </c>
      <c r="K192" s="1" t="str">
        <f>VLOOKUP(I192,编辑2!D:R,14,FALSE)</f>
        <v>3005;3105;3405;5086</v>
      </c>
      <c r="L192" s="1" t="str">
        <f>VLOOKUP(I192,编辑2!D:R,15,FALSE)</f>
        <v>58;34;34;15</v>
      </c>
      <c r="M192" s="1">
        <f>800*D192*VLOOKUP(G192,Sheet3!S:T,2,FALSE)</f>
        <v>24000</v>
      </c>
    </row>
    <row r="193" hidden="1" spans="1:13">
      <c r="A193" s="27">
        <v>200024</v>
      </c>
      <c r="B193" s="16" t="s">
        <v>173</v>
      </c>
      <c r="C193" s="28" t="s">
        <v>174</v>
      </c>
      <c r="D193" s="13">
        <v>7</v>
      </c>
      <c r="E193" s="16" t="s">
        <v>1038</v>
      </c>
      <c r="F193" s="22" t="str">
        <f t="shared" si="6"/>
        <v>7级</v>
      </c>
      <c r="G193" s="15" t="str">
        <f>VLOOKUP(E193,Sheet3!R:S,2,FALSE)</f>
        <v>白色</v>
      </c>
      <c r="H193" s="1" t="s">
        <v>1022</v>
      </c>
      <c r="I193" s="1" t="str">
        <f t="shared" si="7"/>
        <v>7级白色物理头盔</v>
      </c>
      <c r="J193" s="1">
        <f>VLOOKUP(C193,映射!N:O,2,FALSE)</f>
        <v>127</v>
      </c>
      <c r="K193" s="1" t="e">
        <f>VLOOKUP(I193,编辑2!D:R,14,FALSE)</f>
        <v>#N/A</v>
      </c>
      <c r="L193" s="1" t="e">
        <f>VLOOKUP(I193,编辑2!D:R,15,FALSE)</f>
        <v>#N/A</v>
      </c>
      <c r="M193" s="1">
        <f>800*D193*VLOOKUP(G193,Sheet3!S:T,2,FALSE)</f>
        <v>5600</v>
      </c>
    </row>
    <row r="194" hidden="1" spans="1:13">
      <c r="A194" s="27">
        <v>200025</v>
      </c>
      <c r="B194" s="16" t="s">
        <v>373</v>
      </c>
      <c r="C194" s="28" t="s">
        <v>174</v>
      </c>
      <c r="D194" s="13">
        <v>7</v>
      </c>
      <c r="E194" s="16" t="s">
        <v>1039</v>
      </c>
      <c r="F194" s="22" t="str">
        <f t="shared" si="6"/>
        <v>7级</v>
      </c>
      <c r="G194" s="15" t="str">
        <f>VLOOKUP(E194,Sheet3!R:S,2,FALSE)</f>
        <v>绿色</v>
      </c>
      <c r="H194" s="1" t="s">
        <v>1022</v>
      </c>
      <c r="I194" s="1" t="str">
        <f t="shared" si="7"/>
        <v>7级绿色物理头盔</v>
      </c>
      <c r="J194" s="1">
        <f>VLOOKUP(C194,映射!N:O,2,FALSE)</f>
        <v>127</v>
      </c>
      <c r="K194" s="1" t="e">
        <f>VLOOKUP(I194,编辑2!D:R,14,FALSE)</f>
        <v>#N/A</v>
      </c>
      <c r="L194" s="1" t="e">
        <f>VLOOKUP(I194,编辑2!D:R,15,FALSE)</f>
        <v>#N/A</v>
      </c>
      <c r="M194" s="1">
        <f>800*D194*VLOOKUP(G194,Sheet3!S:T,2,FALSE)</f>
        <v>8400</v>
      </c>
    </row>
    <row r="195" spans="1:13">
      <c r="A195" s="27">
        <v>200026</v>
      </c>
      <c r="B195" s="16" t="s">
        <v>375</v>
      </c>
      <c r="C195" s="28" t="s">
        <v>174</v>
      </c>
      <c r="D195" s="13">
        <v>7</v>
      </c>
      <c r="E195" s="16" t="s">
        <v>1040</v>
      </c>
      <c r="F195" s="22" t="str">
        <f t="shared" si="6"/>
        <v>7级</v>
      </c>
      <c r="G195" s="15" t="str">
        <f>VLOOKUP(E195,Sheet3!R:S,2,FALSE)</f>
        <v>蓝色</v>
      </c>
      <c r="H195" s="1" t="s">
        <v>1022</v>
      </c>
      <c r="I195" s="1" t="str">
        <f t="shared" si="7"/>
        <v>7级蓝色物理头盔</v>
      </c>
      <c r="J195" s="1">
        <f>VLOOKUP(C195,映射!N:O,2,FALSE)</f>
        <v>127</v>
      </c>
      <c r="K195" s="1" t="str">
        <f>VLOOKUP(I195,编辑2!D:R,14,FALSE)</f>
        <v>3006;3106;3406;5086</v>
      </c>
      <c r="L195" s="1" t="str">
        <f>VLOOKUP(I195,编辑2!D:R,15,FALSE)</f>
        <v>27;16;16;6</v>
      </c>
      <c r="M195" s="1">
        <f>800*D195*VLOOKUP(G195,Sheet3!S:T,2,FALSE)</f>
        <v>11200</v>
      </c>
    </row>
    <row r="196" spans="1:13">
      <c r="A196" s="27">
        <v>200027</v>
      </c>
      <c r="B196" s="16" t="s">
        <v>377</v>
      </c>
      <c r="C196" s="28" t="s">
        <v>174</v>
      </c>
      <c r="D196" s="13">
        <v>7</v>
      </c>
      <c r="E196" s="16" t="s">
        <v>1041</v>
      </c>
      <c r="F196" s="22" t="str">
        <f t="shared" si="6"/>
        <v>7级</v>
      </c>
      <c r="G196" s="15" t="str">
        <f>VLOOKUP(E196,Sheet3!R:S,2,FALSE)</f>
        <v>紫色</v>
      </c>
      <c r="H196" s="1" t="s">
        <v>1022</v>
      </c>
      <c r="I196" s="1" t="str">
        <f t="shared" si="7"/>
        <v>7级紫色物理头盔</v>
      </c>
      <c r="J196" s="1">
        <f>VLOOKUP(C196,映射!N:O,2,FALSE)</f>
        <v>127</v>
      </c>
      <c r="K196" s="1" t="str">
        <f>VLOOKUP(I196,编辑2!D:R,14,FALSE)</f>
        <v>3006;3106;3406;5086</v>
      </c>
      <c r="L196" s="1" t="str">
        <f>VLOOKUP(I196,编辑2!D:R,15,FALSE)</f>
        <v>42;25;25;12</v>
      </c>
      <c r="M196" s="1">
        <f>800*D196*VLOOKUP(G196,Sheet3!S:T,2,FALSE)</f>
        <v>16800</v>
      </c>
    </row>
    <row r="197" spans="1:13">
      <c r="A197" s="27">
        <v>200028</v>
      </c>
      <c r="B197" s="16" t="s">
        <v>378</v>
      </c>
      <c r="C197" s="28" t="s">
        <v>174</v>
      </c>
      <c r="D197" s="13">
        <v>7</v>
      </c>
      <c r="E197" s="16" t="s">
        <v>1042</v>
      </c>
      <c r="F197" s="22" t="str">
        <f t="shared" si="6"/>
        <v>7级</v>
      </c>
      <c r="G197" s="15" t="str">
        <f>VLOOKUP(E197,Sheet3!R:S,2,FALSE)</f>
        <v>金色</v>
      </c>
      <c r="H197" s="1" t="s">
        <v>1022</v>
      </c>
      <c r="I197" s="1" t="str">
        <f t="shared" si="7"/>
        <v>7级金色物理头盔</v>
      </c>
      <c r="J197" s="1">
        <f>VLOOKUP(C197,映射!N:O,2,FALSE)</f>
        <v>127</v>
      </c>
      <c r="K197" s="1" t="str">
        <f>VLOOKUP(I197,编辑2!D:R,14,FALSE)</f>
        <v>3006;3106;3406;5086</v>
      </c>
      <c r="L197" s="1" t="str">
        <f>VLOOKUP(I197,编辑2!D:R,15,FALSE)</f>
        <v>68;40;40;18</v>
      </c>
      <c r="M197" s="1">
        <f>800*D197*VLOOKUP(G197,Sheet3!S:T,2,FALSE)</f>
        <v>28000</v>
      </c>
    </row>
    <row r="198" hidden="1" spans="1:13">
      <c r="A198" s="27">
        <v>200029</v>
      </c>
      <c r="B198" s="16" t="s">
        <v>187</v>
      </c>
      <c r="C198" s="30" t="s">
        <v>188</v>
      </c>
      <c r="D198" s="13">
        <v>1</v>
      </c>
      <c r="E198" s="16" t="s">
        <v>1038</v>
      </c>
      <c r="F198" s="22" t="str">
        <f t="shared" si="6"/>
        <v>1级</v>
      </c>
      <c r="G198" s="15" t="str">
        <f>VLOOKUP(E198,Sheet3!R:S,2,FALSE)</f>
        <v>白色</v>
      </c>
      <c r="H198" s="1" t="s">
        <v>1023</v>
      </c>
      <c r="I198" s="1" t="str">
        <f t="shared" si="7"/>
        <v>1级白色法系头盔</v>
      </c>
      <c r="J198" s="1">
        <f>VLOOKUP(C198,映射!N:O,2,FALSE)</f>
        <v>131</v>
      </c>
      <c r="K198" s="1" t="e">
        <f>VLOOKUP(I198,编辑2!D:R,14,FALSE)</f>
        <v>#N/A</v>
      </c>
      <c r="L198" s="1" t="e">
        <f>VLOOKUP(I198,编辑2!D:R,15,FALSE)</f>
        <v>#N/A</v>
      </c>
      <c r="M198" s="1">
        <f>800*D198*VLOOKUP(G198,Sheet3!S:T,2,FALSE)</f>
        <v>800</v>
      </c>
    </row>
    <row r="199" hidden="1" spans="1:13">
      <c r="A199" s="27">
        <v>200030</v>
      </c>
      <c r="B199" s="16" t="s">
        <v>189</v>
      </c>
      <c r="C199" s="30" t="s">
        <v>188</v>
      </c>
      <c r="D199" s="13">
        <v>1</v>
      </c>
      <c r="E199" s="16" t="s">
        <v>1039</v>
      </c>
      <c r="F199" s="22" t="str">
        <f t="shared" ref="F199:F262" si="8">D199&amp;"级"</f>
        <v>1级</v>
      </c>
      <c r="G199" s="15" t="str">
        <f>VLOOKUP(E199,Sheet3!R:S,2,FALSE)</f>
        <v>绿色</v>
      </c>
      <c r="H199" s="1" t="s">
        <v>1023</v>
      </c>
      <c r="I199" s="1" t="str">
        <f t="shared" ref="I199:I217" si="9">F199&amp;G199&amp;H199</f>
        <v>1级绿色法系头盔</v>
      </c>
      <c r="J199" s="1">
        <f>VLOOKUP(C199,映射!N:O,2,FALSE)</f>
        <v>131</v>
      </c>
      <c r="K199" s="1" t="e">
        <f>VLOOKUP(I199,编辑2!D:R,14,FALSE)</f>
        <v>#N/A</v>
      </c>
      <c r="L199" s="1" t="e">
        <f>VLOOKUP(I199,编辑2!D:R,15,FALSE)</f>
        <v>#N/A</v>
      </c>
      <c r="M199" s="1">
        <f>800*D199*VLOOKUP(G199,Sheet3!S:T,2,FALSE)</f>
        <v>1200</v>
      </c>
    </row>
    <row r="200" hidden="1" spans="1:13">
      <c r="A200" s="27">
        <v>200031</v>
      </c>
      <c r="B200" s="16" t="s">
        <v>187</v>
      </c>
      <c r="C200" s="30" t="s">
        <v>188</v>
      </c>
      <c r="D200" s="13">
        <v>2</v>
      </c>
      <c r="E200" s="16" t="s">
        <v>1038</v>
      </c>
      <c r="F200" s="22" t="str">
        <f t="shared" si="8"/>
        <v>2级</v>
      </c>
      <c r="G200" s="15" t="str">
        <f>VLOOKUP(E200,Sheet3!R:S,2,FALSE)</f>
        <v>白色</v>
      </c>
      <c r="H200" s="1" t="s">
        <v>1023</v>
      </c>
      <c r="I200" s="1" t="str">
        <f t="shared" si="9"/>
        <v>2级白色法系头盔</v>
      </c>
      <c r="J200" s="1">
        <f>VLOOKUP(C200,映射!N:O,2,FALSE)</f>
        <v>131</v>
      </c>
      <c r="K200" s="1" t="e">
        <f>VLOOKUP(I200,编辑2!D:R,14,FALSE)</f>
        <v>#N/A</v>
      </c>
      <c r="L200" s="1" t="e">
        <f>VLOOKUP(I200,编辑2!D:R,15,FALSE)</f>
        <v>#N/A</v>
      </c>
      <c r="M200" s="1">
        <f>800*D200*VLOOKUP(G200,Sheet3!S:T,2,FALSE)</f>
        <v>1600</v>
      </c>
    </row>
    <row r="201" spans="1:13">
      <c r="A201" s="27">
        <v>200032</v>
      </c>
      <c r="B201" s="16" t="s">
        <v>190</v>
      </c>
      <c r="C201" s="30" t="s">
        <v>188</v>
      </c>
      <c r="D201" s="13">
        <v>2</v>
      </c>
      <c r="E201" s="16" t="s">
        <v>1039</v>
      </c>
      <c r="F201" s="22" t="str">
        <f t="shared" si="8"/>
        <v>2级</v>
      </c>
      <c r="G201" s="15" t="str">
        <f>VLOOKUP(E201,Sheet3!R:S,2,FALSE)</f>
        <v>绿色</v>
      </c>
      <c r="H201" s="1" t="s">
        <v>1023</v>
      </c>
      <c r="I201" s="1" t="str">
        <f t="shared" si="9"/>
        <v>2级绿色法系头盔</v>
      </c>
      <c r="J201" s="1">
        <f>VLOOKUP(C201,映射!N:O,2,FALSE)</f>
        <v>131</v>
      </c>
      <c r="K201" s="1" t="str">
        <f>VLOOKUP(I201,编辑2!D:R,14,FALSE)</f>
        <v>3001;3101;3401</v>
      </c>
      <c r="L201" s="1" t="str">
        <f>VLOOKUP(I201,编辑2!D:R,15,FALSE)</f>
        <v>3;3;5</v>
      </c>
      <c r="M201" s="1">
        <f>800*D201*VLOOKUP(G201,Sheet3!S:T,2,FALSE)</f>
        <v>2400</v>
      </c>
    </row>
    <row r="202" spans="1:13">
      <c r="A202" s="27">
        <v>200033</v>
      </c>
      <c r="B202" s="16" t="s">
        <v>191</v>
      </c>
      <c r="C202" s="30" t="s">
        <v>188</v>
      </c>
      <c r="D202" s="13">
        <v>2</v>
      </c>
      <c r="E202" s="16" t="s">
        <v>1040</v>
      </c>
      <c r="F202" s="22" t="str">
        <f t="shared" si="8"/>
        <v>2级</v>
      </c>
      <c r="G202" s="15" t="str">
        <f>VLOOKUP(E202,Sheet3!R:S,2,FALSE)</f>
        <v>蓝色</v>
      </c>
      <c r="H202" s="1" t="s">
        <v>1023</v>
      </c>
      <c r="I202" s="1" t="str">
        <f t="shared" si="9"/>
        <v>2级蓝色法系头盔</v>
      </c>
      <c r="J202" s="1">
        <f>VLOOKUP(C202,映射!N:O,2,FALSE)</f>
        <v>131</v>
      </c>
      <c r="K202" s="1" t="str">
        <f>VLOOKUP(I202,编辑2!D:R,14,FALSE)</f>
        <v>3001;3101;3401;5086</v>
      </c>
      <c r="L202" s="1" t="str">
        <f>VLOOKUP(I202,编辑2!D:R,15,FALSE)</f>
        <v>4;4;8;1</v>
      </c>
      <c r="M202" s="1">
        <f>800*D202*VLOOKUP(G202,Sheet3!S:T,2,FALSE)</f>
        <v>3200</v>
      </c>
    </row>
    <row r="203" hidden="1" spans="1:13">
      <c r="A203" s="27">
        <v>200034</v>
      </c>
      <c r="B203" s="16" t="s">
        <v>187</v>
      </c>
      <c r="C203" s="30" t="s">
        <v>188</v>
      </c>
      <c r="D203" s="13">
        <v>3</v>
      </c>
      <c r="E203" s="16" t="s">
        <v>1038</v>
      </c>
      <c r="F203" s="22" t="str">
        <f t="shared" si="8"/>
        <v>3级</v>
      </c>
      <c r="G203" s="15" t="str">
        <f>VLOOKUP(E203,Sheet3!R:S,2,FALSE)</f>
        <v>白色</v>
      </c>
      <c r="H203" s="1" t="s">
        <v>1023</v>
      </c>
      <c r="I203" s="1" t="str">
        <f t="shared" si="9"/>
        <v>3级白色法系头盔</v>
      </c>
      <c r="J203" s="1">
        <f>VLOOKUP(C203,映射!N:O,2,FALSE)</f>
        <v>131</v>
      </c>
      <c r="K203" s="1" t="e">
        <f>VLOOKUP(I203,编辑2!D:R,14,FALSE)</f>
        <v>#N/A</v>
      </c>
      <c r="L203" s="1" t="e">
        <f>VLOOKUP(I203,编辑2!D:R,15,FALSE)</f>
        <v>#N/A</v>
      </c>
      <c r="M203" s="1">
        <f>800*D203*VLOOKUP(G203,Sheet3!S:T,2,FALSE)</f>
        <v>2400</v>
      </c>
    </row>
    <row r="204" hidden="1" spans="1:13">
      <c r="A204" s="27">
        <v>200035</v>
      </c>
      <c r="B204" s="29" t="s">
        <v>192</v>
      </c>
      <c r="C204" s="30" t="s">
        <v>188</v>
      </c>
      <c r="D204" s="13">
        <v>3</v>
      </c>
      <c r="E204" s="16" t="s">
        <v>1039</v>
      </c>
      <c r="F204" s="22" t="str">
        <f t="shared" si="8"/>
        <v>3级</v>
      </c>
      <c r="G204" s="15" t="str">
        <f>VLOOKUP(E204,Sheet3!R:S,2,FALSE)</f>
        <v>绿色</v>
      </c>
      <c r="H204" s="1" t="s">
        <v>1023</v>
      </c>
      <c r="I204" s="1" t="str">
        <f t="shared" si="9"/>
        <v>3级绿色法系头盔</v>
      </c>
      <c r="J204" s="1">
        <f>VLOOKUP(C204,映射!N:O,2,FALSE)</f>
        <v>131</v>
      </c>
      <c r="K204" s="1" t="e">
        <f>VLOOKUP(I204,编辑2!D:R,14,FALSE)</f>
        <v>#N/A</v>
      </c>
      <c r="L204" s="1" t="e">
        <f>VLOOKUP(I204,编辑2!D:R,15,FALSE)</f>
        <v>#N/A</v>
      </c>
      <c r="M204" s="1">
        <f>800*D204*VLOOKUP(G204,Sheet3!S:T,2,FALSE)</f>
        <v>3600</v>
      </c>
    </row>
    <row r="205" spans="1:13">
      <c r="A205" s="27">
        <v>200036</v>
      </c>
      <c r="B205" s="29" t="s">
        <v>193</v>
      </c>
      <c r="C205" s="30" t="s">
        <v>188</v>
      </c>
      <c r="D205" s="13">
        <v>3</v>
      </c>
      <c r="E205" s="16" t="s">
        <v>1040</v>
      </c>
      <c r="F205" s="22" t="str">
        <f t="shared" si="8"/>
        <v>3级</v>
      </c>
      <c r="G205" s="15" t="str">
        <f>VLOOKUP(E205,Sheet3!R:S,2,FALSE)</f>
        <v>蓝色</v>
      </c>
      <c r="H205" s="1" t="s">
        <v>1023</v>
      </c>
      <c r="I205" s="1" t="str">
        <f t="shared" si="9"/>
        <v>3级蓝色法系头盔</v>
      </c>
      <c r="J205" s="1">
        <f>VLOOKUP(C205,映射!N:O,2,FALSE)</f>
        <v>131</v>
      </c>
      <c r="K205" s="1" t="str">
        <f>VLOOKUP(I205,编辑2!D:R,14,FALSE)</f>
        <v>3002;3102;3402;5086</v>
      </c>
      <c r="L205" s="1" t="str">
        <f>VLOOKUP(I205,编辑2!D:R,15,FALSE)</f>
        <v>7;7;12;2</v>
      </c>
      <c r="M205" s="1">
        <f>800*D205*VLOOKUP(G205,Sheet3!S:T,2,FALSE)</f>
        <v>4800</v>
      </c>
    </row>
    <row r="206" spans="1:13">
      <c r="A206" s="27">
        <v>200037</v>
      </c>
      <c r="B206" s="16" t="s">
        <v>194</v>
      </c>
      <c r="C206" s="30" t="s">
        <v>188</v>
      </c>
      <c r="D206" s="13">
        <v>3</v>
      </c>
      <c r="E206" s="16" t="s">
        <v>1041</v>
      </c>
      <c r="F206" s="22" t="str">
        <f t="shared" si="8"/>
        <v>3级</v>
      </c>
      <c r="G206" s="15" t="str">
        <f>VLOOKUP(E206,Sheet3!R:S,2,FALSE)</f>
        <v>紫色</v>
      </c>
      <c r="H206" s="1" t="s">
        <v>1023</v>
      </c>
      <c r="I206" s="1" t="str">
        <f t="shared" si="9"/>
        <v>3级紫色法系头盔</v>
      </c>
      <c r="J206" s="1">
        <f>VLOOKUP(C206,映射!N:O,2,FALSE)</f>
        <v>131</v>
      </c>
      <c r="K206" s="1" t="str">
        <f>VLOOKUP(I206,编辑2!D:R,14,FALSE)</f>
        <v>3002;3102;3402;5086</v>
      </c>
      <c r="L206" s="1" t="str">
        <f>VLOOKUP(I206,编辑2!D:R,15,FALSE)</f>
        <v>10;10;18;4</v>
      </c>
      <c r="M206" s="1">
        <f>800*D206*VLOOKUP(G206,Sheet3!S:T,2,FALSE)</f>
        <v>7200</v>
      </c>
    </row>
    <row r="207" hidden="1" spans="1:13">
      <c r="A207" s="27">
        <v>200038</v>
      </c>
      <c r="B207" s="16" t="s">
        <v>187</v>
      </c>
      <c r="C207" s="30" t="s">
        <v>188</v>
      </c>
      <c r="D207" s="13">
        <v>4</v>
      </c>
      <c r="E207" s="16" t="s">
        <v>1038</v>
      </c>
      <c r="F207" s="22" t="str">
        <f t="shared" si="8"/>
        <v>4级</v>
      </c>
      <c r="G207" s="15" t="str">
        <f>VLOOKUP(E207,Sheet3!R:S,2,FALSE)</f>
        <v>白色</v>
      </c>
      <c r="H207" s="1" t="s">
        <v>1023</v>
      </c>
      <c r="I207" s="1" t="str">
        <f t="shared" si="9"/>
        <v>4级白色法系头盔</v>
      </c>
      <c r="J207" s="1">
        <f>VLOOKUP(C207,映射!N:O,2,FALSE)</f>
        <v>131</v>
      </c>
      <c r="K207" s="1" t="e">
        <f>VLOOKUP(I207,编辑2!D:R,14,FALSE)</f>
        <v>#N/A</v>
      </c>
      <c r="L207" s="1" t="e">
        <f>VLOOKUP(I207,编辑2!D:R,15,FALSE)</f>
        <v>#N/A</v>
      </c>
      <c r="M207" s="1">
        <f>800*D207*VLOOKUP(G207,Sheet3!S:T,2,FALSE)</f>
        <v>3200</v>
      </c>
    </row>
    <row r="208" hidden="1" spans="1:13">
      <c r="A208" s="27">
        <v>200039</v>
      </c>
      <c r="B208" s="16" t="s">
        <v>195</v>
      </c>
      <c r="C208" s="30" t="s">
        <v>188</v>
      </c>
      <c r="D208" s="13">
        <v>4</v>
      </c>
      <c r="E208" s="16" t="s">
        <v>1039</v>
      </c>
      <c r="F208" s="22" t="str">
        <f t="shared" si="8"/>
        <v>4级</v>
      </c>
      <c r="G208" s="15" t="str">
        <f>VLOOKUP(E208,Sheet3!R:S,2,FALSE)</f>
        <v>绿色</v>
      </c>
      <c r="H208" s="1" t="s">
        <v>1023</v>
      </c>
      <c r="I208" s="1" t="str">
        <f t="shared" si="9"/>
        <v>4级绿色法系头盔</v>
      </c>
      <c r="J208" s="1">
        <f>VLOOKUP(C208,映射!N:O,2,FALSE)</f>
        <v>131</v>
      </c>
      <c r="K208" s="1" t="e">
        <f>VLOOKUP(I208,编辑2!D:R,14,FALSE)</f>
        <v>#N/A</v>
      </c>
      <c r="L208" s="1" t="e">
        <f>VLOOKUP(I208,编辑2!D:R,15,FALSE)</f>
        <v>#N/A</v>
      </c>
      <c r="M208" s="1">
        <f>800*D208*VLOOKUP(G208,Sheet3!S:T,2,FALSE)</f>
        <v>4800</v>
      </c>
    </row>
    <row r="209" spans="1:13">
      <c r="A209" s="27">
        <v>200040</v>
      </c>
      <c r="B209" s="16" t="s">
        <v>197</v>
      </c>
      <c r="C209" s="30" t="s">
        <v>188</v>
      </c>
      <c r="D209" s="13">
        <v>4</v>
      </c>
      <c r="E209" s="16" t="s">
        <v>1040</v>
      </c>
      <c r="F209" s="22" t="str">
        <f t="shared" si="8"/>
        <v>4级</v>
      </c>
      <c r="G209" s="15" t="str">
        <f>VLOOKUP(E209,Sheet3!R:S,2,FALSE)</f>
        <v>蓝色</v>
      </c>
      <c r="H209" s="1" t="s">
        <v>1023</v>
      </c>
      <c r="I209" s="1" t="str">
        <f t="shared" si="9"/>
        <v>4级蓝色法系头盔</v>
      </c>
      <c r="J209" s="1">
        <f>VLOOKUP(C209,映射!N:O,2,FALSE)</f>
        <v>131</v>
      </c>
      <c r="K209" s="1" t="str">
        <f>VLOOKUP(I209,编辑2!D:R,14,FALSE)</f>
        <v>3003;3103;3403;5086</v>
      </c>
      <c r="L209" s="1" t="str">
        <f>VLOOKUP(I209,编辑2!D:R,15,FALSE)</f>
        <v>9;9;16;3</v>
      </c>
      <c r="M209" s="1">
        <f>800*D209*VLOOKUP(G209,Sheet3!S:T,2,FALSE)</f>
        <v>6400</v>
      </c>
    </row>
    <row r="210" spans="1:13">
      <c r="A210" s="27">
        <v>200041</v>
      </c>
      <c r="B210" s="16" t="s">
        <v>196</v>
      </c>
      <c r="C210" s="30" t="s">
        <v>188</v>
      </c>
      <c r="D210" s="13">
        <v>4</v>
      </c>
      <c r="E210" s="16" t="s">
        <v>1041</v>
      </c>
      <c r="F210" s="22" t="str">
        <f t="shared" si="8"/>
        <v>4级</v>
      </c>
      <c r="G210" s="15" t="str">
        <f>VLOOKUP(E210,Sheet3!R:S,2,FALSE)</f>
        <v>紫色</v>
      </c>
      <c r="H210" s="1" t="s">
        <v>1023</v>
      </c>
      <c r="I210" s="1" t="str">
        <f t="shared" si="9"/>
        <v>4级紫色法系头盔</v>
      </c>
      <c r="J210" s="1">
        <f>VLOOKUP(C210,映射!N:O,2,FALSE)</f>
        <v>131</v>
      </c>
      <c r="K210" s="1" t="str">
        <f>VLOOKUP(I210,编辑2!D:R,14,FALSE)</f>
        <v>3003;3103;3403;5086</v>
      </c>
      <c r="L210" s="1" t="str">
        <f>VLOOKUP(I210,编辑2!D:R,15,FALSE)</f>
        <v>14;14;24;6</v>
      </c>
      <c r="M210" s="1">
        <f>800*D210*VLOOKUP(G210,Sheet3!S:T,2,FALSE)</f>
        <v>9600</v>
      </c>
    </row>
    <row r="211" hidden="1" spans="1:13">
      <c r="A211" s="27">
        <v>200042</v>
      </c>
      <c r="B211" s="16" t="s">
        <v>187</v>
      </c>
      <c r="C211" s="30" t="s">
        <v>188</v>
      </c>
      <c r="D211" s="13">
        <v>5</v>
      </c>
      <c r="E211" s="16" t="s">
        <v>1038</v>
      </c>
      <c r="F211" s="22" t="str">
        <f t="shared" si="8"/>
        <v>5级</v>
      </c>
      <c r="G211" s="15" t="str">
        <f>VLOOKUP(E211,Sheet3!R:S,2,FALSE)</f>
        <v>白色</v>
      </c>
      <c r="H211" s="1" t="s">
        <v>1023</v>
      </c>
      <c r="I211" s="1" t="str">
        <f t="shared" si="9"/>
        <v>5级白色法系头盔</v>
      </c>
      <c r="J211" s="1">
        <f>VLOOKUP(C211,映射!N:O,2,FALSE)</f>
        <v>131</v>
      </c>
      <c r="K211" s="1" t="e">
        <f>VLOOKUP(I211,编辑2!D:R,14,FALSE)</f>
        <v>#N/A</v>
      </c>
      <c r="L211" s="1" t="e">
        <f>VLOOKUP(I211,编辑2!D:R,15,FALSE)</f>
        <v>#N/A</v>
      </c>
      <c r="M211" s="1">
        <f>800*D211*VLOOKUP(G211,Sheet3!S:T,2,FALSE)</f>
        <v>4000</v>
      </c>
    </row>
    <row r="212" hidden="1" spans="1:13">
      <c r="A212" s="27">
        <v>200043</v>
      </c>
      <c r="B212" s="16" t="s">
        <v>198</v>
      </c>
      <c r="C212" s="30" t="s">
        <v>188</v>
      </c>
      <c r="D212" s="13">
        <v>5</v>
      </c>
      <c r="E212" s="16" t="s">
        <v>1039</v>
      </c>
      <c r="F212" s="22" t="str">
        <f t="shared" si="8"/>
        <v>5级</v>
      </c>
      <c r="G212" s="15" t="str">
        <f>VLOOKUP(E212,Sheet3!R:S,2,FALSE)</f>
        <v>绿色</v>
      </c>
      <c r="H212" s="1" t="s">
        <v>1023</v>
      </c>
      <c r="I212" s="1" t="str">
        <f t="shared" si="9"/>
        <v>5级绿色法系头盔</v>
      </c>
      <c r="J212" s="1">
        <f>VLOOKUP(C212,映射!N:O,2,FALSE)</f>
        <v>131</v>
      </c>
      <c r="K212" s="1" t="e">
        <f>VLOOKUP(I212,编辑2!D:R,14,FALSE)</f>
        <v>#N/A</v>
      </c>
      <c r="L212" s="1" t="e">
        <f>VLOOKUP(I212,编辑2!D:R,15,FALSE)</f>
        <v>#N/A</v>
      </c>
      <c r="M212" s="1">
        <f>800*D212*VLOOKUP(G212,Sheet3!S:T,2,FALSE)</f>
        <v>6000</v>
      </c>
    </row>
    <row r="213" spans="1:13">
      <c r="A213" s="27">
        <v>200044</v>
      </c>
      <c r="B213" s="16" t="s">
        <v>199</v>
      </c>
      <c r="C213" s="30" t="s">
        <v>188</v>
      </c>
      <c r="D213" s="13">
        <v>5</v>
      </c>
      <c r="E213" s="16" t="s">
        <v>1040</v>
      </c>
      <c r="F213" s="22" t="str">
        <f t="shared" si="8"/>
        <v>5级</v>
      </c>
      <c r="G213" s="15" t="str">
        <f>VLOOKUP(E213,Sheet3!R:S,2,FALSE)</f>
        <v>蓝色</v>
      </c>
      <c r="H213" s="1" t="s">
        <v>1023</v>
      </c>
      <c r="I213" s="1" t="str">
        <f t="shared" si="9"/>
        <v>5级蓝色法系头盔</v>
      </c>
      <c r="J213" s="1">
        <f>VLOOKUP(C213,映射!N:O,2,FALSE)</f>
        <v>131</v>
      </c>
      <c r="K213" s="1" t="str">
        <f>VLOOKUP(I213,编辑2!D:R,14,FALSE)</f>
        <v>3004;3104;3404;5086</v>
      </c>
      <c r="L213" s="1" t="str">
        <f>VLOOKUP(I213,编辑2!D:R,15,FALSE)</f>
        <v>12;12;20;4</v>
      </c>
      <c r="M213" s="1">
        <f>800*D213*VLOOKUP(G213,Sheet3!S:T,2,FALSE)</f>
        <v>8000</v>
      </c>
    </row>
    <row r="214" spans="1:13">
      <c r="A214" s="27">
        <v>200045</v>
      </c>
      <c r="B214" s="16" t="s">
        <v>200</v>
      </c>
      <c r="C214" s="30" t="s">
        <v>188</v>
      </c>
      <c r="D214" s="13">
        <v>5</v>
      </c>
      <c r="E214" s="16" t="s">
        <v>1041</v>
      </c>
      <c r="F214" s="22" t="str">
        <f t="shared" si="8"/>
        <v>5级</v>
      </c>
      <c r="G214" s="15" t="str">
        <f>VLOOKUP(E214,Sheet3!R:S,2,FALSE)</f>
        <v>紫色</v>
      </c>
      <c r="H214" s="1" t="s">
        <v>1023</v>
      </c>
      <c r="I214" s="1" t="str">
        <f t="shared" si="9"/>
        <v>5级紫色法系头盔</v>
      </c>
      <c r="J214" s="1">
        <f>VLOOKUP(C214,映射!N:O,2,FALSE)</f>
        <v>131</v>
      </c>
      <c r="K214" s="1" t="str">
        <f>VLOOKUP(I214,编辑2!D:R,14,FALSE)</f>
        <v>3004;3104;3404;5086</v>
      </c>
      <c r="L214" s="1" t="str">
        <f>VLOOKUP(I214,编辑2!D:R,15,FALSE)</f>
        <v>18;18;30;8</v>
      </c>
      <c r="M214" s="1">
        <f>800*D214*VLOOKUP(G214,Sheet3!S:T,2,FALSE)</f>
        <v>12000</v>
      </c>
    </row>
    <row r="215" spans="1:13">
      <c r="A215" s="27">
        <v>200046</v>
      </c>
      <c r="B215" s="16" t="s">
        <v>381</v>
      </c>
      <c r="C215" s="30" t="s">
        <v>188</v>
      </c>
      <c r="D215" s="13">
        <v>5</v>
      </c>
      <c r="E215" s="16" t="s">
        <v>1042</v>
      </c>
      <c r="F215" s="22" t="str">
        <f t="shared" si="8"/>
        <v>5级</v>
      </c>
      <c r="G215" s="15" t="str">
        <f>VLOOKUP(E215,Sheet3!R:S,2,FALSE)</f>
        <v>金色</v>
      </c>
      <c r="H215" s="1" t="s">
        <v>1023</v>
      </c>
      <c r="I215" s="1" t="str">
        <f t="shared" si="9"/>
        <v>5级金色法系头盔</v>
      </c>
      <c r="J215" s="1">
        <f>VLOOKUP(C215,映射!N:O,2,FALSE)</f>
        <v>131</v>
      </c>
      <c r="K215" s="1" t="str">
        <f>VLOOKUP(I215,编辑2!D:R,14,FALSE)</f>
        <v>3004;3104;3404;5086</v>
      </c>
      <c r="L215" s="1" t="str">
        <f>VLOOKUP(I215,编辑2!D:R,15,FALSE)</f>
        <v>28;28;48;12</v>
      </c>
      <c r="M215" s="1">
        <f>800*D215*VLOOKUP(G215,Sheet3!S:T,2,FALSE)</f>
        <v>20000</v>
      </c>
    </row>
    <row r="216" hidden="1" spans="1:13">
      <c r="A216" s="27">
        <v>200047</v>
      </c>
      <c r="B216" s="16" t="s">
        <v>187</v>
      </c>
      <c r="C216" s="30" t="s">
        <v>188</v>
      </c>
      <c r="D216" s="13">
        <v>6</v>
      </c>
      <c r="E216" s="16" t="s">
        <v>1038</v>
      </c>
      <c r="F216" s="22" t="str">
        <f t="shared" si="8"/>
        <v>6级</v>
      </c>
      <c r="G216" s="15" t="str">
        <f>VLOOKUP(E216,Sheet3!R:S,2,FALSE)</f>
        <v>白色</v>
      </c>
      <c r="H216" s="1" t="s">
        <v>1023</v>
      </c>
      <c r="I216" s="1" t="str">
        <f t="shared" si="9"/>
        <v>6级白色法系头盔</v>
      </c>
      <c r="J216" s="1">
        <f>VLOOKUP(C216,映射!N:O,2,FALSE)</f>
        <v>131</v>
      </c>
      <c r="K216" s="1" t="e">
        <f>VLOOKUP(I216,编辑2!D:R,14,FALSE)</f>
        <v>#N/A</v>
      </c>
      <c r="L216" s="1" t="e">
        <f>VLOOKUP(I216,编辑2!D:R,15,FALSE)</f>
        <v>#N/A</v>
      </c>
      <c r="M216" s="1">
        <f>800*D216*VLOOKUP(G216,Sheet3!S:T,2,FALSE)</f>
        <v>4800</v>
      </c>
    </row>
    <row r="217" hidden="1" spans="1:13">
      <c r="A217" s="27">
        <v>200048</v>
      </c>
      <c r="B217" s="16" t="s">
        <v>379</v>
      </c>
      <c r="C217" s="30" t="s">
        <v>188</v>
      </c>
      <c r="D217" s="13">
        <v>6</v>
      </c>
      <c r="E217" s="16" t="s">
        <v>1039</v>
      </c>
      <c r="F217" s="22" t="str">
        <f t="shared" si="8"/>
        <v>6级</v>
      </c>
      <c r="G217" s="15" t="str">
        <f>VLOOKUP(E217,Sheet3!R:S,2,FALSE)</f>
        <v>绿色</v>
      </c>
      <c r="H217" s="1" t="s">
        <v>1023</v>
      </c>
      <c r="I217" s="1" t="str">
        <f t="shared" si="9"/>
        <v>6级绿色法系头盔</v>
      </c>
      <c r="J217" s="1">
        <f>VLOOKUP(C217,映射!N:O,2,FALSE)</f>
        <v>131</v>
      </c>
      <c r="K217" s="1" t="e">
        <f>VLOOKUP(I217,编辑2!D:R,14,FALSE)</f>
        <v>#N/A</v>
      </c>
      <c r="L217" s="1" t="e">
        <f>VLOOKUP(I217,编辑2!D:R,15,FALSE)</f>
        <v>#N/A</v>
      </c>
      <c r="M217" s="1">
        <f>800*D217*VLOOKUP(G217,Sheet3!S:T,2,FALSE)</f>
        <v>7200</v>
      </c>
    </row>
    <row r="218" spans="1:13">
      <c r="A218" s="27">
        <v>200049</v>
      </c>
      <c r="B218" s="16" t="s">
        <v>380</v>
      </c>
      <c r="C218" s="30" t="s">
        <v>188</v>
      </c>
      <c r="D218" s="13">
        <v>6</v>
      </c>
      <c r="E218" s="16" t="s">
        <v>1040</v>
      </c>
      <c r="F218" s="22" t="str">
        <f t="shared" si="8"/>
        <v>6级</v>
      </c>
      <c r="G218" s="15" t="str">
        <f>VLOOKUP(E218,Sheet3!R:S,2,FALSE)</f>
        <v>蓝色</v>
      </c>
      <c r="H218" s="1" t="s">
        <v>1023</v>
      </c>
      <c r="I218" s="1" t="str">
        <f t="shared" ref="I218:I225" si="10">F218&amp;G218&amp;H218</f>
        <v>6级蓝色法系头盔</v>
      </c>
      <c r="J218" s="1">
        <f>VLOOKUP(C218,映射!N:O,2,FALSE)</f>
        <v>131</v>
      </c>
      <c r="K218" s="1" t="str">
        <f>VLOOKUP(I218,编辑2!D:R,14,FALSE)</f>
        <v>3005;3105;3405;5086</v>
      </c>
      <c r="L218" s="1" t="str">
        <f>VLOOKUP(I218,编辑2!D:R,15,FALSE)</f>
        <v>14;14;24;5</v>
      </c>
      <c r="M218" s="1">
        <f>800*D218*VLOOKUP(G218,Sheet3!S:T,2,FALSE)</f>
        <v>9600</v>
      </c>
    </row>
    <row r="219" spans="1:13">
      <c r="A219" s="27">
        <v>200050</v>
      </c>
      <c r="B219" s="16" t="s">
        <v>385</v>
      </c>
      <c r="C219" s="30" t="s">
        <v>188</v>
      </c>
      <c r="D219" s="13">
        <v>6</v>
      </c>
      <c r="E219" s="16" t="s">
        <v>1041</v>
      </c>
      <c r="F219" s="22" t="str">
        <f t="shared" si="8"/>
        <v>6级</v>
      </c>
      <c r="G219" s="15" t="str">
        <f>VLOOKUP(E219,Sheet3!R:S,2,FALSE)</f>
        <v>紫色</v>
      </c>
      <c r="H219" s="1" t="s">
        <v>1023</v>
      </c>
      <c r="I219" s="1" t="str">
        <f t="shared" si="10"/>
        <v>6级紫色法系头盔</v>
      </c>
      <c r="J219" s="1">
        <f>VLOOKUP(C219,映射!N:O,2,FALSE)</f>
        <v>131</v>
      </c>
      <c r="K219" s="1" t="str">
        <f>VLOOKUP(I219,编辑2!D:R,14,FALSE)</f>
        <v>3005;3105;3405;5086</v>
      </c>
      <c r="L219" s="1" t="str">
        <f>VLOOKUP(I219,编辑2!D:R,15,FALSE)</f>
        <v>21;21;36;10</v>
      </c>
      <c r="M219" s="1">
        <f>800*D219*VLOOKUP(G219,Sheet3!S:T,2,FALSE)</f>
        <v>14400</v>
      </c>
    </row>
    <row r="220" spans="1:13">
      <c r="A220" s="27">
        <v>200051</v>
      </c>
      <c r="B220" s="16" t="s">
        <v>388</v>
      </c>
      <c r="C220" s="30" t="s">
        <v>188</v>
      </c>
      <c r="D220" s="13">
        <v>6</v>
      </c>
      <c r="E220" s="16" t="s">
        <v>1042</v>
      </c>
      <c r="F220" s="22" t="str">
        <f t="shared" si="8"/>
        <v>6级</v>
      </c>
      <c r="G220" s="15" t="str">
        <f>VLOOKUP(E220,Sheet3!R:S,2,FALSE)</f>
        <v>金色</v>
      </c>
      <c r="H220" s="1" t="s">
        <v>1023</v>
      </c>
      <c r="I220" s="1" t="str">
        <f t="shared" si="10"/>
        <v>6级金色法系头盔</v>
      </c>
      <c r="J220" s="1">
        <f>VLOOKUP(C220,映射!N:O,2,FALSE)</f>
        <v>131</v>
      </c>
      <c r="K220" s="1" t="str">
        <f>VLOOKUP(I220,编辑2!D:R,14,FALSE)</f>
        <v>3005;3105;3405;5086</v>
      </c>
      <c r="L220" s="1" t="str">
        <f>VLOOKUP(I220,编辑2!D:R,15,FALSE)</f>
        <v>34;34;58;15</v>
      </c>
      <c r="M220" s="1">
        <f>800*D220*VLOOKUP(G220,Sheet3!S:T,2,FALSE)</f>
        <v>24000</v>
      </c>
    </row>
    <row r="221" hidden="1" spans="1:13">
      <c r="A221" s="27">
        <v>200052</v>
      </c>
      <c r="B221" s="16" t="s">
        <v>382</v>
      </c>
      <c r="C221" s="30" t="s">
        <v>188</v>
      </c>
      <c r="D221" s="13">
        <v>7</v>
      </c>
      <c r="E221" s="16" t="s">
        <v>1038</v>
      </c>
      <c r="F221" s="22" t="str">
        <f t="shared" si="8"/>
        <v>7级</v>
      </c>
      <c r="G221" s="15" t="str">
        <f>VLOOKUP(E221,Sheet3!R:S,2,FALSE)</f>
        <v>白色</v>
      </c>
      <c r="H221" s="1" t="s">
        <v>1023</v>
      </c>
      <c r="I221" s="1" t="str">
        <f t="shared" si="10"/>
        <v>7级白色法系头盔</v>
      </c>
      <c r="J221" s="1">
        <f>VLOOKUP(C221,映射!N:O,2,FALSE)</f>
        <v>131</v>
      </c>
      <c r="K221" s="1" t="e">
        <f>VLOOKUP(I221,编辑2!D:R,14,FALSE)</f>
        <v>#N/A</v>
      </c>
      <c r="L221" s="1" t="e">
        <f>VLOOKUP(I221,编辑2!D:R,15,FALSE)</f>
        <v>#N/A</v>
      </c>
      <c r="M221" s="1">
        <f>800*D221*VLOOKUP(G221,Sheet3!S:T,2,FALSE)</f>
        <v>5600</v>
      </c>
    </row>
    <row r="222" hidden="1" spans="1:13">
      <c r="A222" s="27">
        <v>200053</v>
      </c>
      <c r="B222" s="16" t="s">
        <v>383</v>
      </c>
      <c r="C222" s="30" t="s">
        <v>188</v>
      </c>
      <c r="D222" s="13">
        <v>7</v>
      </c>
      <c r="E222" s="16" t="s">
        <v>1039</v>
      </c>
      <c r="F222" s="22" t="str">
        <f t="shared" si="8"/>
        <v>7级</v>
      </c>
      <c r="G222" s="15" t="str">
        <f>VLOOKUP(E222,Sheet3!R:S,2,FALSE)</f>
        <v>绿色</v>
      </c>
      <c r="H222" s="1" t="s">
        <v>1023</v>
      </c>
      <c r="I222" s="1" t="str">
        <f t="shared" si="10"/>
        <v>7级绿色法系头盔</v>
      </c>
      <c r="J222" s="1">
        <f>VLOOKUP(C222,映射!N:O,2,FALSE)</f>
        <v>131</v>
      </c>
      <c r="K222" s="1" t="e">
        <f>VLOOKUP(I222,编辑2!D:R,14,FALSE)</f>
        <v>#N/A</v>
      </c>
      <c r="L222" s="1" t="e">
        <f>VLOOKUP(I222,编辑2!D:R,15,FALSE)</f>
        <v>#N/A</v>
      </c>
      <c r="M222" s="1">
        <f>800*D222*VLOOKUP(G222,Sheet3!S:T,2,FALSE)</f>
        <v>8400</v>
      </c>
    </row>
    <row r="223" spans="1:13">
      <c r="A223" s="27">
        <v>200054</v>
      </c>
      <c r="B223" s="16" t="s">
        <v>386</v>
      </c>
      <c r="C223" s="30" t="s">
        <v>188</v>
      </c>
      <c r="D223" s="13">
        <v>7</v>
      </c>
      <c r="E223" s="16" t="s">
        <v>1040</v>
      </c>
      <c r="F223" s="22" t="str">
        <f t="shared" si="8"/>
        <v>7级</v>
      </c>
      <c r="G223" s="15" t="str">
        <f>VLOOKUP(E223,Sheet3!R:S,2,FALSE)</f>
        <v>蓝色</v>
      </c>
      <c r="H223" s="1" t="s">
        <v>1023</v>
      </c>
      <c r="I223" s="1" t="str">
        <f t="shared" si="10"/>
        <v>7级蓝色法系头盔</v>
      </c>
      <c r="J223" s="1">
        <f>VLOOKUP(C223,映射!N:O,2,FALSE)</f>
        <v>131</v>
      </c>
      <c r="K223" s="1" t="str">
        <f>VLOOKUP(I223,编辑2!D:R,14,FALSE)</f>
        <v>3006;3106;3406;5086</v>
      </c>
      <c r="L223" s="1" t="str">
        <f>VLOOKUP(I223,编辑2!D:R,15,FALSE)</f>
        <v>16;16;27;6</v>
      </c>
      <c r="M223" s="1">
        <f>800*D223*VLOOKUP(G223,Sheet3!S:T,2,FALSE)</f>
        <v>11200</v>
      </c>
    </row>
    <row r="224" spans="1:13">
      <c r="A224" s="27">
        <v>200055</v>
      </c>
      <c r="B224" s="16" t="s">
        <v>387</v>
      </c>
      <c r="C224" s="30" t="s">
        <v>188</v>
      </c>
      <c r="D224" s="13">
        <v>7</v>
      </c>
      <c r="E224" s="16" t="s">
        <v>1041</v>
      </c>
      <c r="F224" s="22" t="str">
        <f t="shared" si="8"/>
        <v>7级</v>
      </c>
      <c r="G224" s="15" t="str">
        <f>VLOOKUP(E224,Sheet3!R:S,2,FALSE)</f>
        <v>紫色</v>
      </c>
      <c r="H224" s="1" t="s">
        <v>1023</v>
      </c>
      <c r="I224" s="1" t="str">
        <f t="shared" si="10"/>
        <v>7级紫色法系头盔</v>
      </c>
      <c r="J224" s="1">
        <f>VLOOKUP(C224,映射!N:O,2,FALSE)</f>
        <v>131</v>
      </c>
      <c r="K224" s="1" t="str">
        <f>VLOOKUP(I224,编辑2!D:R,14,FALSE)</f>
        <v>3006;3106;3406;5086</v>
      </c>
      <c r="L224" s="1" t="str">
        <f>VLOOKUP(I224,编辑2!D:R,15,FALSE)</f>
        <v>25;25;42;12</v>
      </c>
      <c r="M224" s="1">
        <f>800*D224*VLOOKUP(G224,Sheet3!S:T,2,FALSE)</f>
        <v>16800</v>
      </c>
    </row>
    <row r="225" spans="1:13">
      <c r="A225" s="27">
        <v>200056</v>
      </c>
      <c r="B225" s="16" t="s">
        <v>389</v>
      </c>
      <c r="C225" s="30" t="s">
        <v>188</v>
      </c>
      <c r="D225" s="13">
        <v>7</v>
      </c>
      <c r="E225" s="16" t="s">
        <v>1042</v>
      </c>
      <c r="F225" s="22" t="str">
        <f t="shared" si="8"/>
        <v>7级</v>
      </c>
      <c r="G225" s="15" t="str">
        <f>VLOOKUP(E225,Sheet3!R:S,2,FALSE)</f>
        <v>金色</v>
      </c>
      <c r="H225" s="1" t="s">
        <v>1023</v>
      </c>
      <c r="I225" s="1" t="str">
        <f t="shared" si="10"/>
        <v>7级金色法系头盔</v>
      </c>
      <c r="J225" s="1">
        <f>VLOOKUP(C225,映射!N:O,2,FALSE)</f>
        <v>131</v>
      </c>
      <c r="K225" s="1" t="str">
        <f>VLOOKUP(I225,编辑2!D:R,14,FALSE)</f>
        <v>3006;3106;3406;5086</v>
      </c>
      <c r="L225" s="1" t="str">
        <f>VLOOKUP(I225,编辑2!D:R,15,FALSE)</f>
        <v>40;40;68;18</v>
      </c>
      <c r="M225" s="1">
        <f>800*D225*VLOOKUP(G225,Sheet3!S:T,2,FALSE)</f>
        <v>28000</v>
      </c>
    </row>
    <row r="226" hidden="1" spans="1:13">
      <c r="A226" s="27">
        <v>200057</v>
      </c>
      <c r="B226" s="16" t="s">
        <v>201</v>
      </c>
      <c r="C226" s="28" t="s">
        <v>202</v>
      </c>
      <c r="D226" s="13">
        <v>1</v>
      </c>
      <c r="E226" s="16" t="s">
        <v>1038</v>
      </c>
      <c r="F226" s="22" t="str">
        <f t="shared" si="8"/>
        <v>1级</v>
      </c>
      <c r="G226" s="15" t="str">
        <f>VLOOKUP(E226,Sheet3!R:S,2,FALSE)</f>
        <v>白色</v>
      </c>
      <c r="H226" s="1" t="s">
        <v>1024</v>
      </c>
      <c r="I226" s="1" t="str">
        <f t="shared" ref="I226:I289" si="11">F226&amp;G226&amp;H226</f>
        <v>1级白色物理铠甲</v>
      </c>
      <c r="J226" s="1">
        <f>VLOOKUP(C226,映射!N:O,2,FALSE)</f>
        <v>141</v>
      </c>
      <c r="K226" s="1" t="e">
        <f>VLOOKUP(I226,编辑2!D:R,14,FALSE)</f>
        <v>#N/A</v>
      </c>
      <c r="L226" s="1" t="e">
        <f>VLOOKUP(I226,编辑2!D:R,15,FALSE)</f>
        <v>#N/A</v>
      </c>
      <c r="M226" s="1">
        <f>800*D226*VLOOKUP(G226,Sheet3!S:T,2,FALSE)</f>
        <v>800</v>
      </c>
    </row>
    <row r="227" hidden="1" spans="1:13">
      <c r="A227" s="27">
        <v>200058</v>
      </c>
      <c r="B227" s="16" t="s">
        <v>203</v>
      </c>
      <c r="C227" s="28" t="s">
        <v>202</v>
      </c>
      <c r="D227" s="13">
        <v>1</v>
      </c>
      <c r="E227" s="16" t="s">
        <v>1039</v>
      </c>
      <c r="F227" s="22" t="str">
        <f t="shared" si="8"/>
        <v>1级</v>
      </c>
      <c r="G227" s="15" t="str">
        <f>VLOOKUP(E227,Sheet3!R:S,2,FALSE)</f>
        <v>绿色</v>
      </c>
      <c r="H227" s="1" t="s">
        <v>1024</v>
      </c>
      <c r="I227" s="1" t="str">
        <f t="shared" si="11"/>
        <v>1级绿色物理铠甲</v>
      </c>
      <c r="J227" s="1">
        <f>VLOOKUP(C227,映射!N:O,2,FALSE)</f>
        <v>141</v>
      </c>
      <c r="K227" s="1" t="e">
        <f>VLOOKUP(I227,编辑2!D:R,14,FALSE)</f>
        <v>#N/A</v>
      </c>
      <c r="L227" s="1" t="e">
        <f>VLOOKUP(I227,编辑2!D:R,15,FALSE)</f>
        <v>#N/A</v>
      </c>
      <c r="M227" s="1">
        <f>800*D227*VLOOKUP(G227,Sheet3!S:T,2,FALSE)</f>
        <v>1200</v>
      </c>
    </row>
    <row r="228" hidden="1" spans="1:13">
      <c r="A228" s="27">
        <v>200059</v>
      </c>
      <c r="B228" s="16" t="s">
        <v>201</v>
      </c>
      <c r="C228" s="28" t="s">
        <v>202</v>
      </c>
      <c r="D228" s="13">
        <v>2</v>
      </c>
      <c r="E228" s="16" t="s">
        <v>1038</v>
      </c>
      <c r="F228" s="22" t="str">
        <f t="shared" si="8"/>
        <v>2级</v>
      </c>
      <c r="G228" s="15" t="str">
        <f>VLOOKUP(E228,Sheet3!R:S,2,FALSE)</f>
        <v>白色</v>
      </c>
      <c r="H228" s="1" t="s">
        <v>1024</v>
      </c>
      <c r="I228" s="1" t="str">
        <f t="shared" si="11"/>
        <v>2级白色物理铠甲</v>
      </c>
      <c r="J228" s="1">
        <f>VLOOKUP(C228,映射!N:O,2,FALSE)</f>
        <v>141</v>
      </c>
      <c r="K228" s="1" t="e">
        <f>VLOOKUP(I228,编辑2!D:R,14,FALSE)</f>
        <v>#N/A</v>
      </c>
      <c r="L228" s="1" t="e">
        <f>VLOOKUP(I228,编辑2!D:R,15,FALSE)</f>
        <v>#N/A</v>
      </c>
      <c r="M228" s="1">
        <f>800*D228*VLOOKUP(G228,Sheet3!S:T,2,FALSE)</f>
        <v>1600</v>
      </c>
    </row>
    <row r="229" spans="1:13">
      <c r="A229" s="27">
        <v>200060</v>
      </c>
      <c r="B229" s="16" t="s">
        <v>204</v>
      </c>
      <c r="C229" s="28" t="s">
        <v>202</v>
      </c>
      <c r="D229" s="13">
        <v>2</v>
      </c>
      <c r="E229" s="16" t="s">
        <v>1039</v>
      </c>
      <c r="F229" s="22" t="str">
        <f t="shared" si="8"/>
        <v>2级</v>
      </c>
      <c r="G229" s="15" t="str">
        <f>VLOOKUP(E229,Sheet3!R:S,2,FALSE)</f>
        <v>绿色</v>
      </c>
      <c r="H229" s="1" t="s">
        <v>1024</v>
      </c>
      <c r="I229" s="1" t="str">
        <f t="shared" si="11"/>
        <v>2级绿色物理铠甲</v>
      </c>
      <c r="J229" s="1">
        <f>VLOOKUP(C229,映射!N:O,2,FALSE)</f>
        <v>141</v>
      </c>
      <c r="K229" s="1" t="str">
        <f>VLOOKUP(I229,编辑2!D:R,14,FALSE)</f>
        <v>3001;3101;3401</v>
      </c>
      <c r="L229" s="1" t="str">
        <f>VLOOKUP(I229,编辑2!D:R,15,FALSE)</f>
        <v>5;3;3</v>
      </c>
      <c r="M229" s="1">
        <f>800*D229*VLOOKUP(G229,Sheet3!S:T,2,FALSE)</f>
        <v>2400</v>
      </c>
    </row>
    <row r="230" spans="1:13">
      <c r="A230" s="27">
        <v>200061</v>
      </c>
      <c r="B230" s="16" t="s">
        <v>205</v>
      </c>
      <c r="C230" s="28" t="s">
        <v>202</v>
      </c>
      <c r="D230" s="13">
        <v>2</v>
      </c>
      <c r="E230" s="16" t="s">
        <v>1040</v>
      </c>
      <c r="F230" s="22" t="str">
        <f t="shared" si="8"/>
        <v>2级</v>
      </c>
      <c r="G230" s="15" t="str">
        <f>VLOOKUP(E230,Sheet3!R:S,2,FALSE)</f>
        <v>蓝色</v>
      </c>
      <c r="H230" s="1" t="s">
        <v>1024</v>
      </c>
      <c r="I230" s="1" t="str">
        <f t="shared" si="11"/>
        <v>2级蓝色物理铠甲</v>
      </c>
      <c r="J230" s="1">
        <f>VLOOKUP(C230,映射!N:O,2,FALSE)</f>
        <v>141</v>
      </c>
      <c r="K230" s="1" t="str">
        <f>VLOOKUP(I230,编辑2!D:R,14,FALSE)</f>
        <v>3001;3101;3401;5086</v>
      </c>
      <c r="L230" s="1" t="str">
        <f>VLOOKUP(I230,编辑2!D:R,15,FALSE)</f>
        <v>8;4;4;1</v>
      </c>
      <c r="M230" s="1">
        <f>800*D230*VLOOKUP(G230,Sheet3!S:T,2,FALSE)</f>
        <v>3200</v>
      </c>
    </row>
    <row r="231" hidden="1" spans="1:13">
      <c r="A231" s="27">
        <v>200062</v>
      </c>
      <c r="B231" s="16" t="s">
        <v>201</v>
      </c>
      <c r="C231" s="28" t="s">
        <v>202</v>
      </c>
      <c r="D231" s="13">
        <v>3</v>
      </c>
      <c r="E231" s="16" t="s">
        <v>1038</v>
      </c>
      <c r="F231" s="22" t="str">
        <f t="shared" si="8"/>
        <v>3级</v>
      </c>
      <c r="G231" s="15" t="str">
        <f>VLOOKUP(E231,Sheet3!R:S,2,FALSE)</f>
        <v>白色</v>
      </c>
      <c r="H231" s="1" t="s">
        <v>1024</v>
      </c>
      <c r="I231" s="1" t="str">
        <f t="shared" si="11"/>
        <v>3级白色物理铠甲</v>
      </c>
      <c r="J231" s="1">
        <f>VLOOKUP(C231,映射!N:O,2,FALSE)</f>
        <v>141</v>
      </c>
      <c r="K231" s="1" t="e">
        <f>VLOOKUP(I231,编辑2!D:R,14,FALSE)</f>
        <v>#N/A</v>
      </c>
      <c r="L231" s="1" t="e">
        <f>VLOOKUP(I231,编辑2!D:R,15,FALSE)</f>
        <v>#N/A</v>
      </c>
      <c r="M231" s="1">
        <f>800*D231*VLOOKUP(G231,Sheet3!S:T,2,FALSE)</f>
        <v>2400</v>
      </c>
    </row>
    <row r="232" hidden="1" spans="1:13">
      <c r="A232" s="27">
        <v>200063</v>
      </c>
      <c r="B232" s="16" t="s">
        <v>205</v>
      </c>
      <c r="C232" s="28" t="s">
        <v>202</v>
      </c>
      <c r="D232" s="13">
        <v>3</v>
      </c>
      <c r="E232" s="16" t="s">
        <v>1039</v>
      </c>
      <c r="F232" s="22" t="str">
        <f t="shared" si="8"/>
        <v>3级</v>
      </c>
      <c r="G232" s="15" t="str">
        <f>VLOOKUP(E232,Sheet3!R:S,2,FALSE)</f>
        <v>绿色</v>
      </c>
      <c r="H232" s="1" t="s">
        <v>1024</v>
      </c>
      <c r="I232" s="1" t="str">
        <f t="shared" si="11"/>
        <v>3级绿色物理铠甲</v>
      </c>
      <c r="J232" s="1">
        <f>VLOOKUP(C232,映射!N:O,2,FALSE)</f>
        <v>141</v>
      </c>
      <c r="K232" s="1" t="e">
        <f>VLOOKUP(I232,编辑2!D:R,14,FALSE)</f>
        <v>#N/A</v>
      </c>
      <c r="L232" s="1" t="e">
        <f>VLOOKUP(I232,编辑2!D:R,15,FALSE)</f>
        <v>#N/A</v>
      </c>
      <c r="M232" s="1">
        <f>800*D232*VLOOKUP(G232,Sheet3!S:T,2,FALSE)</f>
        <v>3600</v>
      </c>
    </row>
    <row r="233" spans="1:13">
      <c r="A233" s="27">
        <v>200064</v>
      </c>
      <c r="B233" s="29" t="s">
        <v>206</v>
      </c>
      <c r="C233" s="28" t="s">
        <v>202</v>
      </c>
      <c r="D233" s="13">
        <v>3</v>
      </c>
      <c r="E233" s="16" t="s">
        <v>1040</v>
      </c>
      <c r="F233" s="22" t="str">
        <f t="shared" si="8"/>
        <v>3级</v>
      </c>
      <c r="G233" s="15" t="str">
        <f>VLOOKUP(E233,Sheet3!R:S,2,FALSE)</f>
        <v>蓝色</v>
      </c>
      <c r="H233" s="1" t="s">
        <v>1024</v>
      </c>
      <c r="I233" s="1" t="str">
        <f t="shared" si="11"/>
        <v>3级蓝色物理铠甲</v>
      </c>
      <c r="J233" s="1">
        <f>VLOOKUP(C233,映射!N:O,2,FALSE)</f>
        <v>141</v>
      </c>
      <c r="K233" s="1" t="str">
        <f>VLOOKUP(I233,编辑2!D:R,14,FALSE)</f>
        <v>3002;3102;3402;5086</v>
      </c>
      <c r="L233" s="1" t="str">
        <f>VLOOKUP(I233,编辑2!D:R,15,FALSE)</f>
        <v>12;7;7;2</v>
      </c>
      <c r="M233" s="1">
        <f>800*D233*VLOOKUP(G233,Sheet3!S:T,2,FALSE)</f>
        <v>4800</v>
      </c>
    </row>
    <row r="234" spans="1:13">
      <c r="A234" s="27">
        <v>200065</v>
      </c>
      <c r="B234" s="29" t="s">
        <v>207</v>
      </c>
      <c r="C234" s="28" t="s">
        <v>202</v>
      </c>
      <c r="D234" s="13">
        <v>3</v>
      </c>
      <c r="E234" s="16" t="s">
        <v>1041</v>
      </c>
      <c r="F234" s="22" t="str">
        <f t="shared" si="8"/>
        <v>3级</v>
      </c>
      <c r="G234" s="15" t="str">
        <f>VLOOKUP(E234,Sheet3!R:S,2,FALSE)</f>
        <v>紫色</v>
      </c>
      <c r="H234" s="1" t="s">
        <v>1024</v>
      </c>
      <c r="I234" s="1" t="str">
        <f t="shared" si="11"/>
        <v>3级紫色物理铠甲</v>
      </c>
      <c r="J234" s="1">
        <f>VLOOKUP(C234,映射!N:O,2,FALSE)</f>
        <v>141</v>
      </c>
      <c r="K234" s="1" t="str">
        <f>VLOOKUP(I234,编辑2!D:R,14,FALSE)</f>
        <v>3002;3102;3402;5086</v>
      </c>
      <c r="L234" s="1" t="str">
        <f>VLOOKUP(I234,编辑2!D:R,15,FALSE)</f>
        <v>18;10;10;4</v>
      </c>
      <c r="M234" s="1">
        <f>800*D234*VLOOKUP(G234,Sheet3!S:T,2,FALSE)</f>
        <v>7200</v>
      </c>
    </row>
    <row r="235" hidden="1" spans="1:13">
      <c r="A235" s="27">
        <v>200066</v>
      </c>
      <c r="B235" s="16" t="s">
        <v>201</v>
      </c>
      <c r="C235" s="28" t="s">
        <v>202</v>
      </c>
      <c r="D235" s="13">
        <v>4</v>
      </c>
      <c r="E235" s="16" t="s">
        <v>1038</v>
      </c>
      <c r="F235" s="22" t="str">
        <f t="shared" si="8"/>
        <v>4级</v>
      </c>
      <c r="G235" s="15" t="str">
        <f>VLOOKUP(E235,Sheet3!R:S,2,FALSE)</f>
        <v>白色</v>
      </c>
      <c r="H235" s="1" t="s">
        <v>1024</v>
      </c>
      <c r="I235" s="1" t="str">
        <f t="shared" si="11"/>
        <v>4级白色物理铠甲</v>
      </c>
      <c r="J235" s="1">
        <f>VLOOKUP(C235,映射!N:O,2,FALSE)</f>
        <v>141</v>
      </c>
      <c r="K235" s="1" t="e">
        <f>VLOOKUP(I235,编辑2!D:R,14,FALSE)</f>
        <v>#N/A</v>
      </c>
      <c r="L235" s="1" t="e">
        <f>VLOOKUP(I235,编辑2!D:R,15,FALSE)</f>
        <v>#N/A</v>
      </c>
      <c r="M235" s="1">
        <f>800*D235*VLOOKUP(G235,Sheet3!S:T,2,FALSE)</f>
        <v>3200</v>
      </c>
    </row>
    <row r="236" hidden="1" spans="1:13">
      <c r="A236" s="27">
        <v>200067</v>
      </c>
      <c r="B236" s="16" t="s">
        <v>208</v>
      </c>
      <c r="C236" s="28" t="s">
        <v>202</v>
      </c>
      <c r="D236" s="13">
        <v>4</v>
      </c>
      <c r="E236" s="16" t="s">
        <v>1039</v>
      </c>
      <c r="F236" s="22" t="str">
        <f t="shared" si="8"/>
        <v>4级</v>
      </c>
      <c r="G236" s="15" t="str">
        <f>VLOOKUP(E236,Sheet3!R:S,2,FALSE)</f>
        <v>绿色</v>
      </c>
      <c r="H236" s="1" t="s">
        <v>1024</v>
      </c>
      <c r="I236" s="1" t="str">
        <f t="shared" si="11"/>
        <v>4级绿色物理铠甲</v>
      </c>
      <c r="J236" s="1">
        <f>VLOOKUP(C236,映射!N:O,2,FALSE)</f>
        <v>141</v>
      </c>
      <c r="K236" s="1" t="e">
        <f>VLOOKUP(I236,编辑2!D:R,14,FALSE)</f>
        <v>#N/A</v>
      </c>
      <c r="L236" s="1" t="e">
        <f>VLOOKUP(I236,编辑2!D:R,15,FALSE)</f>
        <v>#N/A</v>
      </c>
      <c r="M236" s="1">
        <f>800*D236*VLOOKUP(G236,Sheet3!S:T,2,FALSE)</f>
        <v>4800</v>
      </c>
    </row>
    <row r="237" spans="1:13">
      <c r="A237" s="27">
        <v>200068</v>
      </c>
      <c r="B237" s="16" t="s">
        <v>209</v>
      </c>
      <c r="C237" s="28" t="s">
        <v>202</v>
      </c>
      <c r="D237" s="13">
        <v>4</v>
      </c>
      <c r="E237" s="16" t="s">
        <v>1040</v>
      </c>
      <c r="F237" s="22" t="str">
        <f t="shared" si="8"/>
        <v>4级</v>
      </c>
      <c r="G237" s="15" t="str">
        <f>VLOOKUP(E237,Sheet3!R:S,2,FALSE)</f>
        <v>蓝色</v>
      </c>
      <c r="H237" s="1" t="s">
        <v>1024</v>
      </c>
      <c r="I237" s="1" t="str">
        <f t="shared" si="11"/>
        <v>4级蓝色物理铠甲</v>
      </c>
      <c r="J237" s="1">
        <f>VLOOKUP(C237,映射!N:O,2,FALSE)</f>
        <v>141</v>
      </c>
      <c r="K237" s="1" t="str">
        <f>VLOOKUP(I237,编辑2!D:R,14,FALSE)</f>
        <v>3003;3103;3403;5086</v>
      </c>
      <c r="L237" s="1" t="str">
        <f>VLOOKUP(I237,编辑2!D:R,15,FALSE)</f>
        <v>16;9;9;3</v>
      </c>
      <c r="M237" s="1">
        <f>800*D237*VLOOKUP(G237,Sheet3!S:T,2,FALSE)</f>
        <v>6400</v>
      </c>
    </row>
    <row r="238" spans="1:13">
      <c r="A238" s="27">
        <v>200069</v>
      </c>
      <c r="B238" s="16" t="s">
        <v>210</v>
      </c>
      <c r="C238" s="28" t="s">
        <v>202</v>
      </c>
      <c r="D238" s="13">
        <v>4</v>
      </c>
      <c r="E238" s="16" t="s">
        <v>1041</v>
      </c>
      <c r="F238" s="22" t="str">
        <f t="shared" si="8"/>
        <v>4级</v>
      </c>
      <c r="G238" s="15" t="str">
        <f>VLOOKUP(E238,Sheet3!R:S,2,FALSE)</f>
        <v>紫色</v>
      </c>
      <c r="H238" s="1" t="s">
        <v>1024</v>
      </c>
      <c r="I238" s="1" t="str">
        <f t="shared" si="11"/>
        <v>4级紫色物理铠甲</v>
      </c>
      <c r="J238" s="1">
        <f>VLOOKUP(C238,映射!N:O,2,FALSE)</f>
        <v>141</v>
      </c>
      <c r="K238" s="1" t="str">
        <f>VLOOKUP(I238,编辑2!D:R,14,FALSE)</f>
        <v>3003;3103;3403;5086</v>
      </c>
      <c r="L238" s="1" t="str">
        <f>VLOOKUP(I238,编辑2!D:R,15,FALSE)</f>
        <v>24;14;14;6</v>
      </c>
      <c r="M238" s="1">
        <f>800*D238*VLOOKUP(G238,Sheet3!S:T,2,FALSE)</f>
        <v>9600</v>
      </c>
    </row>
    <row r="239" hidden="1" spans="1:13">
      <c r="A239" s="27">
        <v>200070</v>
      </c>
      <c r="B239" s="16" t="s">
        <v>201</v>
      </c>
      <c r="C239" s="28" t="s">
        <v>202</v>
      </c>
      <c r="D239" s="13">
        <v>5</v>
      </c>
      <c r="E239" s="16" t="s">
        <v>1038</v>
      </c>
      <c r="F239" s="22" t="str">
        <f t="shared" si="8"/>
        <v>5级</v>
      </c>
      <c r="G239" s="15" t="str">
        <f>VLOOKUP(E239,Sheet3!R:S,2,FALSE)</f>
        <v>白色</v>
      </c>
      <c r="H239" s="1" t="s">
        <v>1024</v>
      </c>
      <c r="I239" s="1" t="str">
        <f t="shared" si="11"/>
        <v>5级白色物理铠甲</v>
      </c>
      <c r="J239" s="1">
        <f>VLOOKUP(C239,映射!N:O,2,FALSE)</f>
        <v>141</v>
      </c>
      <c r="K239" s="1" t="e">
        <f>VLOOKUP(I239,编辑2!D:R,14,FALSE)</f>
        <v>#N/A</v>
      </c>
      <c r="L239" s="1" t="e">
        <f>VLOOKUP(I239,编辑2!D:R,15,FALSE)</f>
        <v>#N/A</v>
      </c>
      <c r="M239" s="1">
        <f>800*D239*VLOOKUP(G239,Sheet3!S:T,2,FALSE)</f>
        <v>4000</v>
      </c>
    </row>
    <row r="240" hidden="1" spans="1:13">
      <c r="A240" s="27">
        <v>200071</v>
      </c>
      <c r="B240" s="16" t="s">
        <v>211</v>
      </c>
      <c r="C240" s="28" t="s">
        <v>202</v>
      </c>
      <c r="D240" s="13">
        <v>5</v>
      </c>
      <c r="E240" s="16" t="s">
        <v>1039</v>
      </c>
      <c r="F240" s="22" t="str">
        <f t="shared" si="8"/>
        <v>5级</v>
      </c>
      <c r="G240" s="15" t="str">
        <f>VLOOKUP(E240,Sheet3!R:S,2,FALSE)</f>
        <v>绿色</v>
      </c>
      <c r="H240" s="1" t="s">
        <v>1024</v>
      </c>
      <c r="I240" s="1" t="str">
        <f t="shared" si="11"/>
        <v>5级绿色物理铠甲</v>
      </c>
      <c r="J240" s="1">
        <f>VLOOKUP(C240,映射!N:O,2,FALSE)</f>
        <v>141</v>
      </c>
      <c r="K240" s="1" t="e">
        <f>VLOOKUP(I240,编辑2!D:R,14,FALSE)</f>
        <v>#N/A</v>
      </c>
      <c r="L240" s="1" t="e">
        <f>VLOOKUP(I240,编辑2!D:R,15,FALSE)</f>
        <v>#N/A</v>
      </c>
      <c r="M240" s="1">
        <f>800*D240*VLOOKUP(G240,Sheet3!S:T,2,FALSE)</f>
        <v>6000</v>
      </c>
    </row>
    <row r="241" spans="1:13">
      <c r="A241" s="27">
        <v>200072</v>
      </c>
      <c r="B241" s="16" t="s">
        <v>212</v>
      </c>
      <c r="C241" s="28" t="s">
        <v>202</v>
      </c>
      <c r="D241" s="13">
        <v>5</v>
      </c>
      <c r="E241" s="16" t="s">
        <v>1040</v>
      </c>
      <c r="F241" s="22" t="str">
        <f t="shared" si="8"/>
        <v>5级</v>
      </c>
      <c r="G241" s="15" t="str">
        <f>VLOOKUP(E241,Sheet3!R:S,2,FALSE)</f>
        <v>蓝色</v>
      </c>
      <c r="H241" s="1" t="s">
        <v>1024</v>
      </c>
      <c r="I241" s="1" t="str">
        <f t="shared" si="11"/>
        <v>5级蓝色物理铠甲</v>
      </c>
      <c r="J241" s="1">
        <f>VLOOKUP(C241,映射!N:O,2,FALSE)</f>
        <v>141</v>
      </c>
      <c r="K241" s="1" t="str">
        <f>VLOOKUP(I241,编辑2!D:R,14,FALSE)</f>
        <v>3004;3104;3404;5086</v>
      </c>
      <c r="L241" s="1" t="str">
        <f>VLOOKUP(I241,编辑2!D:R,15,FALSE)</f>
        <v>20;12;12;4</v>
      </c>
      <c r="M241" s="1">
        <f>800*D241*VLOOKUP(G241,Sheet3!S:T,2,FALSE)</f>
        <v>8000</v>
      </c>
    </row>
    <row r="242" spans="1:13">
      <c r="A242" s="27">
        <v>200073</v>
      </c>
      <c r="B242" s="16" t="s">
        <v>213</v>
      </c>
      <c r="C242" s="28" t="s">
        <v>202</v>
      </c>
      <c r="D242" s="13">
        <v>5</v>
      </c>
      <c r="E242" s="16" t="s">
        <v>1041</v>
      </c>
      <c r="F242" s="22" t="str">
        <f t="shared" si="8"/>
        <v>5级</v>
      </c>
      <c r="G242" s="15" t="str">
        <f>VLOOKUP(E242,Sheet3!R:S,2,FALSE)</f>
        <v>紫色</v>
      </c>
      <c r="H242" s="1" t="s">
        <v>1024</v>
      </c>
      <c r="I242" s="1" t="str">
        <f t="shared" si="11"/>
        <v>5级紫色物理铠甲</v>
      </c>
      <c r="J242" s="1">
        <f>VLOOKUP(C242,映射!N:O,2,FALSE)</f>
        <v>141</v>
      </c>
      <c r="K242" s="1" t="str">
        <f>VLOOKUP(I242,编辑2!D:R,14,FALSE)</f>
        <v>3004;3104;3404;5086</v>
      </c>
      <c r="L242" s="1" t="str">
        <f>VLOOKUP(I242,编辑2!D:R,15,FALSE)</f>
        <v>30;18;18;8</v>
      </c>
      <c r="M242" s="1">
        <f>800*D242*VLOOKUP(G242,Sheet3!S:T,2,FALSE)</f>
        <v>12000</v>
      </c>
    </row>
    <row r="243" spans="1:13">
      <c r="A243" s="27">
        <v>200074</v>
      </c>
      <c r="B243" s="16" t="s">
        <v>392</v>
      </c>
      <c r="C243" s="28" t="s">
        <v>202</v>
      </c>
      <c r="D243" s="13">
        <v>5</v>
      </c>
      <c r="E243" s="16" t="s">
        <v>1042</v>
      </c>
      <c r="F243" s="22" t="str">
        <f t="shared" si="8"/>
        <v>5级</v>
      </c>
      <c r="G243" s="15" t="str">
        <f>VLOOKUP(E243,Sheet3!R:S,2,FALSE)</f>
        <v>金色</v>
      </c>
      <c r="H243" s="1" t="s">
        <v>1024</v>
      </c>
      <c r="I243" s="1" t="str">
        <f t="shared" si="11"/>
        <v>5级金色物理铠甲</v>
      </c>
      <c r="J243" s="1">
        <f>VLOOKUP(C243,映射!N:O,2,FALSE)</f>
        <v>141</v>
      </c>
      <c r="K243" s="1" t="str">
        <f>VLOOKUP(I243,编辑2!D:R,14,FALSE)</f>
        <v>3004;3104;3404;5086</v>
      </c>
      <c r="L243" s="1" t="str">
        <f>VLOOKUP(I243,编辑2!D:R,15,FALSE)</f>
        <v>48;28;28;12</v>
      </c>
      <c r="M243" s="1">
        <f>800*D243*VLOOKUP(G243,Sheet3!S:T,2,FALSE)</f>
        <v>20000</v>
      </c>
    </row>
    <row r="244" hidden="1" spans="1:13">
      <c r="A244" s="27">
        <v>200075</v>
      </c>
      <c r="B244" s="16" t="s">
        <v>201</v>
      </c>
      <c r="C244" s="28" t="s">
        <v>202</v>
      </c>
      <c r="D244" s="13">
        <v>6</v>
      </c>
      <c r="E244" s="16" t="s">
        <v>1038</v>
      </c>
      <c r="F244" s="22" t="str">
        <f t="shared" si="8"/>
        <v>6级</v>
      </c>
      <c r="G244" s="15" t="str">
        <f>VLOOKUP(E244,Sheet3!R:S,2,FALSE)</f>
        <v>白色</v>
      </c>
      <c r="H244" s="1" t="s">
        <v>1024</v>
      </c>
      <c r="I244" s="1" t="str">
        <f t="shared" si="11"/>
        <v>6级白色物理铠甲</v>
      </c>
      <c r="J244" s="1">
        <f>VLOOKUP(C244,映射!N:O,2,FALSE)</f>
        <v>141</v>
      </c>
      <c r="K244" s="1" t="e">
        <f>VLOOKUP(I244,编辑2!D:R,14,FALSE)</f>
        <v>#N/A</v>
      </c>
      <c r="L244" s="1" t="e">
        <f>VLOOKUP(I244,编辑2!D:R,15,FALSE)</f>
        <v>#N/A</v>
      </c>
      <c r="M244" s="1">
        <f>800*D244*VLOOKUP(G244,Sheet3!S:T,2,FALSE)</f>
        <v>4800</v>
      </c>
    </row>
    <row r="245" hidden="1" spans="1:13">
      <c r="A245" s="27">
        <v>200076</v>
      </c>
      <c r="B245" s="16" t="s">
        <v>214</v>
      </c>
      <c r="C245" s="28" t="s">
        <v>202</v>
      </c>
      <c r="D245" s="13">
        <v>6</v>
      </c>
      <c r="E245" s="16" t="s">
        <v>1039</v>
      </c>
      <c r="F245" s="22" t="str">
        <f t="shared" si="8"/>
        <v>6级</v>
      </c>
      <c r="G245" s="15" t="str">
        <f>VLOOKUP(E245,Sheet3!R:S,2,FALSE)</f>
        <v>绿色</v>
      </c>
      <c r="H245" s="1" t="s">
        <v>1024</v>
      </c>
      <c r="I245" s="1" t="str">
        <f t="shared" si="11"/>
        <v>6级绿色物理铠甲</v>
      </c>
      <c r="J245" s="1">
        <f>VLOOKUP(C245,映射!N:O,2,FALSE)</f>
        <v>141</v>
      </c>
      <c r="K245" s="1" t="e">
        <f>VLOOKUP(I245,编辑2!D:R,14,FALSE)</f>
        <v>#N/A</v>
      </c>
      <c r="L245" s="1" t="e">
        <f>VLOOKUP(I245,编辑2!D:R,15,FALSE)</f>
        <v>#N/A</v>
      </c>
      <c r="M245" s="1">
        <f>800*D245*VLOOKUP(G245,Sheet3!S:T,2,FALSE)</f>
        <v>7200</v>
      </c>
    </row>
    <row r="246" spans="1:13">
      <c r="A246" s="27">
        <v>200077</v>
      </c>
      <c r="B246" s="16" t="s">
        <v>390</v>
      </c>
      <c r="C246" s="28" t="s">
        <v>202</v>
      </c>
      <c r="D246" s="13">
        <v>6</v>
      </c>
      <c r="E246" s="16" t="s">
        <v>1040</v>
      </c>
      <c r="F246" s="22" t="str">
        <f t="shared" si="8"/>
        <v>6级</v>
      </c>
      <c r="G246" s="15" t="str">
        <f>VLOOKUP(E246,Sheet3!R:S,2,FALSE)</f>
        <v>蓝色</v>
      </c>
      <c r="H246" s="1" t="s">
        <v>1024</v>
      </c>
      <c r="I246" s="1" t="str">
        <f t="shared" si="11"/>
        <v>6级蓝色物理铠甲</v>
      </c>
      <c r="J246" s="1">
        <f>VLOOKUP(C246,映射!N:O,2,FALSE)</f>
        <v>141</v>
      </c>
      <c r="K246" s="1" t="str">
        <f>VLOOKUP(I246,编辑2!D:R,14,FALSE)</f>
        <v>3005;3105;3405;5086</v>
      </c>
      <c r="L246" s="1" t="str">
        <f>VLOOKUP(I246,编辑2!D:R,15,FALSE)</f>
        <v>24;14;14;5</v>
      </c>
      <c r="M246" s="1">
        <f>800*D246*VLOOKUP(G246,Sheet3!S:T,2,FALSE)</f>
        <v>9600</v>
      </c>
    </row>
    <row r="247" spans="1:13">
      <c r="A247" s="27">
        <v>200078</v>
      </c>
      <c r="B247" s="16" t="s">
        <v>391</v>
      </c>
      <c r="C247" s="28" t="s">
        <v>202</v>
      </c>
      <c r="D247" s="13">
        <v>6</v>
      </c>
      <c r="E247" s="16" t="s">
        <v>1041</v>
      </c>
      <c r="F247" s="22" t="str">
        <f t="shared" si="8"/>
        <v>6级</v>
      </c>
      <c r="G247" s="15" t="str">
        <f>VLOOKUP(E247,Sheet3!R:S,2,FALSE)</f>
        <v>紫色</v>
      </c>
      <c r="H247" s="1" t="s">
        <v>1024</v>
      </c>
      <c r="I247" s="1" t="str">
        <f t="shared" si="11"/>
        <v>6级紫色物理铠甲</v>
      </c>
      <c r="J247" s="1">
        <f>VLOOKUP(C247,映射!N:O,2,FALSE)</f>
        <v>141</v>
      </c>
      <c r="K247" s="1" t="str">
        <f>VLOOKUP(I247,编辑2!D:R,14,FALSE)</f>
        <v>3005;3105;3405;5086</v>
      </c>
      <c r="L247" s="1" t="str">
        <f>VLOOKUP(I247,编辑2!D:R,15,FALSE)</f>
        <v>36;21;21;10</v>
      </c>
      <c r="M247" s="1">
        <f>800*D247*VLOOKUP(G247,Sheet3!S:T,2,FALSE)</f>
        <v>14400</v>
      </c>
    </row>
    <row r="248" spans="1:13">
      <c r="A248" s="27">
        <v>200079</v>
      </c>
      <c r="B248" s="16" t="s">
        <v>396</v>
      </c>
      <c r="C248" s="28" t="s">
        <v>202</v>
      </c>
      <c r="D248" s="13">
        <v>6</v>
      </c>
      <c r="E248" s="16" t="s">
        <v>1042</v>
      </c>
      <c r="F248" s="22" t="str">
        <f t="shared" si="8"/>
        <v>6级</v>
      </c>
      <c r="G248" s="15" t="str">
        <f>VLOOKUP(E248,Sheet3!R:S,2,FALSE)</f>
        <v>金色</v>
      </c>
      <c r="H248" s="1" t="s">
        <v>1024</v>
      </c>
      <c r="I248" s="1" t="str">
        <f t="shared" si="11"/>
        <v>6级金色物理铠甲</v>
      </c>
      <c r="J248" s="1">
        <f>VLOOKUP(C248,映射!N:O,2,FALSE)</f>
        <v>141</v>
      </c>
      <c r="K248" s="1" t="str">
        <f>VLOOKUP(I248,编辑2!D:R,14,FALSE)</f>
        <v>3005;3105;3405;5086</v>
      </c>
      <c r="L248" s="1" t="str">
        <f>VLOOKUP(I248,编辑2!D:R,15,FALSE)</f>
        <v>58;34;34;15</v>
      </c>
      <c r="M248" s="1">
        <f>800*D248*VLOOKUP(G248,Sheet3!S:T,2,FALSE)</f>
        <v>24000</v>
      </c>
    </row>
    <row r="249" hidden="1" spans="1:13">
      <c r="A249" s="27">
        <v>200080</v>
      </c>
      <c r="B249" s="16" t="s">
        <v>201</v>
      </c>
      <c r="C249" s="28" t="s">
        <v>202</v>
      </c>
      <c r="D249" s="13">
        <v>7</v>
      </c>
      <c r="E249" s="16" t="s">
        <v>1038</v>
      </c>
      <c r="F249" s="22" t="str">
        <f t="shared" si="8"/>
        <v>7级</v>
      </c>
      <c r="G249" s="15" t="str">
        <f>VLOOKUP(E249,Sheet3!R:S,2,FALSE)</f>
        <v>白色</v>
      </c>
      <c r="H249" s="1" t="s">
        <v>1024</v>
      </c>
      <c r="I249" s="1" t="str">
        <f t="shared" si="11"/>
        <v>7级白色物理铠甲</v>
      </c>
      <c r="J249" s="1">
        <f>VLOOKUP(C249,映射!N:O,2,FALSE)</f>
        <v>141</v>
      </c>
      <c r="K249" s="1" t="e">
        <f>VLOOKUP(I249,编辑2!D:R,14,FALSE)</f>
        <v>#N/A</v>
      </c>
      <c r="L249" s="1" t="e">
        <f>VLOOKUP(I249,编辑2!D:R,15,FALSE)</f>
        <v>#N/A</v>
      </c>
      <c r="M249" s="1">
        <f>800*D249*VLOOKUP(G249,Sheet3!S:T,2,FALSE)</f>
        <v>5600</v>
      </c>
    </row>
    <row r="250" hidden="1" spans="1:13">
      <c r="A250" s="27">
        <v>200081</v>
      </c>
      <c r="B250" s="16" t="s">
        <v>393</v>
      </c>
      <c r="C250" s="28" t="s">
        <v>202</v>
      </c>
      <c r="D250" s="13">
        <v>7</v>
      </c>
      <c r="E250" s="16" t="s">
        <v>1039</v>
      </c>
      <c r="F250" s="22" t="str">
        <f t="shared" si="8"/>
        <v>7级</v>
      </c>
      <c r="G250" s="15" t="str">
        <f>VLOOKUP(E250,Sheet3!R:S,2,FALSE)</f>
        <v>绿色</v>
      </c>
      <c r="H250" s="1" t="s">
        <v>1024</v>
      </c>
      <c r="I250" s="1" t="str">
        <f t="shared" si="11"/>
        <v>7级绿色物理铠甲</v>
      </c>
      <c r="J250" s="1">
        <f>VLOOKUP(C250,映射!N:O,2,FALSE)</f>
        <v>141</v>
      </c>
      <c r="K250" s="1" t="e">
        <f>VLOOKUP(I250,编辑2!D:R,14,FALSE)</f>
        <v>#N/A</v>
      </c>
      <c r="L250" s="1" t="e">
        <f>VLOOKUP(I250,编辑2!D:R,15,FALSE)</f>
        <v>#N/A</v>
      </c>
      <c r="M250" s="1">
        <f>800*D250*VLOOKUP(G250,Sheet3!S:T,2,FALSE)</f>
        <v>8400</v>
      </c>
    </row>
    <row r="251" spans="1:13">
      <c r="A251" s="27">
        <v>200082</v>
      </c>
      <c r="B251" s="16" t="s">
        <v>394</v>
      </c>
      <c r="C251" s="28" t="s">
        <v>202</v>
      </c>
      <c r="D251" s="13">
        <v>7</v>
      </c>
      <c r="E251" s="16" t="s">
        <v>1040</v>
      </c>
      <c r="F251" s="22" t="str">
        <f t="shared" si="8"/>
        <v>7级</v>
      </c>
      <c r="G251" s="15" t="str">
        <f>VLOOKUP(E251,Sheet3!R:S,2,FALSE)</f>
        <v>蓝色</v>
      </c>
      <c r="H251" s="1" t="s">
        <v>1024</v>
      </c>
      <c r="I251" s="1" t="str">
        <f t="shared" si="11"/>
        <v>7级蓝色物理铠甲</v>
      </c>
      <c r="J251" s="1">
        <f>VLOOKUP(C251,映射!N:O,2,FALSE)</f>
        <v>141</v>
      </c>
      <c r="K251" s="1" t="str">
        <f>VLOOKUP(I251,编辑2!D:R,14,FALSE)</f>
        <v>3006;3106;3406;5086</v>
      </c>
      <c r="L251" s="1" t="str">
        <f>VLOOKUP(I251,编辑2!D:R,15,FALSE)</f>
        <v>27;16;16;6</v>
      </c>
      <c r="M251" s="1">
        <f>800*D251*VLOOKUP(G251,Sheet3!S:T,2,FALSE)</f>
        <v>11200</v>
      </c>
    </row>
    <row r="252" spans="1:13">
      <c r="A252" s="27">
        <v>200083</v>
      </c>
      <c r="B252" s="16" t="s">
        <v>397</v>
      </c>
      <c r="C252" s="28" t="s">
        <v>202</v>
      </c>
      <c r="D252" s="13">
        <v>7</v>
      </c>
      <c r="E252" s="16" t="s">
        <v>1041</v>
      </c>
      <c r="F252" s="22" t="str">
        <f t="shared" si="8"/>
        <v>7级</v>
      </c>
      <c r="G252" s="15" t="str">
        <f>VLOOKUP(E252,Sheet3!R:S,2,FALSE)</f>
        <v>紫色</v>
      </c>
      <c r="H252" s="1" t="s">
        <v>1024</v>
      </c>
      <c r="I252" s="1" t="str">
        <f t="shared" si="11"/>
        <v>7级紫色物理铠甲</v>
      </c>
      <c r="J252" s="1">
        <f>VLOOKUP(C252,映射!N:O,2,FALSE)</f>
        <v>141</v>
      </c>
      <c r="K252" s="1" t="str">
        <f>VLOOKUP(I252,编辑2!D:R,14,FALSE)</f>
        <v>3006;3106;3406;5086</v>
      </c>
      <c r="L252" s="1" t="str">
        <f>VLOOKUP(I252,编辑2!D:R,15,FALSE)</f>
        <v>42;25;25;12</v>
      </c>
      <c r="M252" s="1">
        <f>800*D252*VLOOKUP(G252,Sheet3!S:T,2,FALSE)</f>
        <v>16800</v>
      </c>
    </row>
    <row r="253" spans="1:13">
      <c r="A253" s="27">
        <v>200084</v>
      </c>
      <c r="B253" s="16" t="s">
        <v>398</v>
      </c>
      <c r="C253" s="28" t="s">
        <v>202</v>
      </c>
      <c r="D253" s="13">
        <v>7</v>
      </c>
      <c r="E253" s="16" t="s">
        <v>1042</v>
      </c>
      <c r="F253" s="22" t="str">
        <f t="shared" si="8"/>
        <v>7级</v>
      </c>
      <c r="G253" s="15" t="str">
        <f>VLOOKUP(E253,Sheet3!R:S,2,FALSE)</f>
        <v>金色</v>
      </c>
      <c r="H253" s="1" t="s">
        <v>1024</v>
      </c>
      <c r="I253" s="1" t="str">
        <f t="shared" si="11"/>
        <v>7级金色物理铠甲</v>
      </c>
      <c r="J253" s="1">
        <f>VLOOKUP(C253,映射!N:O,2,FALSE)</f>
        <v>141</v>
      </c>
      <c r="K253" s="1" t="str">
        <f>VLOOKUP(I253,编辑2!D:R,14,FALSE)</f>
        <v>3006;3106;3406;5086</v>
      </c>
      <c r="L253" s="1" t="str">
        <f>VLOOKUP(I253,编辑2!D:R,15,FALSE)</f>
        <v>68;40;40;18</v>
      </c>
      <c r="M253" s="1">
        <f>800*D253*VLOOKUP(G253,Sheet3!S:T,2,FALSE)</f>
        <v>28000</v>
      </c>
    </row>
    <row r="254" hidden="1" spans="1:13">
      <c r="A254" s="27">
        <v>200085</v>
      </c>
      <c r="B254" s="16" t="s">
        <v>215</v>
      </c>
      <c r="C254" s="31" t="s">
        <v>216</v>
      </c>
      <c r="D254" s="13">
        <v>1</v>
      </c>
      <c r="E254" s="16" t="s">
        <v>1038</v>
      </c>
      <c r="F254" s="22" t="str">
        <f t="shared" si="8"/>
        <v>1级</v>
      </c>
      <c r="G254" s="15" t="str">
        <f>VLOOKUP(E254,Sheet3!R:S,2,FALSE)</f>
        <v>白色</v>
      </c>
      <c r="H254" s="1" t="s">
        <v>1025</v>
      </c>
      <c r="I254" s="1" t="str">
        <f t="shared" si="11"/>
        <v>1级白色法系铠甲</v>
      </c>
      <c r="J254" s="1">
        <f>VLOOKUP(C254,映射!N:O,2,FALSE)</f>
        <v>142</v>
      </c>
      <c r="K254" s="1" t="e">
        <f>VLOOKUP(I254,编辑2!D:R,14,FALSE)</f>
        <v>#N/A</v>
      </c>
      <c r="L254" s="1" t="e">
        <f>VLOOKUP(I254,编辑2!D:R,15,FALSE)</f>
        <v>#N/A</v>
      </c>
      <c r="M254" s="1">
        <f>800*D254*VLOOKUP(G254,Sheet3!S:T,2,FALSE)</f>
        <v>800</v>
      </c>
    </row>
    <row r="255" hidden="1" spans="1:13">
      <c r="A255" s="27">
        <v>200086</v>
      </c>
      <c r="B255" s="16" t="s">
        <v>217</v>
      </c>
      <c r="C255" s="31" t="s">
        <v>216</v>
      </c>
      <c r="D255" s="13">
        <v>1</v>
      </c>
      <c r="E255" s="16" t="s">
        <v>1039</v>
      </c>
      <c r="F255" s="22" t="str">
        <f t="shared" si="8"/>
        <v>1级</v>
      </c>
      <c r="G255" s="15" t="str">
        <f>VLOOKUP(E255,Sheet3!R:S,2,FALSE)</f>
        <v>绿色</v>
      </c>
      <c r="H255" s="1" t="s">
        <v>1025</v>
      </c>
      <c r="I255" s="1" t="str">
        <f t="shared" si="11"/>
        <v>1级绿色法系铠甲</v>
      </c>
      <c r="J255" s="1">
        <f>VLOOKUP(C255,映射!N:O,2,FALSE)</f>
        <v>142</v>
      </c>
      <c r="K255" s="1" t="e">
        <f>VLOOKUP(I255,编辑2!D:R,14,FALSE)</f>
        <v>#N/A</v>
      </c>
      <c r="L255" s="1" t="e">
        <f>VLOOKUP(I255,编辑2!D:R,15,FALSE)</f>
        <v>#N/A</v>
      </c>
      <c r="M255" s="1">
        <f>800*D255*VLOOKUP(G255,Sheet3!S:T,2,FALSE)</f>
        <v>1200</v>
      </c>
    </row>
    <row r="256" hidden="1" spans="1:13">
      <c r="A256" s="27">
        <v>200087</v>
      </c>
      <c r="B256" s="16" t="s">
        <v>215</v>
      </c>
      <c r="C256" s="31" t="s">
        <v>216</v>
      </c>
      <c r="D256" s="13">
        <v>2</v>
      </c>
      <c r="E256" s="16" t="s">
        <v>1038</v>
      </c>
      <c r="F256" s="22" t="str">
        <f t="shared" si="8"/>
        <v>2级</v>
      </c>
      <c r="G256" s="15" t="str">
        <f>VLOOKUP(E256,Sheet3!R:S,2,FALSE)</f>
        <v>白色</v>
      </c>
      <c r="H256" s="1" t="s">
        <v>1025</v>
      </c>
      <c r="I256" s="1" t="str">
        <f t="shared" si="11"/>
        <v>2级白色法系铠甲</v>
      </c>
      <c r="J256" s="1">
        <f>VLOOKUP(C256,映射!N:O,2,FALSE)</f>
        <v>142</v>
      </c>
      <c r="K256" s="1" t="e">
        <f>VLOOKUP(I256,编辑2!D:R,14,FALSE)</f>
        <v>#N/A</v>
      </c>
      <c r="L256" s="1" t="e">
        <f>VLOOKUP(I256,编辑2!D:R,15,FALSE)</f>
        <v>#N/A</v>
      </c>
      <c r="M256" s="1">
        <f>800*D256*VLOOKUP(G256,Sheet3!S:T,2,FALSE)</f>
        <v>1600</v>
      </c>
    </row>
    <row r="257" spans="1:13">
      <c r="A257" s="27">
        <v>200088</v>
      </c>
      <c r="B257" s="16" t="s">
        <v>218</v>
      </c>
      <c r="C257" s="31" t="s">
        <v>216</v>
      </c>
      <c r="D257" s="13">
        <v>2</v>
      </c>
      <c r="E257" s="16" t="s">
        <v>1039</v>
      </c>
      <c r="F257" s="22" t="str">
        <f t="shared" si="8"/>
        <v>2级</v>
      </c>
      <c r="G257" s="15" t="str">
        <f>VLOOKUP(E257,Sheet3!R:S,2,FALSE)</f>
        <v>绿色</v>
      </c>
      <c r="H257" s="1" t="s">
        <v>1025</v>
      </c>
      <c r="I257" s="1" t="str">
        <f t="shared" si="11"/>
        <v>2级绿色法系铠甲</v>
      </c>
      <c r="J257" s="1">
        <f>VLOOKUP(C257,映射!N:O,2,FALSE)</f>
        <v>142</v>
      </c>
      <c r="K257" s="1" t="str">
        <f>VLOOKUP(I257,编辑2!D:R,14,FALSE)</f>
        <v>3001;3101;3401</v>
      </c>
      <c r="L257" s="1" t="str">
        <f>VLOOKUP(I257,编辑2!D:R,15,FALSE)</f>
        <v>3;3;5</v>
      </c>
      <c r="M257" s="1">
        <f>800*D257*VLOOKUP(G257,Sheet3!S:T,2,FALSE)</f>
        <v>2400</v>
      </c>
    </row>
    <row r="258" spans="1:13">
      <c r="A258" s="27">
        <v>200089</v>
      </c>
      <c r="B258" s="16" t="s">
        <v>219</v>
      </c>
      <c r="C258" s="31" t="s">
        <v>216</v>
      </c>
      <c r="D258" s="13">
        <v>2</v>
      </c>
      <c r="E258" s="16" t="s">
        <v>1040</v>
      </c>
      <c r="F258" s="22" t="str">
        <f t="shared" si="8"/>
        <v>2级</v>
      </c>
      <c r="G258" s="15" t="str">
        <f>VLOOKUP(E258,Sheet3!R:S,2,FALSE)</f>
        <v>蓝色</v>
      </c>
      <c r="H258" s="1" t="s">
        <v>1025</v>
      </c>
      <c r="I258" s="1" t="str">
        <f t="shared" si="11"/>
        <v>2级蓝色法系铠甲</v>
      </c>
      <c r="J258" s="1">
        <f>VLOOKUP(C258,映射!N:O,2,FALSE)</f>
        <v>142</v>
      </c>
      <c r="K258" s="1" t="str">
        <f>VLOOKUP(I258,编辑2!D:R,14,FALSE)</f>
        <v>3001;3101;3401;5086</v>
      </c>
      <c r="L258" s="1" t="str">
        <f>VLOOKUP(I258,编辑2!D:R,15,FALSE)</f>
        <v>4;4;8;1</v>
      </c>
      <c r="M258" s="1">
        <f>800*D258*VLOOKUP(G258,Sheet3!S:T,2,FALSE)</f>
        <v>3200</v>
      </c>
    </row>
    <row r="259" hidden="1" spans="1:13">
      <c r="A259" s="27">
        <v>200090</v>
      </c>
      <c r="B259" s="16" t="s">
        <v>215</v>
      </c>
      <c r="C259" s="31" t="s">
        <v>216</v>
      </c>
      <c r="D259" s="13">
        <v>3</v>
      </c>
      <c r="E259" s="16" t="s">
        <v>1038</v>
      </c>
      <c r="F259" s="22" t="str">
        <f t="shared" si="8"/>
        <v>3级</v>
      </c>
      <c r="G259" s="15" t="str">
        <f>VLOOKUP(E259,Sheet3!R:S,2,FALSE)</f>
        <v>白色</v>
      </c>
      <c r="H259" s="1" t="s">
        <v>1025</v>
      </c>
      <c r="I259" s="1" t="str">
        <f t="shared" si="11"/>
        <v>3级白色法系铠甲</v>
      </c>
      <c r="J259" s="1">
        <f>VLOOKUP(C259,映射!N:O,2,FALSE)</f>
        <v>142</v>
      </c>
      <c r="K259" s="1" t="e">
        <f>VLOOKUP(I259,编辑2!D:R,14,FALSE)</f>
        <v>#N/A</v>
      </c>
      <c r="L259" s="1" t="e">
        <f>VLOOKUP(I259,编辑2!D:R,15,FALSE)</f>
        <v>#N/A</v>
      </c>
      <c r="M259" s="1">
        <f>800*D259*VLOOKUP(G259,Sheet3!S:T,2,FALSE)</f>
        <v>2400</v>
      </c>
    </row>
    <row r="260" hidden="1" spans="1:13">
      <c r="A260" s="27">
        <v>200091</v>
      </c>
      <c r="B260" s="29" t="s">
        <v>220</v>
      </c>
      <c r="C260" s="31" t="s">
        <v>216</v>
      </c>
      <c r="D260" s="13">
        <v>3</v>
      </c>
      <c r="E260" s="16" t="s">
        <v>1039</v>
      </c>
      <c r="F260" s="22" t="str">
        <f t="shared" si="8"/>
        <v>3级</v>
      </c>
      <c r="G260" s="15" t="str">
        <f>VLOOKUP(E260,Sheet3!R:S,2,FALSE)</f>
        <v>绿色</v>
      </c>
      <c r="H260" s="1" t="s">
        <v>1025</v>
      </c>
      <c r="I260" s="1" t="str">
        <f t="shared" si="11"/>
        <v>3级绿色法系铠甲</v>
      </c>
      <c r="J260" s="1">
        <f>VLOOKUP(C260,映射!N:O,2,FALSE)</f>
        <v>142</v>
      </c>
      <c r="K260" s="1" t="e">
        <f>VLOOKUP(I260,编辑2!D:R,14,FALSE)</f>
        <v>#N/A</v>
      </c>
      <c r="L260" s="1" t="e">
        <f>VLOOKUP(I260,编辑2!D:R,15,FALSE)</f>
        <v>#N/A</v>
      </c>
      <c r="M260" s="1">
        <f>800*D260*VLOOKUP(G260,Sheet3!S:T,2,FALSE)</f>
        <v>3600</v>
      </c>
    </row>
    <row r="261" spans="1:13">
      <c r="A261" s="27">
        <v>200092</v>
      </c>
      <c r="B261" s="29" t="s">
        <v>221</v>
      </c>
      <c r="C261" s="31" t="s">
        <v>216</v>
      </c>
      <c r="D261" s="13">
        <v>3</v>
      </c>
      <c r="E261" s="16" t="s">
        <v>1040</v>
      </c>
      <c r="F261" s="22" t="str">
        <f t="shared" si="8"/>
        <v>3级</v>
      </c>
      <c r="G261" s="15" t="str">
        <f>VLOOKUP(E261,Sheet3!R:S,2,FALSE)</f>
        <v>蓝色</v>
      </c>
      <c r="H261" s="1" t="s">
        <v>1025</v>
      </c>
      <c r="I261" s="1" t="str">
        <f t="shared" si="11"/>
        <v>3级蓝色法系铠甲</v>
      </c>
      <c r="J261" s="1">
        <f>VLOOKUP(C261,映射!N:O,2,FALSE)</f>
        <v>142</v>
      </c>
      <c r="K261" s="1" t="str">
        <f>VLOOKUP(I261,编辑2!D:R,14,FALSE)</f>
        <v>3002;3102;3402;5086</v>
      </c>
      <c r="L261" s="1" t="str">
        <f>VLOOKUP(I261,编辑2!D:R,15,FALSE)</f>
        <v>7;7;12;2</v>
      </c>
      <c r="M261" s="1">
        <f>800*D261*VLOOKUP(G261,Sheet3!S:T,2,FALSE)</f>
        <v>4800</v>
      </c>
    </row>
    <row r="262" spans="1:13">
      <c r="A262" s="27">
        <v>200093</v>
      </c>
      <c r="B262" s="16" t="s">
        <v>226</v>
      </c>
      <c r="C262" s="31" t="s">
        <v>216</v>
      </c>
      <c r="D262" s="13">
        <v>3</v>
      </c>
      <c r="E262" s="16" t="s">
        <v>1041</v>
      </c>
      <c r="F262" s="22" t="str">
        <f t="shared" si="8"/>
        <v>3级</v>
      </c>
      <c r="G262" s="15" t="str">
        <f>VLOOKUP(E262,Sheet3!R:S,2,FALSE)</f>
        <v>紫色</v>
      </c>
      <c r="H262" s="1" t="s">
        <v>1025</v>
      </c>
      <c r="I262" s="1" t="str">
        <f t="shared" si="11"/>
        <v>3级紫色法系铠甲</v>
      </c>
      <c r="J262" s="1">
        <f>VLOOKUP(C262,映射!N:O,2,FALSE)</f>
        <v>142</v>
      </c>
      <c r="K262" s="1" t="str">
        <f>VLOOKUP(I262,编辑2!D:R,14,FALSE)</f>
        <v>3002;3102;3402;5086</v>
      </c>
      <c r="L262" s="1" t="str">
        <f>VLOOKUP(I262,编辑2!D:R,15,FALSE)</f>
        <v>10;10;18;4</v>
      </c>
      <c r="M262" s="1">
        <f>800*D262*VLOOKUP(G262,Sheet3!S:T,2,FALSE)</f>
        <v>7200</v>
      </c>
    </row>
    <row r="263" hidden="1" spans="1:13">
      <c r="A263" s="27">
        <v>200094</v>
      </c>
      <c r="B263" s="16" t="s">
        <v>215</v>
      </c>
      <c r="C263" s="31" t="s">
        <v>216</v>
      </c>
      <c r="D263" s="13">
        <v>4</v>
      </c>
      <c r="E263" s="16" t="s">
        <v>1038</v>
      </c>
      <c r="F263" s="22" t="str">
        <f t="shared" ref="F263:F326" si="12">D263&amp;"级"</f>
        <v>4级</v>
      </c>
      <c r="G263" s="15" t="str">
        <f>VLOOKUP(E263,Sheet3!R:S,2,FALSE)</f>
        <v>白色</v>
      </c>
      <c r="H263" s="1" t="s">
        <v>1025</v>
      </c>
      <c r="I263" s="1" t="str">
        <f t="shared" si="11"/>
        <v>4级白色法系铠甲</v>
      </c>
      <c r="J263" s="1">
        <f>VLOOKUP(C263,映射!N:O,2,FALSE)</f>
        <v>142</v>
      </c>
      <c r="K263" s="1" t="e">
        <f>VLOOKUP(I263,编辑2!D:R,14,FALSE)</f>
        <v>#N/A</v>
      </c>
      <c r="L263" s="1" t="e">
        <f>VLOOKUP(I263,编辑2!D:R,15,FALSE)</f>
        <v>#N/A</v>
      </c>
      <c r="M263" s="1">
        <f>800*D263*VLOOKUP(G263,Sheet3!S:T,2,FALSE)</f>
        <v>3200</v>
      </c>
    </row>
    <row r="264" hidden="1" spans="1:13">
      <c r="A264" s="27">
        <v>200095</v>
      </c>
      <c r="B264" s="16" t="s">
        <v>222</v>
      </c>
      <c r="C264" s="31" t="s">
        <v>216</v>
      </c>
      <c r="D264" s="13">
        <v>4</v>
      </c>
      <c r="E264" s="16" t="s">
        <v>1039</v>
      </c>
      <c r="F264" s="22" t="str">
        <f t="shared" si="12"/>
        <v>4级</v>
      </c>
      <c r="G264" s="15" t="str">
        <f>VLOOKUP(E264,Sheet3!R:S,2,FALSE)</f>
        <v>绿色</v>
      </c>
      <c r="H264" s="1" t="s">
        <v>1025</v>
      </c>
      <c r="I264" s="1" t="str">
        <f t="shared" si="11"/>
        <v>4级绿色法系铠甲</v>
      </c>
      <c r="J264" s="1">
        <f>VLOOKUP(C264,映射!N:O,2,FALSE)</f>
        <v>142</v>
      </c>
      <c r="K264" s="1" t="e">
        <f>VLOOKUP(I264,编辑2!D:R,14,FALSE)</f>
        <v>#N/A</v>
      </c>
      <c r="L264" s="1" t="e">
        <f>VLOOKUP(I264,编辑2!D:R,15,FALSE)</f>
        <v>#N/A</v>
      </c>
      <c r="M264" s="1">
        <f>800*D264*VLOOKUP(G264,Sheet3!S:T,2,FALSE)</f>
        <v>4800</v>
      </c>
    </row>
    <row r="265" spans="1:13">
      <c r="A265" s="27">
        <v>200096</v>
      </c>
      <c r="B265" s="16" t="s">
        <v>401</v>
      </c>
      <c r="C265" s="31" t="s">
        <v>216</v>
      </c>
      <c r="D265" s="13">
        <v>4</v>
      </c>
      <c r="E265" s="16" t="s">
        <v>1040</v>
      </c>
      <c r="F265" s="22" t="str">
        <f t="shared" si="12"/>
        <v>4级</v>
      </c>
      <c r="G265" s="15" t="str">
        <f>VLOOKUP(E265,Sheet3!R:S,2,FALSE)</f>
        <v>蓝色</v>
      </c>
      <c r="H265" s="1" t="s">
        <v>1025</v>
      </c>
      <c r="I265" s="1" t="str">
        <f t="shared" si="11"/>
        <v>4级蓝色法系铠甲</v>
      </c>
      <c r="J265" s="1">
        <f>VLOOKUP(C265,映射!N:O,2,FALSE)</f>
        <v>142</v>
      </c>
      <c r="K265" s="1" t="str">
        <f>VLOOKUP(I265,编辑2!D:R,14,FALSE)</f>
        <v>3003;3103;3403;5086</v>
      </c>
      <c r="L265" s="1" t="str">
        <f>VLOOKUP(I265,编辑2!D:R,15,FALSE)</f>
        <v>9;9;16;3</v>
      </c>
      <c r="M265" s="1">
        <f>800*D265*VLOOKUP(G265,Sheet3!S:T,2,FALSE)</f>
        <v>6400</v>
      </c>
    </row>
    <row r="266" spans="1:13">
      <c r="A266" s="27">
        <v>200097</v>
      </c>
      <c r="B266" s="16" t="s">
        <v>403</v>
      </c>
      <c r="C266" s="31" t="s">
        <v>216</v>
      </c>
      <c r="D266" s="13">
        <v>4</v>
      </c>
      <c r="E266" s="16" t="s">
        <v>1041</v>
      </c>
      <c r="F266" s="22" t="str">
        <f t="shared" si="12"/>
        <v>4级</v>
      </c>
      <c r="G266" s="15" t="str">
        <f>VLOOKUP(E266,Sheet3!R:S,2,FALSE)</f>
        <v>紫色</v>
      </c>
      <c r="H266" s="1" t="s">
        <v>1025</v>
      </c>
      <c r="I266" s="1" t="str">
        <f t="shared" si="11"/>
        <v>4级紫色法系铠甲</v>
      </c>
      <c r="J266" s="1">
        <f>VLOOKUP(C266,映射!N:O,2,FALSE)</f>
        <v>142</v>
      </c>
      <c r="K266" s="1" t="str">
        <f>VLOOKUP(I266,编辑2!D:R,14,FALSE)</f>
        <v>3003;3103;3403;5086</v>
      </c>
      <c r="L266" s="1" t="str">
        <f>VLOOKUP(I266,编辑2!D:R,15,FALSE)</f>
        <v>14;14;24;6</v>
      </c>
      <c r="M266" s="1">
        <f>800*D266*VLOOKUP(G266,Sheet3!S:T,2,FALSE)</f>
        <v>9600</v>
      </c>
    </row>
    <row r="267" hidden="1" spans="1:13">
      <c r="A267" s="27">
        <v>200098</v>
      </c>
      <c r="B267" s="16" t="s">
        <v>215</v>
      </c>
      <c r="C267" s="31" t="s">
        <v>216</v>
      </c>
      <c r="D267" s="13">
        <v>5</v>
      </c>
      <c r="E267" s="16" t="s">
        <v>1038</v>
      </c>
      <c r="F267" s="22" t="str">
        <f t="shared" si="12"/>
        <v>5级</v>
      </c>
      <c r="G267" s="15" t="str">
        <f>VLOOKUP(E267,Sheet3!R:S,2,FALSE)</f>
        <v>白色</v>
      </c>
      <c r="H267" s="1" t="s">
        <v>1025</v>
      </c>
      <c r="I267" s="1" t="str">
        <f t="shared" si="11"/>
        <v>5级白色法系铠甲</v>
      </c>
      <c r="J267" s="1">
        <f>VLOOKUP(C267,映射!N:O,2,FALSE)</f>
        <v>142</v>
      </c>
      <c r="K267" s="1" t="e">
        <f>VLOOKUP(I267,编辑2!D:R,14,FALSE)</f>
        <v>#N/A</v>
      </c>
      <c r="L267" s="1" t="e">
        <f>VLOOKUP(I267,编辑2!D:R,15,FALSE)</f>
        <v>#N/A</v>
      </c>
      <c r="M267" s="1">
        <f>800*D267*VLOOKUP(G267,Sheet3!S:T,2,FALSE)</f>
        <v>4000</v>
      </c>
    </row>
    <row r="268" hidden="1" spans="1:13">
      <c r="A268" s="27">
        <v>200099</v>
      </c>
      <c r="B268" s="16" t="s">
        <v>223</v>
      </c>
      <c r="C268" s="31" t="s">
        <v>216</v>
      </c>
      <c r="D268" s="13">
        <v>5</v>
      </c>
      <c r="E268" s="16" t="s">
        <v>1039</v>
      </c>
      <c r="F268" s="22" t="str">
        <f t="shared" si="12"/>
        <v>5级</v>
      </c>
      <c r="G268" s="15" t="str">
        <f>VLOOKUP(E268,Sheet3!R:S,2,FALSE)</f>
        <v>绿色</v>
      </c>
      <c r="H268" s="1" t="s">
        <v>1025</v>
      </c>
      <c r="I268" s="1" t="str">
        <f t="shared" si="11"/>
        <v>5级绿色法系铠甲</v>
      </c>
      <c r="J268" s="1">
        <f>VLOOKUP(C268,映射!N:O,2,FALSE)</f>
        <v>142</v>
      </c>
      <c r="K268" s="1" t="e">
        <f>VLOOKUP(I268,编辑2!D:R,14,FALSE)</f>
        <v>#N/A</v>
      </c>
      <c r="L268" s="1" t="e">
        <f>VLOOKUP(I268,编辑2!D:R,15,FALSE)</f>
        <v>#N/A</v>
      </c>
      <c r="M268" s="1">
        <f>800*D268*VLOOKUP(G268,Sheet3!S:T,2,FALSE)</f>
        <v>6000</v>
      </c>
    </row>
    <row r="269" spans="1:13">
      <c r="A269" s="27">
        <v>200100</v>
      </c>
      <c r="B269" s="16" t="s">
        <v>224</v>
      </c>
      <c r="C269" s="31" t="s">
        <v>216</v>
      </c>
      <c r="D269" s="13">
        <v>5</v>
      </c>
      <c r="E269" s="16" t="s">
        <v>1040</v>
      </c>
      <c r="F269" s="22" t="str">
        <f t="shared" si="12"/>
        <v>5级</v>
      </c>
      <c r="G269" s="15" t="str">
        <f>VLOOKUP(E269,Sheet3!R:S,2,FALSE)</f>
        <v>蓝色</v>
      </c>
      <c r="H269" s="1" t="s">
        <v>1025</v>
      </c>
      <c r="I269" s="1" t="str">
        <f t="shared" si="11"/>
        <v>5级蓝色法系铠甲</v>
      </c>
      <c r="J269" s="1">
        <f>VLOOKUP(C269,映射!N:O,2,FALSE)</f>
        <v>142</v>
      </c>
      <c r="K269" s="1" t="str">
        <f>VLOOKUP(I269,编辑2!D:R,14,FALSE)</f>
        <v>3004;3104;3404;5086</v>
      </c>
      <c r="L269" s="1" t="str">
        <f>VLOOKUP(I269,编辑2!D:R,15,FALSE)</f>
        <v>12;12;20;4</v>
      </c>
      <c r="M269" s="1">
        <f>800*D269*VLOOKUP(G269,Sheet3!S:T,2,FALSE)</f>
        <v>8000</v>
      </c>
    </row>
    <row r="270" spans="1:13">
      <c r="A270" s="27">
        <v>200101</v>
      </c>
      <c r="B270" s="16" t="s">
        <v>225</v>
      </c>
      <c r="C270" s="31" t="s">
        <v>216</v>
      </c>
      <c r="D270" s="13">
        <v>5</v>
      </c>
      <c r="E270" s="16" t="s">
        <v>1041</v>
      </c>
      <c r="F270" s="22" t="str">
        <f t="shared" si="12"/>
        <v>5级</v>
      </c>
      <c r="G270" s="15" t="str">
        <f>VLOOKUP(E270,Sheet3!R:S,2,FALSE)</f>
        <v>紫色</v>
      </c>
      <c r="H270" s="1" t="s">
        <v>1025</v>
      </c>
      <c r="I270" s="1" t="str">
        <f t="shared" si="11"/>
        <v>5级紫色法系铠甲</v>
      </c>
      <c r="J270" s="1">
        <f>VLOOKUP(C270,映射!N:O,2,FALSE)</f>
        <v>142</v>
      </c>
      <c r="K270" s="1" t="str">
        <f>VLOOKUP(I270,编辑2!D:R,14,FALSE)</f>
        <v>3004;3104;3404;5086</v>
      </c>
      <c r="L270" s="1" t="str">
        <f>VLOOKUP(I270,编辑2!D:R,15,FALSE)</f>
        <v>18;18;30;8</v>
      </c>
      <c r="M270" s="1">
        <f>800*D270*VLOOKUP(G270,Sheet3!S:T,2,FALSE)</f>
        <v>12000</v>
      </c>
    </row>
    <row r="271" spans="1:13">
      <c r="A271" s="27">
        <v>200102</v>
      </c>
      <c r="B271" s="16" t="s">
        <v>402</v>
      </c>
      <c r="C271" s="31" t="s">
        <v>216</v>
      </c>
      <c r="D271" s="13">
        <v>5</v>
      </c>
      <c r="E271" s="16" t="s">
        <v>1042</v>
      </c>
      <c r="F271" s="22" t="str">
        <f t="shared" si="12"/>
        <v>5级</v>
      </c>
      <c r="G271" s="15" t="str">
        <f>VLOOKUP(E271,Sheet3!R:S,2,FALSE)</f>
        <v>金色</v>
      </c>
      <c r="H271" s="1" t="s">
        <v>1025</v>
      </c>
      <c r="I271" s="1" t="str">
        <f t="shared" si="11"/>
        <v>5级金色法系铠甲</v>
      </c>
      <c r="J271" s="1">
        <f>VLOOKUP(C271,映射!N:O,2,FALSE)</f>
        <v>142</v>
      </c>
      <c r="K271" s="1" t="str">
        <f>VLOOKUP(I271,编辑2!D:R,14,FALSE)</f>
        <v>3004;3104;3404;5086</v>
      </c>
      <c r="L271" s="1" t="str">
        <f>VLOOKUP(I271,编辑2!D:R,15,FALSE)</f>
        <v>28;28;48;12</v>
      </c>
      <c r="M271" s="1">
        <f>800*D271*VLOOKUP(G271,Sheet3!S:T,2,FALSE)</f>
        <v>20000</v>
      </c>
    </row>
    <row r="272" hidden="1" spans="1:13">
      <c r="A272" s="27">
        <v>200103</v>
      </c>
      <c r="B272" s="16" t="s">
        <v>215</v>
      </c>
      <c r="C272" s="31" t="s">
        <v>216</v>
      </c>
      <c r="D272" s="13">
        <v>6</v>
      </c>
      <c r="E272" s="16" t="s">
        <v>1038</v>
      </c>
      <c r="F272" s="22" t="str">
        <f t="shared" si="12"/>
        <v>6级</v>
      </c>
      <c r="G272" s="15" t="str">
        <f>VLOOKUP(E272,Sheet3!R:S,2,FALSE)</f>
        <v>白色</v>
      </c>
      <c r="H272" s="1" t="s">
        <v>1025</v>
      </c>
      <c r="I272" s="1" t="str">
        <f t="shared" si="11"/>
        <v>6级白色法系铠甲</v>
      </c>
      <c r="J272" s="1">
        <f>VLOOKUP(C272,映射!N:O,2,FALSE)</f>
        <v>142</v>
      </c>
      <c r="K272" s="1" t="e">
        <f>VLOOKUP(I272,编辑2!D:R,14,FALSE)</f>
        <v>#N/A</v>
      </c>
      <c r="L272" s="1" t="e">
        <f>VLOOKUP(I272,编辑2!D:R,15,FALSE)</f>
        <v>#N/A</v>
      </c>
      <c r="M272" s="1">
        <f>800*D272*VLOOKUP(G272,Sheet3!S:T,2,FALSE)</f>
        <v>4800</v>
      </c>
    </row>
    <row r="273" hidden="1" spans="1:13">
      <c r="A273" s="27">
        <v>200104</v>
      </c>
      <c r="B273" s="16" t="s">
        <v>227</v>
      </c>
      <c r="C273" s="31" t="s">
        <v>216</v>
      </c>
      <c r="D273" s="13">
        <v>6</v>
      </c>
      <c r="E273" s="16" t="s">
        <v>1039</v>
      </c>
      <c r="F273" s="22" t="str">
        <f t="shared" si="12"/>
        <v>6级</v>
      </c>
      <c r="G273" s="15" t="str">
        <f>VLOOKUP(E273,Sheet3!R:S,2,FALSE)</f>
        <v>绿色</v>
      </c>
      <c r="H273" s="1" t="s">
        <v>1025</v>
      </c>
      <c r="I273" s="1" t="str">
        <f t="shared" si="11"/>
        <v>6级绿色法系铠甲</v>
      </c>
      <c r="J273" s="1">
        <f>VLOOKUP(C273,映射!N:O,2,FALSE)</f>
        <v>142</v>
      </c>
      <c r="K273" s="1" t="e">
        <f>VLOOKUP(I273,编辑2!D:R,14,FALSE)</f>
        <v>#N/A</v>
      </c>
      <c r="L273" s="1" t="e">
        <f>VLOOKUP(I273,编辑2!D:R,15,FALSE)</f>
        <v>#N/A</v>
      </c>
      <c r="M273" s="1">
        <f>800*D273*VLOOKUP(G273,Sheet3!S:T,2,FALSE)</f>
        <v>7200</v>
      </c>
    </row>
    <row r="274" spans="1:13">
      <c r="A274" s="27">
        <v>200105</v>
      </c>
      <c r="B274" s="16" t="s">
        <v>228</v>
      </c>
      <c r="C274" s="31" t="s">
        <v>216</v>
      </c>
      <c r="D274" s="13">
        <v>6</v>
      </c>
      <c r="E274" s="16" t="s">
        <v>1040</v>
      </c>
      <c r="F274" s="22" t="str">
        <f t="shared" si="12"/>
        <v>6级</v>
      </c>
      <c r="G274" s="15" t="str">
        <f>VLOOKUP(E274,Sheet3!R:S,2,FALSE)</f>
        <v>蓝色</v>
      </c>
      <c r="H274" s="1" t="s">
        <v>1025</v>
      </c>
      <c r="I274" s="1" t="str">
        <f t="shared" si="11"/>
        <v>6级蓝色法系铠甲</v>
      </c>
      <c r="J274" s="1">
        <f>VLOOKUP(C274,映射!N:O,2,FALSE)</f>
        <v>142</v>
      </c>
      <c r="K274" s="1" t="str">
        <f>VLOOKUP(I274,编辑2!D:R,14,FALSE)</f>
        <v>3005;3105;3405;5086</v>
      </c>
      <c r="L274" s="1" t="str">
        <f>VLOOKUP(I274,编辑2!D:R,15,FALSE)</f>
        <v>14;14;24;5</v>
      </c>
      <c r="M274" s="1">
        <f>800*D274*VLOOKUP(G274,Sheet3!S:T,2,FALSE)</f>
        <v>9600</v>
      </c>
    </row>
    <row r="275" spans="1:13">
      <c r="A275" s="27">
        <v>200106</v>
      </c>
      <c r="B275" s="16" t="s">
        <v>406</v>
      </c>
      <c r="C275" s="31" t="s">
        <v>216</v>
      </c>
      <c r="D275" s="13">
        <v>6</v>
      </c>
      <c r="E275" s="16" t="s">
        <v>1041</v>
      </c>
      <c r="F275" s="22" t="str">
        <f t="shared" si="12"/>
        <v>6级</v>
      </c>
      <c r="G275" s="15" t="str">
        <f>VLOOKUP(E275,Sheet3!R:S,2,FALSE)</f>
        <v>紫色</v>
      </c>
      <c r="H275" s="1" t="s">
        <v>1025</v>
      </c>
      <c r="I275" s="1" t="str">
        <f t="shared" si="11"/>
        <v>6级紫色法系铠甲</v>
      </c>
      <c r="J275" s="1">
        <f>VLOOKUP(C275,映射!N:O,2,FALSE)</f>
        <v>142</v>
      </c>
      <c r="K275" s="1" t="str">
        <f>VLOOKUP(I275,编辑2!D:R,14,FALSE)</f>
        <v>3005;3105;3405;5086</v>
      </c>
      <c r="L275" s="1" t="str">
        <f>VLOOKUP(I275,编辑2!D:R,15,FALSE)</f>
        <v>21;21;36;10</v>
      </c>
      <c r="M275" s="1">
        <f>800*D275*VLOOKUP(G275,Sheet3!S:T,2,FALSE)</f>
        <v>14400</v>
      </c>
    </row>
    <row r="276" spans="1:13">
      <c r="A276" s="27">
        <v>200107</v>
      </c>
      <c r="B276" s="16" t="s">
        <v>407</v>
      </c>
      <c r="C276" s="31" t="s">
        <v>216</v>
      </c>
      <c r="D276" s="13">
        <v>6</v>
      </c>
      <c r="E276" s="16" t="s">
        <v>1042</v>
      </c>
      <c r="F276" s="22" t="str">
        <f t="shared" si="12"/>
        <v>6级</v>
      </c>
      <c r="G276" s="15" t="str">
        <f>VLOOKUP(E276,Sheet3!R:S,2,FALSE)</f>
        <v>金色</v>
      </c>
      <c r="H276" s="1" t="s">
        <v>1025</v>
      </c>
      <c r="I276" s="1" t="str">
        <f t="shared" si="11"/>
        <v>6级金色法系铠甲</v>
      </c>
      <c r="J276" s="1">
        <f>VLOOKUP(C276,映射!N:O,2,FALSE)</f>
        <v>142</v>
      </c>
      <c r="K276" s="1" t="str">
        <f>VLOOKUP(I276,编辑2!D:R,14,FALSE)</f>
        <v>3005;3105;3405;5086</v>
      </c>
      <c r="L276" s="1" t="str">
        <f>VLOOKUP(I276,编辑2!D:R,15,FALSE)</f>
        <v>34;34;58;15</v>
      </c>
      <c r="M276" s="1">
        <f>800*D276*VLOOKUP(G276,Sheet3!S:T,2,FALSE)</f>
        <v>24000</v>
      </c>
    </row>
    <row r="277" hidden="1" spans="1:13">
      <c r="A277" s="27">
        <v>200108</v>
      </c>
      <c r="B277" s="16" t="s">
        <v>215</v>
      </c>
      <c r="C277" s="31" t="s">
        <v>216</v>
      </c>
      <c r="D277" s="13">
        <v>7</v>
      </c>
      <c r="E277" s="16" t="s">
        <v>1038</v>
      </c>
      <c r="F277" s="22" t="str">
        <f t="shared" si="12"/>
        <v>7级</v>
      </c>
      <c r="G277" s="15" t="str">
        <f>VLOOKUP(E277,Sheet3!R:S,2,FALSE)</f>
        <v>白色</v>
      </c>
      <c r="H277" s="1" t="s">
        <v>1025</v>
      </c>
      <c r="I277" s="1" t="str">
        <f t="shared" si="11"/>
        <v>7级白色法系铠甲</v>
      </c>
      <c r="J277" s="1">
        <f>VLOOKUP(C277,映射!N:O,2,FALSE)</f>
        <v>142</v>
      </c>
      <c r="K277" s="1" t="e">
        <f>VLOOKUP(I277,编辑2!D:R,14,FALSE)</f>
        <v>#N/A</v>
      </c>
      <c r="L277" s="1" t="e">
        <f>VLOOKUP(I277,编辑2!D:R,15,FALSE)</f>
        <v>#N/A</v>
      </c>
      <c r="M277" s="1">
        <f>800*D277*VLOOKUP(G277,Sheet3!S:T,2,FALSE)</f>
        <v>5600</v>
      </c>
    </row>
    <row r="278" hidden="1" spans="1:13">
      <c r="A278" s="27">
        <v>200109</v>
      </c>
      <c r="B278" s="16" t="s">
        <v>400</v>
      </c>
      <c r="C278" s="31" t="s">
        <v>216</v>
      </c>
      <c r="D278" s="13">
        <v>7</v>
      </c>
      <c r="E278" s="16" t="s">
        <v>1039</v>
      </c>
      <c r="F278" s="22" t="str">
        <f t="shared" si="12"/>
        <v>7级</v>
      </c>
      <c r="G278" s="15" t="str">
        <f>VLOOKUP(E278,Sheet3!R:S,2,FALSE)</f>
        <v>绿色</v>
      </c>
      <c r="H278" s="1" t="s">
        <v>1025</v>
      </c>
      <c r="I278" s="1" t="str">
        <f t="shared" si="11"/>
        <v>7级绿色法系铠甲</v>
      </c>
      <c r="J278" s="1">
        <f>VLOOKUP(C278,映射!N:O,2,FALSE)</f>
        <v>142</v>
      </c>
      <c r="K278" s="1" t="e">
        <f>VLOOKUP(I278,编辑2!D:R,14,FALSE)</f>
        <v>#N/A</v>
      </c>
      <c r="L278" s="1" t="e">
        <f>VLOOKUP(I278,编辑2!D:R,15,FALSE)</f>
        <v>#N/A</v>
      </c>
      <c r="M278" s="1">
        <f>800*D278*VLOOKUP(G278,Sheet3!S:T,2,FALSE)</f>
        <v>8400</v>
      </c>
    </row>
    <row r="279" spans="1:13">
      <c r="A279" s="27">
        <v>200110</v>
      </c>
      <c r="B279" s="16" t="s">
        <v>404</v>
      </c>
      <c r="C279" s="31" t="s">
        <v>216</v>
      </c>
      <c r="D279" s="13">
        <v>7</v>
      </c>
      <c r="E279" s="16" t="s">
        <v>1040</v>
      </c>
      <c r="F279" s="22" t="str">
        <f t="shared" si="12"/>
        <v>7级</v>
      </c>
      <c r="G279" s="15" t="str">
        <f>VLOOKUP(E279,Sheet3!R:S,2,FALSE)</f>
        <v>蓝色</v>
      </c>
      <c r="H279" s="1" t="s">
        <v>1025</v>
      </c>
      <c r="I279" s="1" t="str">
        <f t="shared" si="11"/>
        <v>7级蓝色法系铠甲</v>
      </c>
      <c r="J279" s="1">
        <f>VLOOKUP(C279,映射!N:O,2,FALSE)</f>
        <v>142</v>
      </c>
      <c r="K279" s="1" t="str">
        <f>VLOOKUP(I279,编辑2!D:R,14,FALSE)</f>
        <v>3006;3106;3406;5086</v>
      </c>
      <c r="L279" s="1" t="str">
        <f>VLOOKUP(I279,编辑2!D:R,15,FALSE)</f>
        <v>16;16;27;6</v>
      </c>
      <c r="M279" s="1">
        <f>800*D279*VLOOKUP(G279,Sheet3!S:T,2,FALSE)</f>
        <v>11200</v>
      </c>
    </row>
    <row r="280" spans="1:13">
      <c r="A280" s="27">
        <v>200111</v>
      </c>
      <c r="B280" s="16" t="s">
        <v>408</v>
      </c>
      <c r="C280" s="31" t="s">
        <v>216</v>
      </c>
      <c r="D280" s="13">
        <v>7</v>
      </c>
      <c r="E280" s="16" t="s">
        <v>1041</v>
      </c>
      <c r="F280" s="22" t="str">
        <f t="shared" si="12"/>
        <v>7级</v>
      </c>
      <c r="G280" s="15" t="str">
        <f>VLOOKUP(E280,Sheet3!R:S,2,FALSE)</f>
        <v>紫色</v>
      </c>
      <c r="H280" s="1" t="s">
        <v>1025</v>
      </c>
      <c r="I280" s="1" t="str">
        <f t="shared" si="11"/>
        <v>7级紫色法系铠甲</v>
      </c>
      <c r="J280" s="1">
        <f>VLOOKUP(C280,映射!N:O,2,FALSE)</f>
        <v>142</v>
      </c>
      <c r="K280" s="1" t="str">
        <f>VLOOKUP(I280,编辑2!D:R,14,FALSE)</f>
        <v>3006;3106;3406;5086</v>
      </c>
      <c r="L280" s="1" t="str">
        <f>VLOOKUP(I280,编辑2!D:R,15,FALSE)</f>
        <v>25;25;42;12</v>
      </c>
      <c r="M280" s="1">
        <f>800*D280*VLOOKUP(G280,Sheet3!S:T,2,FALSE)</f>
        <v>16800</v>
      </c>
    </row>
    <row r="281" spans="1:13">
      <c r="A281" s="27">
        <v>200112</v>
      </c>
      <c r="B281" s="16" t="s">
        <v>409</v>
      </c>
      <c r="C281" s="31" t="s">
        <v>216</v>
      </c>
      <c r="D281" s="13">
        <v>7</v>
      </c>
      <c r="E281" s="16" t="s">
        <v>1042</v>
      </c>
      <c r="F281" s="22" t="str">
        <f t="shared" si="12"/>
        <v>7级</v>
      </c>
      <c r="G281" s="15" t="str">
        <f>VLOOKUP(E281,Sheet3!R:S,2,FALSE)</f>
        <v>金色</v>
      </c>
      <c r="H281" s="1" t="s">
        <v>1025</v>
      </c>
      <c r="I281" s="1" t="str">
        <f t="shared" si="11"/>
        <v>7级金色法系铠甲</v>
      </c>
      <c r="J281" s="1">
        <f>VLOOKUP(C281,映射!N:O,2,FALSE)</f>
        <v>142</v>
      </c>
      <c r="K281" s="1" t="str">
        <f>VLOOKUP(I281,编辑2!D:R,14,FALSE)</f>
        <v>3006;3106;3406;5086</v>
      </c>
      <c r="L281" s="1" t="str">
        <f>VLOOKUP(I281,编辑2!D:R,15,FALSE)</f>
        <v>40;40;68;18</v>
      </c>
      <c r="M281" s="1">
        <f>800*D281*VLOOKUP(G281,Sheet3!S:T,2,FALSE)</f>
        <v>28000</v>
      </c>
    </row>
    <row r="282" hidden="1" spans="1:13">
      <c r="A282" s="27">
        <v>200113</v>
      </c>
      <c r="B282" s="16" t="s">
        <v>229</v>
      </c>
      <c r="C282" s="21" t="s">
        <v>230</v>
      </c>
      <c r="D282" s="13">
        <v>1</v>
      </c>
      <c r="E282" s="16" t="s">
        <v>1038</v>
      </c>
      <c r="F282" s="22" t="str">
        <f t="shared" si="12"/>
        <v>1级</v>
      </c>
      <c r="G282" s="15" t="str">
        <f>VLOOKUP(E282,Sheet3!R:S,2,FALSE)</f>
        <v>白色</v>
      </c>
      <c r="H282" s="1" t="s">
        <v>1026</v>
      </c>
      <c r="I282" s="1" t="str">
        <f t="shared" si="11"/>
        <v>1级白色物理鞋子</v>
      </c>
      <c r="J282" s="1">
        <f>VLOOKUP(C282,映射!N:O,2,FALSE)</f>
        <v>143</v>
      </c>
      <c r="K282" s="1" t="e">
        <f>VLOOKUP(I282,编辑2!D:R,14,FALSE)</f>
        <v>#N/A</v>
      </c>
      <c r="L282" s="1" t="e">
        <f>VLOOKUP(I282,编辑2!D:R,15,FALSE)</f>
        <v>#N/A</v>
      </c>
      <c r="M282" s="1">
        <f>800*D282*VLOOKUP(G282,Sheet3!S:T,2,FALSE)</f>
        <v>800</v>
      </c>
    </row>
    <row r="283" hidden="1" spans="1:13">
      <c r="A283" s="27">
        <v>200114</v>
      </c>
      <c r="B283" s="16" t="s">
        <v>231</v>
      </c>
      <c r="C283" s="21" t="s">
        <v>230</v>
      </c>
      <c r="D283" s="13">
        <v>1</v>
      </c>
      <c r="E283" s="16" t="s">
        <v>1039</v>
      </c>
      <c r="F283" s="22" t="str">
        <f t="shared" si="12"/>
        <v>1级</v>
      </c>
      <c r="G283" s="15" t="str">
        <f>VLOOKUP(E283,Sheet3!R:S,2,FALSE)</f>
        <v>绿色</v>
      </c>
      <c r="H283" s="1" t="s">
        <v>1026</v>
      </c>
      <c r="I283" s="1" t="str">
        <f t="shared" si="11"/>
        <v>1级绿色物理鞋子</v>
      </c>
      <c r="J283" s="1">
        <f>VLOOKUP(C283,映射!N:O,2,FALSE)</f>
        <v>143</v>
      </c>
      <c r="K283" s="1" t="e">
        <f>VLOOKUP(I283,编辑2!D:R,14,FALSE)</f>
        <v>#N/A</v>
      </c>
      <c r="L283" s="1" t="e">
        <f>VLOOKUP(I283,编辑2!D:R,15,FALSE)</f>
        <v>#N/A</v>
      </c>
      <c r="M283" s="1">
        <f>800*D283*VLOOKUP(G283,Sheet3!S:T,2,FALSE)</f>
        <v>1200</v>
      </c>
    </row>
    <row r="284" hidden="1" spans="1:13">
      <c r="A284" s="27">
        <v>200115</v>
      </c>
      <c r="B284" s="16" t="s">
        <v>229</v>
      </c>
      <c r="C284" s="21" t="s">
        <v>230</v>
      </c>
      <c r="D284" s="13">
        <v>2</v>
      </c>
      <c r="E284" s="16" t="s">
        <v>1038</v>
      </c>
      <c r="F284" s="22" t="str">
        <f t="shared" si="12"/>
        <v>2级</v>
      </c>
      <c r="G284" s="15" t="str">
        <f>VLOOKUP(E284,Sheet3!R:S,2,FALSE)</f>
        <v>白色</v>
      </c>
      <c r="H284" s="1" t="s">
        <v>1026</v>
      </c>
      <c r="I284" s="1" t="str">
        <f t="shared" si="11"/>
        <v>2级白色物理鞋子</v>
      </c>
      <c r="J284" s="1">
        <f>VLOOKUP(C284,映射!N:O,2,FALSE)</f>
        <v>143</v>
      </c>
      <c r="K284" s="1" t="e">
        <f>VLOOKUP(I284,编辑2!D:R,14,FALSE)</f>
        <v>#N/A</v>
      </c>
      <c r="L284" s="1" t="e">
        <f>VLOOKUP(I284,编辑2!D:R,15,FALSE)</f>
        <v>#N/A</v>
      </c>
      <c r="M284" s="1">
        <f>800*D284*VLOOKUP(G284,Sheet3!S:T,2,FALSE)</f>
        <v>1600</v>
      </c>
    </row>
    <row r="285" spans="1:13">
      <c r="A285" s="27">
        <v>200116</v>
      </c>
      <c r="B285" s="16" t="s">
        <v>232</v>
      </c>
      <c r="C285" s="21" t="s">
        <v>230</v>
      </c>
      <c r="D285" s="13">
        <v>2</v>
      </c>
      <c r="E285" s="16" t="s">
        <v>1039</v>
      </c>
      <c r="F285" s="22" t="str">
        <f t="shared" si="12"/>
        <v>2级</v>
      </c>
      <c r="G285" s="15" t="str">
        <f>VLOOKUP(E285,Sheet3!R:S,2,FALSE)</f>
        <v>绿色</v>
      </c>
      <c r="H285" s="1" t="s">
        <v>1026</v>
      </c>
      <c r="I285" s="1" t="str">
        <f t="shared" si="11"/>
        <v>2级绿色物理鞋子</v>
      </c>
      <c r="J285" s="1">
        <f>VLOOKUP(C285,映射!N:O,2,FALSE)</f>
        <v>143</v>
      </c>
      <c r="K285" s="1" t="str">
        <f>VLOOKUP(I285,编辑2!D:R,14,FALSE)</f>
        <v>3001;3101;3401</v>
      </c>
      <c r="L285" s="1" t="str">
        <f>VLOOKUP(I285,编辑2!D:R,15,FALSE)</f>
        <v>5;3;3</v>
      </c>
      <c r="M285" s="1">
        <f>800*D285*VLOOKUP(G285,Sheet3!S:T,2,FALSE)</f>
        <v>2400</v>
      </c>
    </row>
    <row r="286" spans="1:13">
      <c r="A286" s="27">
        <v>200117</v>
      </c>
      <c r="B286" s="16" t="s">
        <v>233</v>
      </c>
      <c r="C286" s="21" t="s">
        <v>230</v>
      </c>
      <c r="D286" s="13">
        <v>2</v>
      </c>
      <c r="E286" s="16" t="s">
        <v>1040</v>
      </c>
      <c r="F286" s="22" t="str">
        <f t="shared" si="12"/>
        <v>2级</v>
      </c>
      <c r="G286" s="15" t="str">
        <f>VLOOKUP(E286,Sheet3!R:S,2,FALSE)</f>
        <v>蓝色</v>
      </c>
      <c r="H286" s="1" t="s">
        <v>1026</v>
      </c>
      <c r="I286" s="1" t="str">
        <f t="shared" si="11"/>
        <v>2级蓝色物理鞋子</v>
      </c>
      <c r="J286" s="1">
        <f>VLOOKUP(C286,映射!N:O,2,FALSE)</f>
        <v>143</v>
      </c>
      <c r="K286" s="1" t="str">
        <f>VLOOKUP(I286,编辑2!D:R,14,FALSE)</f>
        <v>3001;3101;3401;5086</v>
      </c>
      <c r="L286" s="1" t="str">
        <f>VLOOKUP(I286,编辑2!D:R,15,FALSE)</f>
        <v>8;4;4;1</v>
      </c>
      <c r="M286" s="1">
        <f>800*D286*VLOOKUP(G286,Sheet3!S:T,2,FALSE)</f>
        <v>3200</v>
      </c>
    </row>
    <row r="287" hidden="1" spans="1:13">
      <c r="A287" s="27">
        <v>200118</v>
      </c>
      <c r="B287" s="16" t="s">
        <v>229</v>
      </c>
      <c r="C287" s="21" t="s">
        <v>230</v>
      </c>
      <c r="D287" s="13">
        <v>3</v>
      </c>
      <c r="E287" s="16" t="s">
        <v>1038</v>
      </c>
      <c r="F287" s="22" t="str">
        <f t="shared" si="12"/>
        <v>3级</v>
      </c>
      <c r="G287" s="15" t="str">
        <f>VLOOKUP(E287,Sheet3!R:S,2,FALSE)</f>
        <v>白色</v>
      </c>
      <c r="H287" s="1" t="s">
        <v>1026</v>
      </c>
      <c r="I287" s="1" t="str">
        <f t="shared" si="11"/>
        <v>3级白色物理鞋子</v>
      </c>
      <c r="J287" s="1">
        <f>VLOOKUP(C287,映射!N:O,2,FALSE)</f>
        <v>143</v>
      </c>
      <c r="K287" s="1" t="e">
        <f>VLOOKUP(I287,编辑2!D:R,14,FALSE)</f>
        <v>#N/A</v>
      </c>
      <c r="L287" s="1" t="e">
        <f>VLOOKUP(I287,编辑2!D:R,15,FALSE)</f>
        <v>#N/A</v>
      </c>
      <c r="M287" s="1">
        <f>800*D287*VLOOKUP(G287,Sheet3!S:T,2,FALSE)</f>
        <v>2400</v>
      </c>
    </row>
    <row r="288" hidden="1" spans="1:13">
      <c r="A288" s="27">
        <v>200119</v>
      </c>
      <c r="B288" s="29" t="s">
        <v>234</v>
      </c>
      <c r="C288" s="21" t="s">
        <v>230</v>
      </c>
      <c r="D288" s="13">
        <v>3</v>
      </c>
      <c r="E288" s="16" t="s">
        <v>1039</v>
      </c>
      <c r="F288" s="22" t="str">
        <f t="shared" si="12"/>
        <v>3级</v>
      </c>
      <c r="G288" s="15" t="str">
        <f>VLOOKUP(E288,Sheet3!R:S,2,FALSE)</f>
        <v>绿色</v>
      </c>
      <c r="H288" s="1" t="s">
        <v>1026</v>
      </c>
      <c r="I288" s="1" t="str">
        <f t="shared" si="11"/>
        <v>3级绿色物理鞋子</v>
      </c>
      <c r="J288" s="1">
        <f>VLOOKUP(C288,映射!N:O,2,FALSE)</f>
        <v>143</v>
      </c>
      <c r="K288" s="1" t="e">
        <f>VLOOKUP(I288,编辑2!D:R,14,FALSE)</f>
        <v>#N/A</v>
      </c>
      <c r="L288" s="1" t="e">
        <f>VLOOKUP(I288,编辑2!D:R,15,FALSE)</f>
        <v>#N/A</v>
      </c>
      <c r="M288" s="1">
        <f>800*D288*VLOOKUP(G288,Sheet3!S:T,2,FALSE)</f>
        <v>3600</v>
      </c>
    </row>
    <row r="289" spans="1:13">
      <c r="A289" s="27">
        <v>200120</v>
      </c>
      <c r="B289" s="29" t="s">
        <v>235</v>
      </c>
      <c r="C289" s="21" t="s">
        <v>230</v>
      </c>
      <c r="D289" s="13">
        <v>3</v>
      </c>
      <c r="E289" s="16" t="s">
        <v>1040</v>
      </c>
      <c r="F289" s="22" t="str">
        <f t="shared" si="12"/>
        <v>3级</v>
      </c>
      <c r="G289" s="15" t="str">
        <f>VLOOKUP(E289,Sheet3!R:S,2,FALSE)</f>
        <v>蓝色</v>
      </c>
      <c r="H289" s="1" t="s">
        <v>1026</v>
      </c>
      <c r="I289" s="1" t="str">
        <f t="shared" si="11"/>
        <v>3级蓝色物理鞋子</v>
      </c>
      <c r="J289" s="1">
        <f>VLOOKUP(C289,映射!N:O,2,FALSE)</f>
        <v>143</v>
      </c>
      <c r="K289" s="1" t="str">
        <f>VLOOKUP(I289,编辑2!D:R,14,FALSE)</f>
        <v>3002;3102;3402;5086</v>
      </c>
      <c r="L289" s="1" t="str">
        <f>VLOOKUP(I289,编辑2!D:R,15,FALSE)</f>
        <v>12;7;7;2</v>
      </c>
      <c r="M289" s="1">
        <f>800*D289*VLOOKUP(G289,Sheet3!S:T,2,FALSE)</f>
        <v>4800</v>
      </c>
    </row>
    <row r="290" spans="1:13">
      <c r="A290" s="27">
        <v>200121</v>
      </c>
      <c r="B290" s="16" t="s">
        <v>236</v>
      </c>
      <c r="C290" s="21" t="s">
        <v>230</v>
      </c>
      <c r="D290" s="13">
        <v>3</v>
      </c>
      <c r="E290" s="16" t="s">
        <v>1041</v>
      </c>
      <c r="F290" s="22" t="str">
        <f t="shared" si="12"/>
        <v>3级</v>
      </c>
      <c r="G290" s="15" t="str">
        <f>VLOOKUP(E290,Sheet3!R:S,2,FALSE)</f>
        <v>紫色</v>
      </c>
      <c r="H290" s="1" t="s">
        <v>1026</v>
      </c>
      <c r="I290" s="1" t="str">
        <f t="shared" ref="I290:I353" si="13">F290&amp;G290&amp;H290</f>
        <v>3级紫色物理鞋子</v>
      </c>
      <c r="J290" s="1">
        <f>VLOOKUP(C290,映射!N:O,2,FALSE)</f>
        <v>143</v>
      </c>
      <c r="K290" s="1" t="str">
        <f>VLOOKUP(I290,编辑2!D:R,14,FALSE)</f>
        <v>3002;3102;3402;5086</v>
      </c>
      <c r="L290" s="1" t="str">
        <f>VLOOKUP(I290,编辑2!D:R,15,FALSE)</f>
        <v>18;10;10;4</v>
      </c>
      <c r="M290" s="1">
        <f>800*D290*VLOOKUP(G290,Sheet3!S:T,2,FALSE)</f>
        <v>7200</v>
      </c>
    </row>
    <row r="291" hidden="1" spans="1:13">
      <c r="A291" s="27">
        <v>200122</v>
      </c>
      <c r="B291" s="16" t="s">
        <v>229</v>
      </c>
      <c r="C291" s="21" t="s">
        <v>230</v>
      </c>
      <c r="D291" s="13">
        <v>4</v>
      </c>
      <c r="E291" s="16" t="s">
        <v>1038</v>
      </c>
      <c r="F291" s="22" t="str">
        <f t="shared" si="12"/>
        <v>4级</v>
      </c>
      <c r="G291" s="15" t="str">
        <f>VLOOKUP(E291,Sheet3!R:S,2,FALSE)</f>
        <v>白色</v>
      </c>
      <c r="H291" s="1" t="s">
        <v>1026</v>
      </c>
      <c r="I291" s="1" t="str">
        <f t="shared" si="13"/>
        <v>4级白色物理鞋子</v>
      </c>
      <c r="J291" s="1">
        <f>VLOOKUP(C291,映射!N:O,2,FALSE)</f>
        <v>143</v>
      </c>
      <c r="K291" s="1" t="e">
        <f>VLOOKUP(I291,编辑2!D:R,14,FALSE)</f>
        <v>#N/A</v>
      </c>
      <c r="L291" s="1" t="e">
        <f>VLOOKUP(I291,编辑2!D:R,15,FALSE)</f>
        <v>#N/A</v>
      </c>
      <c r="M291" s="1">
        <f>800*D291*VLOOKUP(G291,Sheet3!S:T,2,FALSE)</f>
        <v>3200</v>
      </c>
    </row>
    <row r="292" hidden="1" spans="1:13">
      <c r="A292" s="27">
        <v>200123</v>
      </c>
      <c r="B292" s="16" t="s">
        <v>237</v>
      </c>
      <c r="C292" s="21" t="s">
        <v>230</v>
      </c>
      <c r="D292" s="13">
        <v>4</v>
      </c>
      <c r="E292" s="16" t="s">
        <v>1039</v>
      </c>
      <c r="F292" s="22" t="str">
        <f t="shared" si="12"/>
        <v>4级</v>
      </c>
      <c r="G292" s="15" t="str">
        <f>VLOOKUP(E292,Sheet3!R:S,2,FALSE)</f>
        <v>绿色</v>
      </c>
      <c r="H292" s="1" t="s">
        <v>1026</v>
      </c>
      <c r="I292" s="1" t="str">
        <f t="shared" si="13"/>
        <v>4级绿色物理鞋子</v>
      </c>
      <c r="J292" s="1">
        <f>VLOOKUP(C292,映射!N:O,2,FALSE)</f>
        <v>143</v>
      </c>
      <c r="K292" s="1" t="e">
        <f>VLOOKUP(I292,编辑2!D:R,14,FALSE)</f>
        <v>#N/A</v>
      </c>
      <c r="L292" s="1" t="e">
        <f>VLOOKUP(I292,编辑2!D:R,15,FALSE)</f>
        <v>#N/A</v>
      </c>
      <c r="M292" s="1">
        <f>800*D292*VLOOKUP(G292,Sheet3!S:T,2,FALSE)</f>
        <v>4800</v>
      </c>
    </row>
    <row r="293" spans="1:13">
      <c r="A293" s="27">
        <v>200124</v>
      </c>
      <c r="B293" s="16" t="s">
        <v>238</v>
      </c>
      <c r="C293" s="21" t="s">
        <v>230</v>
      </c>
      <c r="D293" s="13">
        <v>4</v>
      </c>
      <c r="E293" s="16" t="s">
        <v>1040</v>
      </c>
      <c r="F293" s="22" t="str">
        <f t="shared" si="12"/>
        <v>4级</v>
      </c>
      <c r="G293" s="15" t="str">
        <f>VLOOKUP(E293,Sheet3!R:S,2,FALSE)</f>
        <v>蓝色</v>
      </c>
      <c r="H293" s="1" t="s">
        <v>1026</v>
      </c>
      <c r="I293" s="1" t="str">
        <f t="shared" si="13"/>
        <v>4级蓝色物理鞋子</v>
      </c>
      <c r="J293" s="1">
        <f>VLOOKUP(C293,映射!N:O,2,FALSE)</f>
        <v>143</v>
      </c>
      <c r="K293" s="1" t="str">
        <f>VLOOKUP(I293,编辑2!D:R,14,FALSE)</f>
        <v>3003;3103;3403;5086</v>
      </c>
      <c r="L293" s="1" t="str">
        <f>VLOOKUP(I293,编辑2!D:R,15,FALSE)</f>
        <v>16;9;9;3</v>
      </c>
      <c r="M293" s="1">
        <f>800*D293*VLOOKUP(G293,Sheet3!S:T,2,FALSE)</f>
        <v>6400</v>
      </c>
    </row>
    <row r="294" spans="1:13">
      <c r="A294" s="27">
        <v>200125</v>
      </c>
      <c r="B294" s="16" t="s">
        <v>239</v>
      </c>
      <c r="C294" s="21" t="s">
        <v>230</v>
      </c>
      <c r="D294" s="13">
        <v>4</v>
      </c>
      <c r="E294" s="16" t="s">
        <v>1041</v>
      </c>
      <c r="F294" s="22" t="str">
        <f t="shared" si="12"/>
        <v>4级</v>
      </c>
      <c r="G294" s="15" t="str">
        <f>VLOOKUP(E294,Sheet3!R:S,2,FALSE)</f>
        <v>紫色</v>
      </c>
      <c r="H294" s="1" t="s">
        <v>1026</v>
      </c>
      <c r="I294" s="1" t="str">
        <f t="shared" si="13"/>
        <v>4级紫色物理鞋子</v>
      </c>
      <c r="J294" s="1">
        <f>VLOOKUP(C294,映射!N:O,2,FALSE)</f>
        <v>143</v>
      </c>
      <c r="K294" s="1" t="str">
        <f>VLOOKUP(I294,编辑2!D:R,14,FALSE)</f>
        <v>3003;3103;3403;5086</v>
      </c>
      <c r="L294" s="1" t="str">
        <f>VLOOKUP(I294,编辑2!D:R,15,FALSE)</f>
        <v>24;14;14;6</v>
      </c>
      <c r="M294" s="1">
        <f>800*D294*VLOOKUP(G294,Sheet3!S:T,2,FALSE)</f>
        <v>9600</v>
      </c>
    </row>
    <row r="295" hidden="1" spans="1:13">
      <c r="A295" s="27">
        <v>200126</v>
      </c>
      <c r="B295" s="16" t="s">
        <v>229</v>
      </c>
      <c r="C295" s="21" t="s">
        <v>230</v>
      </c>
      <c r="D295" s="13">
        <v>5</v>
      </c>
      <c r="E295" s="16" t="s">
        <v>1038</v>
      </c>
      <c r="F295" s="22" t="str">
        <f t="shared" si="12"/>
        <v>5级</v>
      </c>
      <c r="G295" s="15" t="str">
        <f>VLOOKUP(E295,Sheet3!R:S,2,FALSE)</f>
        <v>白色</v>
      </c>
      <c r="H295" s="1" t="s">
        <v>1026</v>
      </c>
      <c r="I295" s="1" t="str">
        <f t="shared" si="13"/>
        <v>5级白色物理鞋子</v>
      </c>
      <c r="J295" s="1">
        <f>VLOOKUP(C295,映射!N:O,2,FALSE)</f>
        <v>143</v>
      </c>
      <c r="K295" s="1" t="e">
        <f>VLOOKUP(I295,编辑2!D:R,14,FALSE)</f>
        <v>#N/A</v>
      </c>
      <c r="L295" s="1" t="e">
        <f>VLOOKUP(I295,编辑2!D:R,15,FALSE)</f>
        <v>#N/A</v>
      </c>
      <c r="M295" s="1">
        <f>800*D295*VLOOKUP(G295,Sheet3!S:T,2,FALSE)</f>
        <v>4000</v>
      </c>
    </row>
    <row r="296" hidden="1" spans="1:13">
      <c r="A296" s="27">
        <v>200127</v>
      </c>
      <c r="B296" s="16" t="s">
        <v>240</v>
      </c>
      <c r="C296" s="21" t="s">
        <v>230</v>
      </c>
      <c r="D296" s="13">
        <v>5</v>
      </c>
      <c r="E296" s="16" t="s">
        <v>1039</v>
      </c>
      <c r="F296" s="22" t="str">
        <f t="shared" si="12"/>
        <v>5级</v>
      </c>
      <c r="G296" s="15" t="str">
        <f>VLOOKUP(E296,Sheet3!R:S,2,FALSE)</f>
        <v>绿色</v>
      </c>
      <c r="H296" s="1" t="s">
        <v>1026</v>
      </c>
      <c r="I296" s="1" t="str">
        <f t="shared" si="13"/>
        <v>5级绿色物理鞋子</v>
      </c>
      <c r="J296" s="1">
        <f>VLOOKUP(C296,映射!N:O,2,FALSE)</f>
        <v>143</v>
      </c>
      <c r="K296" s="1" t="e">
        <f>VLOOKUP(I296,编辑2!D:R,14,FALSE)</f>
        <v>#N/A</v>
      </c>
      <c r="L296" s="1" t="e">
        <f>VLOOKUP(I296,编辑2!D:R,15,FALSE)</f>
        <v>#N/A</v>
      </c>
      <c r="M296" s="1">
        <f>800*D296*VLOOKUP(G296,Sheet3!S:T,2,FALSE)</f>
        <v>6000</v>
      </c>
    </row>
    <row r="297" spans="1:13">
      <c r="A297" s="27">
        <v>200128</v>
      </c>
      <c r="B297" s="16" t="s">
        <v>241</v>
      </c>
      <c r="C297" s="21" t="s">
        <v>230</v>
      </c>
      <c r="D297" s="13">
        <v>5</v>
      </c>
      <c r="E297" s="16" t="s">
        <v>1040</v>
      </c>
      <c r="F297" s="22" t="str">
        <f t="shared" si="12"/>
        <v>5级</v>
      </c>
      <c r="G297" s="15" t="str">
        <f>VLOOKUP(E297,Sheet3!R:S,2,FALSE)</f>
        <v>蓝色</v>
      </c>
      <c r="H297" s="1" t="s">
        <v>1026</v>
      </c>
      <c r="I297" s="1" t="str">
        <f t="shared" si="13"/>
        <v>5级蓝色物理鞋子</v>
      </c>
      <c r="J297" s="1">
        <f>VLOOKUP(C297,映射!N:O,2,FALSE)</f>
        <v>143</v>
      </c>
      <c r="K297" s="1" t="str">
        <f>VLOOKUP(I297,编辑2!D:R,14,FALSE)</f>
        <v>3004;3104;3404;5086</v>
      </c>
      <c r="L297" s="1" t="str">
        <f>VLOOKUP(I297,编辑2!D:R,15,FALSE)</f>
        <v>20;12;12;4</v>
      </c>
      <c r="M297" s="1">
        <f>800*D297*VLOOKUP(G297,Sheet3!S:T,2,FALSE)</f>
        <v>8000</v>
      </c>
    </row>
    <row r="298" spans="1:13">
      <c r="A298" s="27">
        <v>200129</v>
      </c>
      <c r="B298" s="16" t="s">
        <v>242</v>
      </c>
      <c r="C298" s="21" t="s">
        <v>230</v>
      </c>
      <c r="D298" s="13">
        <v>5</v>
      </c>
      <c r="E298" s="16" t="s">
        <v>1041</v>
      </c>
      <c r="F298" s="22" t="str">
        <f t="shared" si="12"/>
        <v>5级</v>
      </c>
      <c r="G298" s="15" t="str">
        <f>VLOOKUP(E298,Sheet3!R:S,2,FALSE)</f>
        <v>紫色</v>
      </c>
      <c r="H298" s="1" t="s">
        <v>1026</v>
      </c>
      <c r="I298" s="1" t="str">
        <f t="shared" si="13"/>
        <v>5级紫色物理鞋子</v>
      </c>
      <c r="J298" s="1">
        <f>VLOOKUP(C298,映射!N:O,2,FALSE)</f>
        <v>143</v>
      </c>
      <c r="K298" s="1" t="str">
        <f>VLOOKUP(I298,编辑2!D:R,14,FALSE)</f>
        <v>3004;3104;3404;5086</v>
      </c>
      <c r="L298" s="1" t="str">
        <f>VLOOKUP(I298,编辑2!D:R,15,FALSE)</f>
        <v>30;18;18;8</v>
      </c>
      <c r="M298" s="1">
        <f>800*D298*VLOOKUP(G298,Sheet3!S:T,2,FALSE)</f>
        <v>12000</v>
      </c>
    </row>
    <row r="299" spans="1:13">
      <c r="A299" s="27">
        <v>200130</v>
      </c>
      <c r="B299" s="16" t="s">
        <v>412</v>
      </c>
      <c r="C299" s="21" t="s">
        <v>230</v>
      </c>
      <c r="D299" s="13">
        <v>5</v>
      </c>
      <c r="E299" s="16" t="s">
        <v>1042</v>
      </c>
      <c r="F299" s="22" t="str">
        <f t="shared" si="12"/>
        <v>5级</v>
      </c>
      <c r="G299" s="15" t="str">
        <f>VLOOKUP(E299,Sheet3!R:S,2,FALSE)</f>
        <v>金色</v>
      </c>
      <c r="H299" s="1" t="s">
        <v>1026</v>
      </c>
      <c r="I299" s="1" t="str">
        <f t="shared" si="13"/>
        <v>5级金色物理鞋子</v>
      </c>
      <c r="J299" s="1">
        <f>VLOOKUP(C299,映射!N:O,2,FALSE)</f>
        <v>143</v>
      </c>
      <c r="K299" s="1" t="str">
        <f>VLOOKUP(I299,编辑2!D:R,14,FALSE)</f>
        <v>3004;3104;3404;5086</v>
      </c>
      <c r="L299" s="1" t="str">
        <f>VLOOKUP(I299,编辑2!D:R,15,FALSE)</f>
        <v>48;28;28;12</v>
      </c>
      <c r="M299" s="1">
        <f>800*D299*VLOOKUP(G299,Sheet3!S:T,2,FALSE)</f>
        <v>20000</v>
      </c>
    </row>
    <row r="300" hidden="1" spans="1:13">
      <c r="A300" s="27">
        <v>200131</v>
      </c>
      <c r="B300" s="16" t="s">
        <v>229</v>
      </c>
      <c r="C300" s="21" t="s">
        <v>230</v>
      </c>
      <c r="D300" s="13">
        <v>6</v>
      </c>
      <c r="E300" s="16" t="s">
        <v>1038</v>
      </c>
      <c r="F300" s="22" t="str">
        <f t="shared" si="12"/>
        <v>6级</v>
      </c>
      <c r="G300" s="15" t="str">
        <f>VLOOKUP(E300,Sheet3!R:S,2,FALSE)</f>
        <v>白色</v>
      </c>
      <c r="H300" s="1" t="s">
        <v>1026</v>
      </c>
      <c r="I300" s="1" t="str">
        <f t="shared" si="13"/>
        <v>6级白色物理鞋子</v>
      </c>
      <c r="J300" s="1">
        <f>VLOOKUP(C300,映射!N:O,2,FALSE)</f>
        <v>143</v>
      </c>
      <c r="K300" s="1" t="e">
        <f>VLOOKUP(I300,编辑2!D:R,14,FALSE)</f>
        <v>#N/A</v>
      </c>
      <c r="L300" s="1" t="e">
        <f>VLOOKUP(I300,编辑2!D:R,15,FALSE)</f>
        <v>#N/A</v>
      </c>
      <c r="M300" s="1">
        <f>800*D300*VLOOKUP(G300,Sheet3!S:T,2,FALSE)</f>
        <v>4800</v>
      </c>
    </row>
    <row r="301" hidden="1" spans="1:13">
      <c r="A301" s="27">
        <v>200132</v>
      </c>
      <c r="B301" s="16" t="s">
        <v>243</v>
      </c>
      <c r="C301" s="21" t="s">
        <v>230</v>
      </c>
      <c r="D301" s="13">
        <v>6</v>
      </c>
      <c r="E301" s="16" t="s">
        <v>1039</v>
      </c>
      <c r="F301" s="22" t="str">
        <f t="shared" si="12"/>
        <v>6级</v>
      </c>
      <c r="G301" s="15" t="str">
        <f>VLOOKUP(E301,Sheet3!R:S,2,FALSE)</f>
        <v>绿色</v>
      </c>
      <c r="H301" s="1" t="s">
        <v>1026</v>
      </c>
      <c r="I301" s="1" t="str">
        <f t="shared" si="13"/>
        <v>6级绿色物理鞋子</v>
      </c>
      <c r="J301" s="1">
        <f>VLOOKUP(C301,映射!N:O,2,FALSE)</f>
        <v>143</v>
      </c>
      <c r="K301" s="1" t="e">
        <f>VLOOKUP(I301,编辑2!D:R,14,FALSE)</f>
        <v>#N/A</v>
      </c>
      <c r="L301" s="1" t="e">
        <f>VLOOKUP(I301,编辑2!D:R,15,FALSE)</f>
        <v>#N/A</v>
      </c>
      <c r="M301" s="1">
        <f>800*D301*VLOOKUP(G301,Sheet3!S:T,2,FALSE)</f>
        <v>7200</v>
      </c>
    </row>
    <row r="302" spans="1:13">
      <c r="A302" s="27">
        <v>200133</v>
      </c>
      <c r="B302" s="16" t="s">
        <v>410</v>
      </c>
      <c r="C302" s="21" t="s">
        <v>230</v>
      </c>
      <c r="D302" s="13">
        <v>6</v>
      </c>
      <c r="E302" s="16" t="s">
        <v>1040</v>
      </c>
      <c r="F302" s="22" t="str">
        <f t="shared" si="12"/>
        <v>6级</v>
      </c>
      <c r="G302" s="15" t="str">
        <f>VLOOKUP(E302,Sheet3!R:S,2,FALSE)</f>
        <v>蓝色</v>
      </c>
      <c r="H302" s="1" t="s">
        <v>1026</v>
      </c>
      <c r="I302" s="1" t="str">
        <f t="shared" si="13"/>
        <v>6级蓝色物理鞋子</v>
      </c>
      <c r="J302" s="1">
        <f>VLOOKUP(C302,映射!N:O,2,FALSE)</f>
        <v>143</v>
      </c>
      <c r="K302" s="1" t="str">
        <f>VLOOKUP(I302,编辑2!D:R,14,FALSE)</f>
        <v>3005;3105;3405;5086</v>
      </c>
      <c r="L302" s="1" t="str">
        <f>VLOOKUP(I302,编辑2!D:R,15,FALSE)</f>
        <v>24;14;14;5</v>
      </c>
      <c r="M302" s="1">
        <f>800*D302*VLOOKUP(G302,Sheet3!S:T,2,FALSE)</f>
        <v>9600</v>
      </c>
    </row>
    <row r="303" spans="1:13">
      <c r="A303" s="27">
        <v>200134</v>
      </c>
      <c r="B303" s="16" t="s">
        <v>411</v>
      </c>
      <c r="C303" s="21" t="s">
        <v>230</v>
      </c>
      <c r="D303" s="13">
        <v>6</v>
      </c>
      <c r="E303" s="16" t="s">
        <v>1041</v>
      </c>
      <c r="F303" s="22" t="str">
        <f t="shared" si="12"/>
        <v>6级</v>
      </c>
      <c r="G303" s="15" t="str">
        <f>VLOOKUP(E303,Sheet3!R:S,2,FALSE)</f>
        <v>紫色</v>
      </c>
      <c r="H303" s="1" t="s">
        <v>1026</v>
      </c>
      <c r="I303" s="1" t="str">
        <f t="shared" si="13"/>
        <v>6级紫色物理鞋子</v>
      </c>
      <c r="J303" s="1">
        <f>VLOOKUP(C303,映射!N:O,2,FALSE)</f>
        <v>143</v>
      </c>
      <c r="K303" s="1" t="str">
        <f>VLOOKUP(I303,编辑2!D:R,14,FALSE)</f>
        <v>3005;3105;3405;5086</v>
      </c>
      <c r="L303" s="1" t="str">
        <f>VLOOKUP(I303,编辑2!D:R,15,FALSE)</f>
        <v>36;21;21;10</v>
      </c>
      <c r="M303" s="1">
        <f>800*D303*VLOOKUP(G303,Sheet3!S:T,2,FALSE)</f>
        <v>14400</v>
      </c>
    </row>
    <row r="304" spans="1:13">
      <c r="A304" s="27">
        <v>200135</v>
      </c>
      <c r="B304" s="16" t="s">
        <v>413</v>
      </c>
      <c r="C304" s="21" t="s">
        <v>230</v>
      </c>
      <c r="D304" s="13">
        <v>6</v>
      </c>
      <c r="E304" s="16" t="s">
        <v>1042</v>
      </c>
      <c r="F304" s="22" t="str">
        <f t="shared" si="12"/>
        <v>6级</v>
      </c>
      <c r="G304" s="15" t="str">
        <f>VLOOKUP(E304,Sheet3!R:S,2,FALSE)</f>
        <v>金色</v>
      </c>
      <c r="H304" s="1" t="s">
        <v>1026</v>
      </c>
      <c r="I304" s="1" t="str">
        <f t="shared" si="13"/>
        <v>6级金色物理鞋子</v>
      </c>
      <c r="J304" s="1">
        <f>VLOOKUP(C304,映射!N:O,2,FALSE)</f>
        <v>143</v>
      </c>
      <c r="K304" s="1" t="str">
        <f>VLOOKUP(I304,编辑2!D:R,14,FALSE)</f>
        <v>3005;3105;3405;5086</v>
      </c>
      <c r="L304" s="1" t="str">
        <f>VLOOKUP(I304,编辑2!D:R,15,FALSE)</f>
        <v>58;34;34;15</v>
      </c>
      <c r="M304" s="1">
        <f>800*D304*VLOOKUP(G304,Sheet3!S:T,2,FALSE)</f>
        <v>24000</v>
      </c>
    </row>
    <row r="305" hidden="1" spans="1:13">
      <c r="A305" s="27">
        <v>200136</v>
      </c>
      <c r="B305" s="16" t="s">
        <v>229</v>
      </c>
      <c r="C305" s="21" t="s">
        <v>230</v>
      </c>
      <c r="D305" s="13">
        <v>7</v>
      </c>
      <c r="E305" s="16" t="s">
        <v>1038</v>
      </c>
      <c r="F305" s="22" t="str">
        <f t="shared" si="12"/>
        <v>7级</v>
      </c>
      <c r="G305" s="15" t="str">
        <f>VLOOKUP(E305,Sheet3!R:S,2,FALSE)</f>
        <v>白色</v>
      </c>
      <c r="H305" s="1" t="s">
        <v>1026</v>
      </c>
      <c r="I305" s="1" t="str">
        <f t="shared" si="13"/>
        <v>7级白色物理鞋子</v>
      </c>
      <c r="J305" s="1">
        <f>VLOOKUP(C305,映射!N:O,2,FALSE)</f>
        <v>143</v>
      </c>
      <c r="K305" s="1" t="e">
        <f>VLOOKUP(I305,编辑2!D:R,14,FALSE)</f>
        <v>#N/A</v>
      </c>
      <c r="L305" s="1" t="e">
        <f>VLOOKUP(I305,编辑2!D:R,15,FALSE)</f>
        <v>#N/A</v>
      </c>
      <c r="M305" s="1">
        <f>800*D305*VLOOKUP(G305,Sheet3!S:T,2,FALSE)</f>
        <v>5600</v>
      </c>
    </row>
    <row r="306" hidden="1" spans="1:13">
      <c r="A306" s="27">
        <v>200137</v>
      </c>
      <c r="B306" s="16" t="s">
        <v>416</v>
      </c>
      <c r="C306" s="21" t="s">
        <v>230</v>
      </c>
      <c r="D306" s="13">
        <v>7</v>
      </c>
      <c r="E306" s="16" t="s">
        <v>1039</v>
      </c>
      <c r="F306" s="22" t="str">
        <f t="shared" si="12"/>
        <v>7级</v>
      </c>
      <c r="G306" s="15" t="str">
        <f>VLOOKUP(E306,Sheet3!R:S,2,FALSE)</f>
        <v>绿色</v>
      </c>
      <c r="H306" s="1" t="s">
        <v>1026</v>
      </c>
      <c r="I306" s="1" t="str">
        <f t="shared" si="13"/>
        <v>7级绿色物理鞋子</v>
      </c>
      <c r="J306" s="1">
        <f>VLOOKUP(C306,映射!N:O,2,FALSE)</f>
        <v>143</v>
      </c>
      <c r="K306" s="1" t="e">
        <f>VLOOKUP(I306,编辑2!D:R,14,FALSE)</f>
        <v>#N/A</v>
      </c>
      <c r="L306" s="1" t="e">
        <f>VLOOKUP(I306,编辑2!D:R,15,FALSE)</f>
        <v>#N/A</v>
      </c>
      <c r="M306" s="1">
        <f>800*D306*VLOOKUP(G306,Sheet3!S:T,2,FALSE)</f>
        <v>8400</v>
      </c>
    </row>
    <row r="307" spans="1:13">
      <c r="A307" s="27">
        <v>200138</v>
      </c>
      <c r="B307" s="16" t="s">
        <v>417</v>
      </c>
      <c r="C307" s="21" t="s">
        <v>230</v>
      </c>
      <c r="D307" s="13">
        <v>7</v>
      </c>
      <c r="E307" s="16" t="s">
        <v>1040</v>
      </c>
      <c r="F307" s="22" t="str">
        <f t="shared" si="12"/>
        <v>7级</v>
      </c>
      <c r="G307" s="15" t="str">
        <f>VLOOKUP(E307,Sheet3!R:S,2,FALSE)</f>
        <v>蓝色</v>
      </c>
      <c r="H307" s="1" t="s">
        <v>1026</v>
      </c>
      <c r="I307" s="1" t="str">
        <f t="shared" si="13"/>
        <v>7级蓝色物理鞋子</v>
      </c>
      <c r="J307" s="1">
        <f>VLOOKUP(C307,映射!N:O,2,FALSE)</f>
        <v>143</v>
      </c>
      <c r="K307" s="1" t="str">
        <f>VLOOKUP(I307,编辑2!D:R,14,FALSE)</f>
        <v>3006;3106;3406;5086</v>
      </c>
      <c r="L307" s="1" t="str">
        <f>VLOOKUP(I307,编辑2!D:R,15,FALSE)</f>
        <v>27;16;16;6</v>
      </c>
      <c r="M307" s="1">
        <f>800*D307*VLOOKUP(G307,Sheet3!S:T,2,FALSE)</f>
        <v>11200</v>
      </c>
    </row>
    <row r="308" spans="1:13">
      <c r="A308" s="27">
        <v>200139</v>
      </c>
      <c r="B308" s="16" t="s">
        <v>418</v>
      </c>
      <c r="C308" s="21" t="s">
        <v>230</v>
      </c>
      <c r="D308" s="13">
        <v>7</v>
      </c>
      <c r="E308" s="16" t="s">
        <v>1041</v>
      </c>
      <c r="F308" s="22" t="str">
        <f t="shared" si="12"/>
        <v>7级</v>
      </c>
      <c r="G308" s="15" t="str">
        <f>VLOOKUP(E308,Sheet3!R:S,2,FALSE)</f>
        <v>紫色</v>
      </c>
      <c r="H308" s="1" t="s">
        <v>1026</v>
      </c>
      <c r="I308" s="1" t="str">
        <f t="shared" si="13"/>
        <v>7级紫色物理鞋子</v>
      </c>
      <c r="J308" s="1">
        <f>VLOOKUP(C308,映射!N:O,2,FALSE)</f>
        <v>143</v>
      </c>
      <c r="K308" s="1" t="str">
        <f>VLOOKUP(I308,编辑2!D:R,14,FALSE)</f>
        <v>3006;3106;3406;5086</v>
      </c>
      <c r="L308" s="1" t="str">
        <f>VLOOKUP(I308,编辑2!D:R,15,FALSE)</f>
        <v>42;25;25;12</v>
      </c>
      <c r="M308" s="1">
        <f>800*D308*VLOOKUP(G308,Sheet3!S:T,2,FALSE)</f>
        <v>16800</v>
      </c>
    </row>
    <row r="309" spans="1:13">
      <c r="A309" s="27">
        <v>200140</v>
      </c>
      <c r="B309" s="16" t="s">
        <v>419</v>
      </c>
      <c r="C309" s="21" t="s">
        <v>230</v>
      </c>
      <c r="D309" s="13">
        <v>7</v>
      </c>
      <c r="E309" s="16" t="s">
        <v>1042</v>
      </c>
      <c r="F309" s="22" t="str">
        <f t="shared" si="12"/>
        <v>7级</v>
      </c>
      <c r="G309" s="15" t="str">
        <f>VLOOKUP(E309,Sheet3!R:S,2,FALSE)</f>
        <v>金色</v>
      </c>
      <c r="H309" s="1" t="s">
        <v>1026</v>
      </c>
      <c r="I309" s="1" t="str">
        <f t="shared" si="13"/>
        <v>7级金色物理鞋子</v>
      </c>
      <c r="J309" s="1">
        <f>VLOOKUP(C309,映射!N:O,2,FALSE)</f>
        <v>143</v>
      </c>
      <c r="K309" s="1" t="str">
        <f>VLOOKUP(I309,编辑2!D:R,14,FALSE)</f>
        <v>3006;3106;3406;5086</v>
      </c>
      <c r="L309" s="1" t="str">
        <f>VLOOKUP(I309,编辑2!D:R,15,FALSE)</f>
        <v>68;40;40;18</v>
      </c>
      <c r="M309" s="1">
        <f>800*D309*VLOOKUP(G309,Sheet3!S:T,2,FALSE)</f>
        <v>28000</v>
      </c>
    </row>
    <row r="310" hidden="1" spans="1:13">
      <c r="A310" s="27">
        <v>200141</v>
      </c>
      <c r="B310" s="16" t="s">
        <v>244</v>
      </c>
      <c r="C310" s="23" t="s">
        <v>245</v>
      </c>
      <c r="D310" s="13">
        <v>1</v>
      </c>
      <c r="E310" s="16" t="s">
        <v>1038</v>
      </c>
      <c r="F310" s="22" t="str">
        <f t="shared" si="12"/>
        <v>1级</v>
      </c>
      <c r="G310" s="15" t="str">
        <f>VLOOKUP(E310,Sheet3!R:S,2,FALSE)</f>
        <v>白色</v>
      </c>
      <c r="H310" s="1" t="s">
        <v>1026</v>
      </c>
      <c r="I310" s="1" t="str">
        <f t="shared" si="13"/>
        <v>1级白色物理鞋子</v>
      </c>
      <c r="J310" s="1">
        <f>VLOOKUP(C310,映射!N:O,2,FALSE)</f>
        <v>151</v>
      </c>
      <c r="K310" s="1" t="e">
        <f>VLOOKUP(I310,编辑2!D:R,14,FALSE)</f>
        <v>#N/A</v>
      </c>
      <c r="L310" s="1" t="e">
        <f>VLOOKUP(I310,编辑2!D:R,15,FALSE)</f>
        <v>#N/A</v>
      </c>
      <c r="M310" s="1">
        <f>800*D310*VLOOKUP(G310,Sheet3!S:T,2,FALSE)</f>
        <v>800</v>
      </c>
    </row>
    <row r="311" hidden="1" spans="1:13">
      <c r="A311" s="27">
        <v>200142</v>
      </c>
      <c r="B311" s="16" t="s">
        <v>246</v>
      </c>
      <c r="C311" s="23" t="s">
        <v>245</v>
      </c>
      <c r="D311" s="13">
        <v>1</v>
      </c>
      <c r="E311" s="16" t="s">
        <v>1039</v>
      </c>
      <c r="F311" s="22" t="str">
        <f t="shared" si="12"/>
        <v>1级</v>
      </c>
      <c r="G311" s="15" t="str">
        <f>VLOOKUP(E311,Sheet3!R:S,2,FALSE)</f>
        <v>绿色</v>
      </c>
      <c r="H311" s="1" t="s">
        <v>1026</v>
      </c>
      <c r="I311" s="1" t="str">
        <f t="shared" si="13"/>
        <v>1级绿色物理鞋子</v>
      </c>
      <c r="J311" s="1">
        <f>VLOOKUP(C311,映射!N:O,2,FALSE)</f>
        <v>151</v>
      </c>
      <c r="K311" s="1" t="e">
        <f>VLOOKUP(I311,编辑2!D:R,14,FALSE)</f>
        <v>#N/A</v>
      </c>
      <c r="L311" s="1" t="e">
        <f>VLOOKUP(I311,编辑2!D:R,15,FALSE)</f>
        <v>#N/A</v>
      </c>
      <c r="M311" s="1">
        <f>800*D311*VLOOKUP(G311,Sheet3!S:T,2,FALSE)</f>
        <v>1200</v>
      </c>
    </row>
    <row r="312" hidden="1" spans="1:13">
      <c r="A312" s="27">
        <v>200143</v>
      </c>
      <c r="B312" s="16" t="s">
        <v>244</v>
      </c>
      <c r="C312" s="23" t="s">
        <v>245</v>
      </c>
      <c r="D312" s="13">
        <v>2</v>
      </c>
      <c r="E312" s="16" t="s">
        <v>1038</v>
      </c>
      <c r="F312" s="22" t="str">
        <f t="shared" si="12"/>
        <v>2级</v>
      </c>
      <c r="G312" s="15" t="str">
        <f>VLOOKUP(E312,Sheet3!R:S,2,FALSE)</f>
        <v>白色</v>
      </c>
      <c r="H312" s="1" t="s">
        <v>1026</v>
      </c>
      <c r="I312" s="1" t="str">
        <f t="shared" si="13"/>
        <v>2级白色物理鞋子</v>
      </c>
      <c r="J312" s="1">
        <f>VLOOKUP(C312,映射!N:O,2,FALSE)</f>
        <v>151</v>
      </c>
      <c r="K312" s="1" t="e">
        <f>VLOOKUP(I312,编辑2!D:R,14,FALSE)</f>
        <v>#N/A</v>
      </c>
      <c r="L312" s="1" t="e">
        <f>VLOOKUP(I312,编辑2!D:R,15,FALSE)</f>
        <v>#N/A</v>
      </c>
      <c r="M312" s="1">
        <f>800*D312*VLOOKUP(G312,Sheet3!S:T,2,FALSE)</f>
        <v>1600</v>
      </c>
    </row>
    <row r="313" spans="1:13">
      <c r="A313" s="27">
        <v>200144</v>
      </c>
      <c r="B313" s="16" t="s">
        <v>247</v>
      </c>
      <c r="C313" s="23" t="s">
        <v>245</v>
      </c>
      <c r="D313" s="13">
        <v>2</v>
      </c>
      <c r="E313" s="16" t="s">
        <v>1039</v>
      </c>
      <c r="F313" s="22" t="str">
        <f t="shared" si="12"/>
        <v>2级</v>
      </c>
      <c r="G313" s="15" t="str">
        <f>VLOOKUP(E313,Sheet3!R:S,2,FALSE)</f>
        <v>绿色</v>
      </c>
      <c r="H313" s="1" t="s">
        <v>1026</v>
      </c>
      <c r="I313" s="1" t="str">
        <f t="shared" si="13"/>
        <v>2级绿色物理鞋子</v>
      </c>
      <c r="J313" s="1">
        <f>VLOOKUP(C313,映射!N:O,2,FALSE)</f>
        <v>151</v>
      </c>
      <c r="K313" s="1" t="str">
        <f>VLOOKUP(I313,编辑2!D:R,14,FALSE)</f>
        <v>3001;3101;3401</v>
      </c>
      <c r="L313" s="1" t="str">
        <f>VLOOKUP(I313,编辑2!D:R,15,FALSE)</f>
        <v>5;3;3</v>
      </c>
      <c r="M313" s="1">
        <f>800*D313*VLOOKUP(G313,Sheet3!S:T,2,FALSE)</f>
        <v>2400</v>
      </c>
    </row>
    <row r="314" spans="1:13">
      <c r="A314" s="27">
        <v>200145</v>
      </c>
      <c r="B314" s="16" t="s">
        <v>248</v>
      </c>
      <c r="C314" s="23" t="s">
        <v>245</v>
      </c>
      <c r="D314" s="13">
        <v>2</v>
      </c>
      <c r="E314" s="16" t="s">
        <v>1040</v>
      </c>
      <c r="F314" s="22" t="str">
        <f t="shared" si="12"/>
        <v>2级</v>
      </c>
      <c r="G314" s="15" t="str">
        <f>VLOOKUP(E314,Sheet3!R:S,2,FALSE)</f>
        <v>蓝色</v>
      </c>
      <c r="H314" s="1" t="s">
        <v>1026</v>
      </c>
      <c r="I314" s="1" t="str">
        <f t="shared" si="13"/>
        <v>2级蓝色物理鞋子</v>
      </c>
      <c r="J314" s="1">
        <f>VLOOKUP(C314,映射!N:O,2,FALSE)</f>
        <v>151</v>
      </c>
      <c r="K314" s="1" t="str">
        <f>VLOOKUP(I314,编辑2!D:R,14,FALSE)</f>
        <v>3001;3101;3401;5086</v>
      </c>
      <c r="L314" s="1" t="str">
        <f>VLOOKUP(I314,编辑2!D:R,15,FALSE)</f>
        <v>8;4;4;1</v>
      </c>
      <c r="M314" s="1">
        <f>800*D314*VLOOKUP(G314,Sheet3!S:T,2,FALSE)</f>
        <v>3200</v>
      </c>
    </row>
    <row r="315" hidden="1" spans="1:13">
      <c r="A315" s="27">
        <v>200146</v>
      </c>
      <c r="B315" s="16" t="s">
        <v>244</v>
      </c>
      <c r="C315" s="23" t="s">
        <v>245</v>
      </c>
      <c r="D315" s="13">
        <v>3</v>
      </c>
      <c r="E315" s="16" t="s">
        <v>1038</v>
      </c>
      <c r="F315" s="22" t="str">
        <f t="shared" si="12"/>
        <v>3级</v>
      </c>
      <c r="G315" s="15" t="str">
        <f>VLOOKUP(E315,Sheet3!R:S,2,FALSE)</f>
        <v>白色</v>
      </c>
      <c r="H315" s="1" t="s">
        <v>1026</v>
      </c>
      <c r="I315" s="1" t="str">
        <f t="shared" si="13"/>
        <v>3级白色物理鞋子</v>
      </c>
      <c r="J315" s="1">
        <f>VLOOKUP(C315,映射!N:O,2,FALSE)</f>
        <v>151</v>
      </c>
      <c r="K315" s="1" t="e">
        <f>VLOOKUP(I315,编辑2!D:R,14,FALSE)</f>
        <v>#N/A</v>
      </c>
      <c r="L315" s="1" t="e">
        <f>VLOOKUP(I315,编辑2!D:R,15,FALSE)</f>
        <v>#N/A</v>
      </c>
      <c r="M315" s="1">
        <f>800*D315*VLOOKUP(G315,Sheet3!S:T,2,FALSE)</f>
        <v>2400</v>
      </c>
    </row>
    <row r="316" hidden="1" spans="1:13">
      <c r="A316" s="27">
        <v>200147</v>
      </c>
      <c r="B316" s="29" t="s">
        <v>249</v>
      </c>
      <c r="C316" s="23" t="s">
        <v>245</v>
      </c>
      <c r="D316" s="13">
        <v>3</v>
      </c>
      <c r="E316" s="16" t="s">
        <v>1039</v>
      </c>
      <c r="F316" s="22" t="str">
        <f t="shared" si="12"/>
        <v>3级</v>
      </c>
      <c r="G316" s="15" t="str">
        <f>VLOOKUP(E316,Sheet3!R:S,2,FALSE)</f>
        <v>绿色</v>
      </c>
      <c r="H316" s="1" t="s">
        <v>1026</v>
      </c>
      <c r="I316" s="1" t="str">
        <f t="shared" si="13"/>
        <v>3级绿色物理鞋子</v>
      </c>
      <c r="J316" s="1">
        <f>VLOOKUP(C316,映射!N:O,2,FALSE)</f>
        <v>151</v>
      </c>
      <c r="K316" s="1" t="e">
        <f>VLOOKUP(I316,编辑2!D:R,14,FALSE)</f>
        <v>#N/A</v>
      </c>
      <c r="L316" s="1" t="e">
        <f>VLOOKUP(I316,编辑2!D:R,15,FALSE)</f>
        <v>#N/A</v>
      </c>
      <c r="M316" s="1">
        <f>800*D316*VLOOKUP(G316,Sheet3!S:T,2,FALSE)</f>
        <v>3600</v>
      </c>
    </row>
    <row r="317" spans="1:13">
      <c r="A317" s="27">
        <v>200148</v>
      </c>
      <c r="B317" s="29" t="s">
        <v>250</v>
      </c>
      <c r="C317" s="23" t="s">
        <v>245</v>
      </c>
      <c r="D317" s="13">
        <v>3</v>
      </c>
      <c r="E317" s="16" t="s">
        <v>1040</v>
      </c>
      <c r="F317" s="22" t="str">
        <f t="shared" si="12"/>
        <v>3级</v>
      </c>
      <c r="G317" s="15" t="str">
        <f>VLOOKUP(E317,Sheet3!R:S,2,FALSE)</f>
        <v>蓝色</v>
      </c>
      <c r="H317" s="1" t="s">
        <v>1026</v>
      </c>
      <c r="I317" s="1" t="str">
        <f t="shared" si="13"/>
        <v>3级蓝色物理鞋子</v>
      </c>
      <c r="J317" s="1">
        <f>VLOOKUP(C317,映射!N:O,2,FALSE)</f>
        <v>151</v>
      </c>
      <c r="K317" s="1" t="str">
        <f>VLOOKUP(I317,编辑2!D:R,14,FALSE)</f>
        <v>3002;3102;3402;5086</v>
      </c>
      <c r="L317" s="1" t="str">
        <f>VLOOKUP(I317,编辑2!D:R,15,FALSE)</f>
        <v>12;7;7;2</v>
      </c>
      <c r="M317" s="1">
        <f>800*D317*VLOOKUP(G317,Sheet3!S:T,2,FALSE)</f>
        <v>4800</v>
      </c>
    </row>
    <row r="318" spans="1:13">
      <c r="A318" s="27">
        <v>200149</v>
      </c>
      <c r="B318" s="16" t="s">
        <v>251</v>
      </c>
      <c r="C318" s="23" t="s">
        <v>245</v>
      </c>
      <c r="D318" s="13">
        <v>3</v>
      </c>
      <c r="E318" s="16" t="s">
        <v>1041</v>
      </c>
      <c r="F318" s="22" t="str">
        <f t="shared" si="12"/>
        <v>3级</v>
      </c>
      <c r="G318" s="15" t="str">
        <f>VLOOKUP(E318,Sheet3!R:S,2,FALSE)</f>
        <v>紫色</v>
      </c>
      <c r="H318" s="1" t="s">
        <v>1026</v>
      </c>
      <c r="I318" s="1" t="str">
        <f t="shared" si="13"/>
        <v>3级紫色物理鞋子</v>
      </c>
      <c r="J318" s="1">
        <f>VLOOKUP(C318,映射!N:O,2,FALSE)</f>
        <v>151</v>
      </c>
      <c r="K318" s="1" t="str">
        <f>VLOOKUP(I318,编辑2!D:R,14,FALSE)</f>
        <v>3002;3102;3402;5086</v>
      </c>
      <c r="L318" s="1" t="str">
        <f>VLOOKUP(I318,编辑2!D:R,15,FALSE)</f>
        <v>18;10;10;4</v>
      </c>
      <c r="M318" s="1">
        <f>800*D318*VLOOKUP(G318,Sheet3!S:T,2,FALSE)</f>
        <v>7200</v>
      </c>
    </row>
    <row r="319" hidden="1" spans="1:13">
      <c r="A319" s="27">
        <v>200150</v>
      </c>
      <c r="B319" s="16" t="s">
        <v>244</v>
      </c>
      <c r="C319" s="23" t="s">
        <v>245</v>
      </c>
      <c r="D319" s="13">
        <v>4</v>
      </c>
      <c r="E319" s="16" t="s">
        <v>1038</v>
      </c>
      <c r="F319" s="22" t="str">
        <f t="shared" si="12"/>
        <v>4级</v>
      </c>
      <c r="G319" s="15" t="str">
        <f>VLOOKUP(E319,Sheet3!R:S,2,FALSE)</f>
        <v>白色</v>
      </c>
      <c r="H319" s="1" t="s">
        <v>1026</v>
      </c>
      <c r="I319" s="1" t="str">
        <f t="shared" si="13"/>
        <v>4级白色物理鞋子</v>
      </c>
      <c r="J319" s="1">
        <f>VLOOKUP(C319,映射!N:O,2,FALSE)</f>
        <v>151</v>
      </c>
      <c r="K319" s="1" t="e">
        <f>VLOOKUP(I319,编辑2!D:R,14,FALSE)</f>
        <v>#N/A</v>
      </c>
      <c r="L319" s="1" t="e">
        <f>VLOOKUP(I319,编辑2!D:R,15,FALSE)</f>
        <v>#N/A</v>
      </c>
      <c r="M319" s="1">
        <f>800*D319*VLOOKUP(G319,Sheet3!S:T,2,FALSE)</f>
        <v>3200</v>
      </c>
    </row>
    <row r="320" hidden="1" spans="1:13">
      <c r="A320" s="27">
        <v>200151</v>
      </c>
      <c r="B320" s="16" t="s">
        <v>252</v>
      </c>
      <c r="C320" s="23" t="s">
        <v>245</v>
      </c>
      <c r="D320" s="13">
        <v>4</v>
      </c>
      <c r="E320" s="16" t="s">
        <v>1039</v>
      </c>
      <c r="F320" s="22" t="str">
        <f t="shared" si="12"/>
        <v>4级</v>
      </c>
      <c r="G320" s="15" t="str">
        <f>VLOOKUP(E320,Sheet3!R:S,2,FALSE)</f>
        <v>绿色</v>
      </c>
      <c r="H320" s="1" t="s">
        <v>1026</v>
      </c>
      <c r="I320" s="1" t="str">
        <f t="shared" si="13"/>
        <v>4级绿色物理鞋子</v>
      </c>
      <c r="J320" s="1">
        <f>VLOOKUP(C320,映射!N:O,2,FALSE)</f>
        <v>151</v>
      </c>
      <c r="K320" s="1" t="e">
        <f>VLOOKUP(I320,编辑2!D:R,14,FALSE)</f>
        <v>#N/A</v>
      </c>
      <c r="L320" s="1" t="e">
        <f>VLOOKUP(I320,编辑2!D:R,15,FALSE)</f>
        <v>#N/A</v>
      </c>
      <c r="M320" s="1">
        <f>800*D320*VLOOKUP(G320,Sheet3!S:T,2,FALSE)</f>
        <v>4800</v>
      </c>
    </row>
    <row r="321" spans="1:13">
      <c r="A321" s="27">
        <v>200152</v>
      </c>
      <c r="B321" s="16" t="s">
        <v>253</v>
      </c>
      <c r="C321" s="23" t="s">
        <v>245</v>
      </c>
      <c r="D321" s="13">
        <v>4</v>
      </c>
      <c r="E321" s="16" t="s">
        <v>1040</v>
      </c>
      <c r="F321" s="22" t="str">
        <f t="shared" si="12"/>
        <v>4级</v>
      </c>
      <c r="G321" s="15" t="str">
        <f>VLOOKUP(E321,Sheet3!R:S,2,FALSE)</f>
        <v>蓝色</v>
      </c>
      <c r="H321" s="1" t="s">
        <v>1026</v>
      </c>
      <c r="I321" s="1" t="str">
        <f t="shared" si="13"/>
        <v>4级蓝色物理鞋子</v>
      </c>
      <c r="J321" s="1">
        <f>VLOOKUP(C321,映射!N:O,2,FALSE)</f>
        <v>151</v>
      </c>
      <c r="K321" s="1" t="str">
        <f>VLOOKUP(I321,编辑2!D:R,14,FALSE)</f>
        <v>3003;3103;3403;5086</v>
      </c>
      <c r="L321" s="1" t="str">
        <f>VLOOKUP(I321,编辑2!D:R,15,FALSE)</f>
        <v>16;9;9;3</v>
      </c>
      <c r="M321" s="1">
        <f>800*D321*VLOOKUP(G321,Sheet3!S:T,2,FALSE)</f>
        <v>6400</v>
      </c>
    </row>
    <row r="322" spans="1:13">
      <c r="A322" s="27">
        <v>200153</v>
      </c>
      <c r="B322" s="16" t="s">
        <v>254</v>
      </c>
      <c r="C322" s="23" t="s">
        <v>245</v>
      </c>
      <c r="D322" s="13">
        <v>4</v>
      </c>
      <c r="E322" s="16" t="s">
        <v>1041</v>
      </c>
      <c r="F322" s="22" t="str">
        <f t="shared" si="12"/>
        <v>4级</v>
      </c>
      <c r="G322" s="15" t="str">
        <f>VLOOKUP(E322,Sheet3!R:S,2,FALSE)</f>
        <v>紫色</v>
      </c>
      <c r="H322" s="1" t="s">
        <v>1026</v>
      </c>
      <c r="I322" s="1" t="str">
        <f t="shared" si="13"/>
        <v>4级紫色物理鞋子</v>
      </c>
      <c r="J322" s="1">
        <f>VLOOKUP(C322,映射!N:O,2,FALSE)</f>
        <v>151</v>
      </c>
      <c r="K322" s="1" t="str">
        <f>VLOOKUP(I322,编辑2!D:R,14,FALSE)</f>
        <v>3003;3103;3403;5086</v>
      </c>
      <c r="L322" s="1" t="str">
        <f>VLOOKUP(I322,编辑2!D:R,15,FALSE)</f>
        <v>24;14;14;6</v>
      </c>
      <c r="M322" s="1">
        <f>800*D322*VLOOKUP(G322,Sheet3!S:T,2,FALSE)</f>
        <v>9600</v>
      </c>
    </row>
    <row r="323" hidden="1" spans="1:13">
      <c r="A323" s="27">
        <v>200154</v>
      </c>
      <c r="B323" s="16" t="s">
        <v>244</v>
      </c>
      <c r="C323" s="23" t="s">
        <v>245</v>
      </c>
      <c r="D323" s="13">
        <v>5</v>
      </c>
      <c r="E323" s="16" t="s">
        <v>1038</v>
      </c>
      <c r="F323" s="22" t="str">
        <f t="shared" si="12"/>
        <v>5级</v>
      </c>
      <c r="G323" s="15" t="str">
        <f>VLOOKUP(E323,Sheet3!R:S,2,FALSE)</f>
        <v>白色</v>
      </c>
      <c r="H323" s="1" t="s">
        <v>1026</v>
      </c>
      <c r="I323" s="1" t="str">
        <f t="shared" si="13"/>
        <v>5级白色物理鞋子</v>
      </c>
      <c r="J323" s="1">
        <f>VLOOKUP(C323,映射!N:O,2,FALSE)</f>
        <v>151</v>
      </c>
      <c r="K323" s="1" t="e">
        <f>VLOOKUP(I323,编辑2!D:R,14,FALSE)</f>
        <v>#N/A</v>
      </c>
      <c r="L323" s="1" t="e">
        <f>VLOOKUP(I323,编辑2!D:R,15,FALSE)</f>
        <v>#N/A</v>
      </c>
      <c r="M323" s="1">
        <f>800*D323*VLOOKUP(G323,Sheet3!S:T,2,FALSE)</f>
        <v>4000</v>
      </c>
    </row>
    <row r="324" hidden="1" spans="1:13">
      <c r="A324" s="27">
        <v>200155</v>
      </c>
      <c r="B324" s="16" t="s">
        <v>255</v>
      </c>
      <c r="C324" s="23" t="s">
        <v>245</v>
      </c>
      <c r="D324" s="13">
        <v>5</v>
      </c>
      <c r="E324" s="16" t="s">
        <v>1039</v>
      </c>
      <c r="F324" s="22" t="str">
        <f t="shared" si="12"/>
        <v>5级</v>
      </c>
      <c r="G324" s="15" t="str">
        <f>VLOOKUP(E324,Sheet3!R:S,2,FALSE)</f>
        <v>绿色</v>
      </c>
      <c r="H324" s="1" t="s">
        <v>1026</v>
      </c>
      <c r="I324" s="1" t="str">
        <f t="shared" si="13"/>
        <v>5级绿色物理鞋子</v>
      </c>
      <c r="J324" s="1">
        <f>VLOOKUP(C324,映射!N:O,2,FALSE)</f>
        <v>151</v>
      </c>
      <c r="K324" s="1" t="e">
        <f>VLOOKUP(I324,编辑2!D:R,14,FALSE)</f>
        <v>#N/A</v>
      </c>
      <c r="L324" s="1" t="e">
        <f>VLOOKUP(I324,编辑2!D:R,15,FALSE)</f>
        <v>#N/A</v>
      </c>
      <c r="M324" s="1">
        <f>800*D324*VLOOKUP(G324,Sheet3!S:T,2,FALSE)</f>
        <v>6000</v>
      </c>
    </row>
    <row r="325" spans="1:13">
      <c r="A325" s="27">
        <v>200156</v>
      </c>
      <c r="B325" s="16" t="s">
        <v>256</v>
      </c>
      <c r="C325" s="23" t="s">
        <v>245</v>
      </c>
      <c r="D325" s="13">
        <v>5</v>
      </c>
      <c r="E325" s="16" t="s">
        <v>1040</v>
      </c>
      <c r="F325" s="22" t="str">
        <f t="shared" si="12"/>
        <v>5级</v>
      </c>
      <c r="G325" s="15" t="str">
        <f>VLOOKUP(E325,Sheet3!R:S,2,FALSE)</f>
        <v>蓝色</v>
      </c>
      <c r="H325" s="1" t="s">
        <v>1026</v>
      </c>
      <c r="I325" s="1" t="str">
        <f t="shared" si="13"/>
        <v>5级蓝色物理鞋子</v>
      </c>
      <c r="J325" s="1">
        <f>VLOOKUP(C325,映射!N:O,2,FALSE)</f>
        <v>151</v>
      </c>
      <c r="K325" s="1" t="str">
        <f>VLOOKUP(I325,编辑2!D:R,14,FALSE)</f>
        <v>3004;3104;3404;5086</v>
      </c>
      <c r="L325" s="1" t="str">
        <f>VLOOKUP(I325,编辑2!D:R,15,FALSE)</f>
        <v>20;12;12;4</v>
      </c>
      <c r="M325" s="1">
        <f>800*D325*VLOOKUP(G325,Sheet3!S:T,2,FALSE)</f>
        <v>8000</v>
      </c>
    </row>
    <row r="326" spans="1:13">
      <c r="A326" s="27">
        <v>200157</v>
      </c>
      <c r="B326" s="16" t="s">
        <v>257</v>
      </c>
      <c r="C326" s="23" t="s">
        <v>245</v>
      </c>
      <c r="D326" s="13">
        <v>5</v>
      </c>
      <c r="E326" s="16" t="s">
        <v>1041</v>
      </c>
      <c r="F326" s="22" t="str">
        <f t="shared" si="12"/>
        <v>5级</v>
      </c>
      <c r="G326" s="15" t="str">
        <f>VLOOKUP(E326,Sheet3!R:S,2,FALSE)</f>
        <v>紫色</v>
      </c>
      <c r="H326" s="1" t="s">
        <v>1026</v>
      </c>
      <c r="I326" s="1" t="str">
        <f t="shared" si="13"/>
        <v>5级紫色物理鞋子</v>
      </c>
      <c r="J326" s="1">
        <f>VLOOKUP(C326,映射!N:O,2,FALSE)</f>
        <v>151</v>
      </c>
      <c r="K326" s="1" t="str">
        <f>VLOOKUP(I326,编辑2!D:R,14,FALSE)</f>
        <v>3004;3104;3404;5086</v>
      </c>
      <c r="L326" s="1" t="str">
        <f>VLOOKUP(I326,编辑2!D:R,15,FALSE)</f>
        <v>30;18;18;8</v>
      </c>
      <c r="M326" s="1">
        <f>800*D326*VLOOKUP(G326,Sheet3!S:T,2,FALSE)</f>
        <v>12000</v>
      </c>
    </row>
    <row r="327" spans="1:13">
      <c r="A327" s="27">
        <v>200158</v>
      </c>
      <c r="B327" s="16" t="s">
        <v>422</v>
      </c>
      <c r="C327" s="23" t="s">
        <v>245</v>
      </c>
      <c r="D327" s="13">
        <v>5</v>
      </c>
      <c r="E327" s="16" t="s">
        <v>1042</v>
      </c>
      <c r="F327" s="22" t="str">
        <f t="shared" ref="F327:F390" si="14">D327&amp;"级"</f>
        <v>5级</v>
      </c>
      <c r="G327" s="15" t="str">
        <f>VLOOKUP(E327,Sheet3!R:S,2,FALSE)</f>
        <v>金色</v>
      </c>
      <c r="H327" s="1" t="s">
        <v>1026</v>
      </c>
      <c r="I327" s="1" t="str">
        <f t="shared" si="13"/>
        <v>5级金色物理鞋子</v>
      </c>
      <c r="J327" s="1">
        <f>VLOOKUP(C327,映射!N:O,2,FALSE)</f>
        <v>151</v>
      </c>
      <c r="K327" s="1" t="str">
        <f>VLOOKUP(I327,编辑2!D:R,14,FALSE)</f>
        <v>3004;3104;3404;5086</v>
      </c>
      <c r="L327" s="1" t="str">
        <f>VLOOKUP(I327,编辑2!D:R,15,FALSE)</f>
        <v>48;28;28;12</v>
      </c>
      <c r="M327" s="1">
        <f>800*D327*VLOOKUP(G327,Sheet3!S:T,2,FALSE)</f>
        <v>20000</v>
      </c>
    </row>
    <row r="328" hidden="1" spans="1:13">
      <c r="A328" s="27">
        <v>200159</v>
      </c>
      <c r="B328" s="16" t="s">
        <v>244</v>
      </c>
      <c r="C328" s="23" t="s">
        <v>245</v>
      </c>
      <c r="D328" s="13">
        <v>6</v>
      </c>
      <c r="E328" s="16" t="s">
        <v>1038</v>
      </c>
      <c r="F328" s="22" t="str">
        <f t="shared" si="14"/>
        <v>6级</v>
      </c>
      <c r="G328" s="15" t="str">
        <f>VLOOKUP(E328,Sheet3!R:S,2,FALSE)</f>
        <v>白色</v>
      </c>
      <c r="H328" s="1" t="s">
        <v>1026</v>
      </c>
      <c r="I328" s="1" t="str">
        <f t="shared" si="13"/>
        <v>6级白色物理鞋子</v>
      </c>
      <c r="J328" s="1">
        <f>VLOOKUP(C328,映射!N:O,2,FALSE)</f>
        <v>151</v>
      </c>
      <c r="K328" s="1" t="e">
        <f>VLOOKUP(I328,编辑2!D:R,14,FALSE)</f>
        <v>#N/A</v>
      </c>
      <c r="L328" s="1" t="e">
        <f>VLOOKUP(I328,编辑2!D:R,15,FALSE)</f>
        <v>#N/A</v>
      </c>
      <c r="M328" s="1">
        <f>800*D328*VLOOKUP(G328,Sheet3!S:T,2,FALSE)</f>
        <v>4800</v>
      </c>
    </row>
    <row r="329" hidden="1" spans="1:13">
      <c r="A329" s="27">
        <v>200160</v>
      </c>
      <c r="B329" s="16" t="s">
        <v>420</v>
      </c>
      <c r="C329" s="23" t="s">
        <v>245</v>
      </c>
      <c r="D329" s="13">
        <v>6</v>
      </c>
      <c r="E329" s="16" t="s">
        <v>1039</v>
      </c>
      <c r="F329" s="22" t="str">
        <f t="shared" si="14"/>
        <v>6级</v>
      </c>
      <c r="G329" s="15" t="str">
        <f>VLOOKUP(E329,Sheet3!R:S,2,FALSE)</f>
        <v>绿色</v>
      </c>
      <c r="H329" s="1" t="s">
        <v>1026</v>
      </c>
      <c r="I329" s="1" t="str">
        <f t="shared" si="13"/>
        <v>6级绿色物理鞋子</v>
      </c>
      <c r="J329" s="1">
        <f>VLOOKUP(C329,映射!N:O,2,FALSE)</f>
        <v>151</v>
      </c>
      <c r="K329" s="1" t="e">
        <f>VLOOKUP(I329,编辑2!D:R,14,FALSE)</f>
        <v>#N/A</v>
      </c>
      <c r="L329" s="1" t="e">
        <f>VLOOKUP(I329,编辑2!D:R,15,FALSE)</f>
        <v>#N/A</v>
      </c>
      <c r="M329" s="1">
        <f>800*D329*VLOOKUP(G329,Sheet3!S:T,2,FALSE)</f>
        <v>7200</v>
      </c>
    </row>
    <row r="330" spans="1:13">
      <c r="A330" s="27">
        <v>200161</v>
      </c>
      <c r="B330" s="16" t="s">
        <v>421</v>
      </c>
      <c r="C330" s="23" t="s">
        <v>245</v>
      </c>
      <c r="D330" s="13">
        <v>6</v>
      </c>
      <c r="E330" s="16" t="s">
        <v>1040</v>
      </c>
      <c r="F330" s="22" t="str">
        <f t="shared" si="14"/>
        <v>6级</v>
      </c>
      <c r="G330" s="15" t="str">
        <f>VLOOKUP(E330,Sheet3!R:S,2,FALSE)</f>
        <v>蓝色</v>
      </c>
      <c r="H330" s="1" t="s">
        <v>1026</v>
      </c>
      <c r="I330" s="1" t="str">
        <f t="shared" si="13"/>
        <v>6级蓝色物理鞋子</v>
      </c>
      <c r="J330" s="1">
        <f>VLOOKUP(C330,映射!N:O,2,FALSE)</f>
        <v>151</v>
      </c>
      <c r="K330" s="1" t="str">
        <f>VLOOKUP(I330,编辑2!D:R,14,FALSE)</f>
        <v>3005;3105;3405;5086</v>
      </c>
      <c r="L330" s="1" t="str">
        <f>VLOOKUP(I330,编辑2!D:R,15,FALSE)</f>
        <v>24;14;14;5</v>
      </c>
      <c r="M330" s="1">
        <f>800*D330*VLOOKUP(G330,Sheet3!S:T,2,FALSE)</f>
        <v>9600</v>
      </c>
    </row>
    <row r="331" spans="1:13">
      <c r="A331" s="27">
        <v>200162</v>
      </c>
      <c r="B331" s="16" t="s">
        <v>423</v>
      </c>
      <c r="C331" s="23" t="s">
        <v>245</v>
      </c>
      <c r="D331" s="13">
        <v>6</v>
      </c>
      <c r="E331" s="16" t="s">
        <v>1041</v>
      </c>
      <c r="F331" s="22" t="str">
        <f t="shared" si="14"/>
        <v>6级</v>
      </c>
      <c r="G331" s="15" t="str">
        <f>VLOOKUP(E331,Sheet3!R:S,2,FALSE)</f>
        <v>紫色</v>
      </c>
      <c r="H331" s="1" t="s">
        <v>1026</v>
      </c>
      <c r="I331" s="1" t="str">
        <f t="shared" si="13"/>
        <v>6级紫色物理鞋子</v>
      </c>
      <c r="J331" s="1">
        <f>VLOOKUP(C331,映射!N:O,2,FALSE)</f>
        <v>151</v>
      </c>
      <c r="K331" s="1" t="str">
        <f>VLOOKUP(I331,编辑2!D:R,14,FALSE)</f>
        <v>3005;3105;3405;5086</v>
      </c>
      <c r="L331" s="1" t="str">
        <f>VLOOKUP(I331,编辑2!D:R,15,FALSE)</f>
        <v>36;21;21;10</v>
      </c>
      <c r="M331" s="1">
        <f>800*D331*VLOOKUP(G331,Sheet3!S:T,2,FALSE)</f>
        <v>14400</v>
      </c>
    </row>
    <row r="332" spans="1:13">
      <c r="A332" s="27">
        <v>200163</v>
      </c>
      <c r="B332" s="16" t="s">
        <v>424</v>
      </c>
      <c r="C332" s="23" t="s">
        <v>245</v>
      </c>
      <c r="D332" s="13">
        <v>6</v>
      </c>
      <c r="E332" s="16" t="s">
        <v>1042</v>
      </c>
      <c r="F332" s="22" t="str">
        <f t="shared" si="14"/>
        <v>6级</v>
      </c>
      <c r="G332" s="15" t="str">
        <f>VLOOKUP(E332,Sheet3!R:S,2,FALSE)</f>
        <v>金色</v>
      </c>
      <c r="H332" s="1" t="s">
        <v>1026</v>
      </c>
      <c r="I332" s="1" t="str">
        <f t="shared" si="13"/>
        <v>6级金色物理鞋子</v>
      </c>
      <c r="J332" s="1">
        <f>VLOOKUP(C332,映射!N:O,2,FALSE)</f>
        <v>151</v>
      </c>
      <c r="K332" s="1" t="str">
        <f>VLOOKUP(I332,编辑2!D:R,14,FALSE)</f>
        <v>3005;3105;3405;5086</v>
      </c>
      <c r="L332" s="1" t="str">
        <f>VLOOKUP(I332,编辑2!D:R,15,FALSE)</f>
        <v>58;34;34;15</v>
      </c>
      <c r="M332" s="1">
        <f>800*D332*VLOOKUP(G332,Sheet3!S:T,2,FALSE)</f>
        <v>24000</v>
      </c>
    </row>
    <row r="333" hidden="1" spans="1:13">
      <c r="A333" s="27">
        <v>200164</v>
      </c>
      <c r="B333" s="16" t="s">
        <v>244</v>
      </c>
      <c r="C333" s="23" t="s">
        <v>245</v>
      </c>
      <c r="D333" s="13">
        <v>7</v>
      </c>
      <c r="E333" s="16" t="s">
        <v>1038</v>
      </c>
      <c r="F333" s="22" t="str">
        <f t="shared" si="14"/>
        <v>7级</v>
      </c>
      <c r="G333" s="15" t="str">
        <f>VLOOKUP(E333,Sheet3!R:S,2,FALSE)</f>
        <v>白色</v>
      </c>
      <c r="H333" s="1" t="s">
        <v>1026</v>
      </c>
      <c r="I333" s="1" t="str">
        <f t="shared" si="13"/>
        <v>7级白色物理鞋子</v>
      </c>
      <c r="J333" s="1">
        <f>VLOOKUP(C333,映射!N:O,2,FALSE)</f>
        <v>151</v>
      </c>
      <c r="K333" s="1" t="e">
        <f>VLOOKUP(I333,编辑2!D:R,14,FALSE)</f>
        <v>#N/A</v>
      </c>
      <c r="L333" s="1" t="e">
        <f>VLOOKUP(I333,编辑2!D:R,15,FALSE)</f>
        <v>#N/A</v>
      </c>
      <c r="M333" s="1">
        <f>800*D333*VLOOKUP(G333,Sheet3!S:T,2,FALSE)</f>
        <v>5600</v>
      </c>
    </row>
    <row r="334" hidden="1" spans="1:13">
      <c r="A334" s="27">
        <v>200165</v>
      </c>
      <c r="B334" s="16" t="s">
        <v>426</v>
      </c>
      <c r="C334" s="23" t="s">
        <v>245</v>
      </c>
      <c r="D334" s="13">
        <v>7</v>
      </c>
      <c r="E334" s="16" t="s">
        <v>1039</v>
      </c>
      <c r="F334" s="22" t="str">
        <f t="shared" si="14"/>
        <v>7级</v>
      </c>
      <c r="G334" s="15" t="str">
        <f>VLOOKUP(E334,Sheet3!R:S,2,FALSE)</f>
        <v>绿色</v>
      </c>
      <c r="H334" s="1" t="s">
        <v>1026</v>
      </c>
      <c r="I334" s="1" t="str">
        <f t="shared" si="13"/>
        <v>7级绿色物理鞋子</v>
      </c>
      <c r="J334" s="1">
        <f>VLOOKUP(C334,映射!N:O,2,FALSE)</f>
        <v>151</v>
      </c>
      <c r="K334" s="1" t="e">
        <f>VLOOKUP(I334,编辑2!D:R,14,FALSE)</f>
        <v>#N/A</v>
      </c>
      <c r="L334" s="1" t="e">
        <f>VLOOKUP(I334,编辑2!D:R,15,FALSE)</f>
        <v>#N/A</v>
      </c>
      <c r="M334" s="1">
        <f>800*D334*VLOOKUP(G334,Sheet3!S:T,2,FALSE)</f>
        <v>8400</v>
      </c>
    </row>
    <row r="335" spans="1:13">
      <c r="A335" s="27">
        <v>200166</v>
      </c>
      <c r="B335" s="16" t="s">
        <v>427</v>
      </c>
      <c r="C335" s="23" t="s">
        <v>245</v>
      </c>
      <c r="D335" s="13">
        <v>7</v>
      </c>
      <c r="E335" s="16" t="s">
        <v>1040</v>
      </c>
      <c r="F335" s="22" t="str">
        <f t="shared" si="14"/>
        <v>7级</v>
      </c>
      <c r="G335" s="15" t="str">
        <f>VLOOKUP(E335,Sheet3!R:S,2,FALSE)</f>
        <v>蓝色</v>
      </c>
      <c r="H335" s="1" t="s">
        <v>1026</v>
      </c>
      <c r="I335" s="1" t="str">
        <f t="shared" si="13"/>
        <v>7级蓝色物理鞋子</v>
      </c>
      <c r="J335" s="1">
        <f>VLOOKUP(C335,映射!N:O,2,FALSE)</f>
        <v>151</v>
      </c>
      <c r="K335" s="1" t="str">
        <f>VLOOKUP(I335,编辑2!D:R,14,FALSE)</f>
        <v>3006;3106;3406;5086</v>
      </c>
      <c r="L335" s="1" t="str">
        <f>VLOOKUP(I335,编辑2!D:R,15,FALSE)</f>
        <v>27;16;16;6</v>
      </c>
      <c r="M335" s="1">
        <f>800*D335*VLOOKUP(G335,Sheet3!S:T,2,FALSE)</f>
        <v>11200</v>
      </c>
    </row>
    <row r="336" spans="1:13">
      <c r="A336" s="27">
        <v>200167</v>
      </c>
      <c r="B336" s="16" t="s">
        <v>428</v>
      </c>
      <c r="C336" s="23" t="s">
        <v>245</v>
      </c>
      <c r="D336" s="13">
        <v>7</v>
      </c>
      <c r="E336" s="16" t="s">
        <v>1041</v>
      </c>
      <c r="F336" s="22" t="str">
        <f t="shared" si="14"/>
        <v>7级</v>
      </c>
      <c r="G336" s="15" t="str">
        <f>VLOOKUP(E336,Sheet3!R:S,2,FALSE)</f>
        <v>紫色</v>
      </c>
      <c r="H336" s="1" t="s">
        <v>1026</v>
      </c>
      <c r="I336" s="1" t="str">
        <f t="shared" si="13"/>
        <v>7级紫色物理鞋子</v>
      </c>
      <c r="J336" s="1">
        <f>VLOOKUP(C336,映射!N:O,2,FALSE)</f>
        <v>151</v>
      </c>
      <c r="K336" s="1" t="str">
        <f>VLOOKUP(I336,编辑2!D:R,14,FALSE)</f>
        <v>3006;3106;3406;5086</v>
      </c>
      <c r="L336" s="1" t="str">
        <f>VLOOKUP(I336,编辑2!D:R,15,FALSE)</f>
        <v>42;25;25;12</v>
      </c>
      <c r="M336" s="1">
        <f>800*D336*VLOOKUP(G336,Sheet3!S:T,2,FALSE)</f>
        <v>16800</v>
      </c>
    </row>
    <row r="337" spans="1:13">
      <c r="A337" s="27">
        <v>200168</v>
      </c>
      <c r="B337" s="16" t="s">
        <v>429</v>
      </c>
      <c r="C337" s="23" t="s">
        <v>245</v>
      </c>
      <c r="D337" s="13">
        <v>7</v>
      </c>
      <c r="E337" s="16" t="s">
        <v>1042</v>
      </c>
      <c r="F337" s="22" t="str">
        <f t="shared" si="14"/>
        <v>7级</v>
      </c>
      <c r="G337" s="15" t="str">
        <f>VLOOKUP(E337,Sheet3!R:S,2,FALSE)</f>
        <v>金色</v>
      </c>
      <c r="H337" s="1" t="s">
        <v>1026</v>
      </c>
      <c r="I337" s="1" t="str">
        <f t="shared" si="13"/>
        <v>7级金色物理鞋子</v>
      </c>
      <c r="J337" s="1">
        <f>VLOOKUP(C337,映射!N:O,2,FALSE)</f>
        <v>151</v>
      </c>
      <c r="K337" s="1" t="str">
        <f>VLOOKUP(I337,编辑2!D:R,14,FALSE)</f>
        <v>3006;3106;3406;5086</v>
      </c>
      <c r="L337" s="1" t="str">
        <f>VLOOKUP(I337,编辑2!D:R,15,FALSE)</f>
        <v>68;40;40;18</v>
      </c>
      <c r="M337" s="1">
        <f>800*D337*VLOOKUP(G337,Sheet3!S:T,2,FALSE)</f>
        <v>28000</v>
      </c>
    </row>
    <row r="338" hidden="1" spans="1:13">
      <c r="A338" s="27">
        <v>200169</v>
      </c>
      <c r="B338" s="16" t="s">
        <v>258</v>
      </c>
      <c r="C338" s="30" t="s">
        <v>259</v>
      </c>
      <c r="D338" s="13">
        <v>1</v>
      </c>
      <c r="E338" s="16" t="s">
        <v>1038</v>
      </c>
      <c r="F338" s="22" t="str">
        <f t="shared" si="14"/>
        <v>1级</v>
      </c>
      <c r="G338" s="15" t="str">
        <f>VLOOKUP(E338,Sheet3!R:S,2,FALSE)</f>
        <v>白色</v>
      </c>
      <c r="H338" s="1" t="s">
        <v>1027</v>
      </c>
      <c r="I338" s="1" t="str">
        <f t="shared" si="13"/>
        <v>1级白色法系鞋子</v>
      </c>
      <c r="J338" s="1">
        <f>VLOOKUP(C338,映射!N:O,2,FALSE)</f>
        <v>152</v>
      </c>
      <c r="K338" s="1" t="e">
        <f>VLOOKUP(I338,编辑2!D:R,14,FALSE)</f>
        <v>#N/A</v>
      </c>
      <c r="L338" s="1" t="e">
        <f>VLOOKUP(I338,编辑2!D:R,15,FALSE)</f>
        <v>#N/A</v>
      </c>
      <c r="M338" s="1">
        <f>800*D338*VLOOKUP(G338,Sheet3!S:T,2,FALSE)</f>
        <v>800</v>
      </c>
    </row>
    <row r="339" hidden="1" spans="1:13">
      <c r="A339" s="27">
        <v>200170</v>
      </c>
      <c r="B339" s="16" t="s">
        <v>261</v>
      </c>
      <c r="C339" s="30" t="s">
        <v>259</v>
      </c>
      <c r="D339" s="13">
        <v>1</v>
      </c>
      <c r="E339" s="16" t="s">
        <v>1039</v>
      </c>
      <c r="F339" s="22" t="str">
        <f t="shared" si="14"/>
        <v>1级</v>
      </c>
      <c r="G339" s="15" t="str">
        <f>VLOOKUP(E339,Sheet3!R:S,2,FALSE)</f>
        <v>绿色</v>
      </c>
      <c r="H339" s="1" t="s">
        <v>1027</v>
      </c>
      <c r="I339" s="1" t="str">
        <f t="shared" si="13"/>
        <v>1级绿色法系鞋子</v>
      </c>
      <c r="J339" s="1">
        <f>VLOOKUP(C339,映射!N:O,2,FALSE)</f>
        <v>152</v>
      </c>
      <c r="K339" s="1" t="e">
        <f>VLOOKUP(I339,编辑2!D:R,14,FALSE)</f>
        <v>#N/A</v>
      </c>
      <c r="L339" s="1" t="e">
        <f>VLOOKUP(I339,编辑2!D:R,15,FALSE)</f>
        <v>#N/A</v>
      </c>
      <c r="M339" s="1">
        <f>800*D339*VLOOKUP(G339,Sheet3!S:T,2,FALSE)</f>
        <v>1200</v>
      </c>
    </row>
    <row r="340" hidden="1" spans="1:13">
      <c r="A340" s="27">
        <v>200171</v>
      </c>
      <c r="B340" s="16" t="s">
        <v>258</v>
      </c>
      <c r="C340" s="30" t="s">
        <v>259</v>
      </c>
      <c r="D340" s="13">
        <v>2</v>
      </c>
      <c r="E340" s="16" t="s">
        <v>1038</v>
      </c>
      <c r="F340" s="22" t="str">
        <f t="shared" si="14"/>
        <v>2级</v>
      </c>
      <c r="G340" s="15" t="str">
        <f>VLOOKUP(E340,Sheet3!R:S,2,FALSE)</f>
        <v>白色</v>
      </c>
      <c r="H340" s="1" t="s">
        <v>1027</v>
      </c>
      <c r="I340" s="1" t="str">
        <f t="shared" si="13"/>
        <v>2级白色法系鞋子</v>
      </c>
      <c r="J340" s="1">
        <f>VLOOKUP(C340,映射!N:O,2,FALSE)</f>
        <v>152</v>
      </c>
      <c r="K340" s="1" t="e">
        <f>VLOOKUP(I340,编辑2!D:R,14,FALSE)</f>
        <v>#N/A</v>
      </c>
      <c r="L340" s="1" t="e">
        <f>VLOOKUP(I340,编辑2!D:R,15,FALSE)</f>
        <v>#N/A</v>
      </c>
      <c r="M340" s="1">
        <f>800*D340*VLOOKUP(G340,Sheet3!S:T,2,FALSE)</f>
        <v>1600</v>
      </c>
    </row>
    <row r="341" spans="1:13">
      <c r="A341" s="27">
        <v>200172</v>
      </c>
      <c r="B341" s="16" t="s">
        <v>262</v>
      </c>
      <c r="C341" s="30" t="s">
        <v>259</v>
      </c>
      <c r="D341" s="13">
        <v>2</v>
      </c>
      <c r="E341" s="16" t="s">
        <v>1039</v>
      </c>
      <c r="F341" s="22" t="str">
        <f t="shared" si="14"/>
        <v>2级</v>
      </c>
      <c r="G341" s="15" t="str">
        <f>VLOOKUP(E341,Sheet3!R:S,2,FALSE)</f>
        <v>绿色</v>
      </c>
      <c r="H341" s="1" t="s">
        <v>1027</v>
      </c>
      <c r="I341" s="1" t="str">
        <f t="shared" si="13"/>
        <v>2级绿色法系鞋子</v>
      </c>
      <c r="J341" s="1">
        <f>VLOOKUP(C341,映射!N:O,2,FALSE)</f>
        <v>152</v>
      </c>
      <c r="K341" s="1" t="str">
        <f>VLOOKUP(I341,编辑2!D:R,14,FALSE)</f>
        <v>3001;3101;3401</v>
      </c>
      <c r="L341" s="1" t="str">
        <f>VLOOKUP(I341,编辑2!D:R,15,FALSE)</f>
        <v>3;3;5</v>
      </c>
      <c r="M341" s="1">
        <f>800*D341*VLOOKUP(G341,Sheet3!S:T,2,FALSE)</f>
        <v>2400</v>
      </c>
    </row>
    <row r="342" spans="1:13">
      <c r="A342" s="27">
        <v>200173</v>
      </c>
      <c r="B342" s="29" t="s">
        <v>263</v>
      </c>
      <c r="C342" s="30" t="s">
        <v>259</v>
      </c>
      <c r="D342" s="13">
        <v>2</v>
      </c>
      <c r="E342" s="16" t="s">
        <v>1040</v>
      </c>
      <c r="F342" s="22" t="str">
        <f t="shared" si="14"/>
        <v>2级</v>
      </c>
      <c r="G342" s="15" t="str">
        <f>VLOOKUP(E342,Sheet3!R:S,2,FALSE)</f>
        <v>蓝色</v>
      </c>
      <c r="H342" s="1" t="s">
        <v>1027</v>
      </c>
      <c r="I342" s="1" t="str">
        <f t="shared" si="13"/>
        <v>2级蓝色法系鞋子</v>
      </c>
      <c r="J342" s="1">
        <f>VLOOKUP(C342,映射!N:O,2,FALSE)</f>
        <v>152</v>
      </c>
      <c r="K342" s="1" t="str">
        <f>VLOOKUP(I342,编辑2!D:R,14,FALSE)</f>
        <v>3001;3101;3401;5086</v>
      </c>
      <c r="L342" s="1" t="str">
        <f>VLOOKUP(I342,编辑2!D:R,15,FALSE)</f>
        <v>4;4;8;1</v>
      </c>
      <c r="M342" s="1">
        <f>800*D342*VLOOKUP(G342,Sheet3!S:T,2,FALSE)</f>
        <v>3200</v>
      </c>
    </row>
    <row r="343" hidden="1" spans="1:13">
      <c r="A343" s="27">
        <v>200174</v>
      </c>
      <c r="B343" s="16" t="s">
        <v>258</v>
      </c>
      <c r="C343" s="30" t="s">
        <v>259</v>
      </c>
      <c r="D343" s="13">
        <v>3</v>
      </c>
      <c r="E343" s="16" t="s">
        <v>1038</v>
      </c>
      <c r="F343" s="22" t="str">
        <f t="shared" si="14"/>
        <v>3级</v>
      </c>
      <c r="G343" s="15" t="str">
        <f>VLOOKUP(E343,Sheet3!R:S,2,FALSE)</f>
        <v>白色</v>
      </c>
      <c r="H343" s="1" t="s">
        <v>1027</v>
      </c>
      <c r="I343" s="1" t="str">
        <f t="shared" si="13"/>
        <v>3级白色法系鞋子</v>
      </c>
      <c r="J343" s="1">
        <f>VLOOKUP(C343,映射!N:O,2,FALSE)</f>
        <v>152</v>
      </c>
      <c r="K343" s="1" t="e">
        <f>VLOOKUP(I343,编辑2!D:R,14,FALSE)</f>
        <v>#N/A</v>
      </c>
      <c r="L343" s="1" t="e">
        <f>VLOOKUP(I343,编辑2!D:R,15,FALSE)</f>
        <v>#N/A</v>
      </c>
      <c r="M343" s="1">
        <f>800*D343*VLOOKUP(G343,Sheet3!S:T,2,FALSE)</f>
        <v>2400</v>
      </c>
    </row>
    <row r="344" hidden="1" spans="1:13">
      <c r="A344" s="27">
        <v>200175</v>
      </c>
      <c r="B344" s="29" t="s">
        <v>264</v>
      </c>
      <c r="C344" s="30" t="s">
        <v>259</v>
      </c>
      <c r="D344" s="13">
        <v>3</v>
      </c>
      <c r="E344" s="16" t="s">
        <v>1039</v>
      </c>
      <c r="F344" s="22" t="str">
        <f t="shared" si="14"/>
        <v>3级</v>
      </c>
      <c r="G344" s="15" t="str">
        <f>VLOOKUP(E344,Sheet3!R:S,2,FALSE)</f>
        <v>绿色</v>
      </c>
      <c r="H344" s="1" t="s">
        <v>1027</v>
      </c>
      <c r="I344" s="1" t="str">
        <f t="shared" si="13"/>
        <v>3级绿色法系鞋子</v>
      </c>
      <c r="J344" s="1">
        <f>VLOOKUP(C344,映射!N:O,2,FALSE)</f>
        <v>152</v>
      </c>
      <c r="K344" s="1" t="e">
        <f>VLOOKUP(I344,编辑2!D:R,14,FALSE)</f>
        <v>#N/A</v>
      </c>
      <c r="L344" s="1" t="e">
        <f>VLOOKUP(I344,编辑2!D:R,15,FALSE)</f>
        <v>#N/A</v>
      </c>
      <c r="M344" s="1">
        <f>800*D344*VLOOKUP(G344,Sheet3!S:T,2,FALSE)</f>
        <v>3600</v>
      </c>
    </row>
    <row r="345" spans="1:13">
      <c r="A345" s="27">
        <v>200176</v>
      </c>
      <c r="B345" s="16" t="s">
        <v>265</v>
      </c>
      <c r="C345" s="30" t="s">
        <v>259</v>
      </c>
      <c r="D345" s="13">
        <v>3</v>
      </c>
      <c r="E345" s="16" t="s">
        <v>1040</v>
      </c>
      <c r="F345" s="22" t="str">
        <f t="shared" si="14"/>
        <v>3级</v>
      </c>
      <c r="G345" s="15" t="str">
        <f>VLOOKUP(E345,Sheet3!R:S,2,FALSE)</f>
        <v>蓝色</v>
      </c>
      <c r="H345" s="1" t="s">
        <v>1027</v>
      </c>
      <c r="I345" s="1" t="str">
        <f t="shared" si="13"/>
        <v>3级蓝色法系鞋子</v>
      </c>
      <c r="J345" s="1">
        <f>VLOOKUP(C345,映射!N:O,2,FALSE)</f>
        <v>152</v>
      </c>
      <c r="K345" s="1" t="str">
        <f>VLOOKUP(I345,编辑2!D:R,14,FALSE)</f>
        <v>3002;3102;3402;5086</v>
      </c>
      <c r="L345" s="1" t="str">
        <f>VLOOKUP(I345,编辑2!D:R,15,FALSE)</f>
        <v>7;7;12;2</v>
      </c>
      <c r="M345" s="1">
        <f>800*D345*VLOOKUP(G345,Sheet3!S:T,2,FALSE)</f>
        <v>4800</v>
      </c>
    </row>
    <row r="346" spans="1:13">
      <c r="A346" s="27">
        <v>200177</v>
      </c>
      <c r="B346" s="16" t="s">
        <v>266</v>
      </c>
      <c r="C346" s="30" t="s">
        <v>259</v>
      </c>
      <c r="D346" s="13">
        <v>3</v>
      </c>
      <c r="E346" s="16" t="s">
        <v>1041</v>
      </c>
      <c r="F346" s="22" t="str">
        <f t="shared" si="14"/>
        <v>3级</v>
      </c>
      <c r="G346" s="15" t="str">
        <f>VLOOKUP(E346,Sheet3!R:S,2,FALSE)</f>
        <v>紫色</v>
      </c>
      <c r="H346" s="1" t="s">
        <v>1027</v>
      </c>
      <c r="I346" s="1" t="str">
        <f t="shared" si="13"/>
        <v>3级紫色法系鞋子</v>
      </c>
      <c r="J346" s="1">
        <f>VLOOKUP(C346,映射!N:O,2,FALSE)</f>
        <v>152</v>
      </c>
      <c r="K346" s="1" t="str">
        <f>VLOOKUP(I346,编辑2!D:R,14,FALSE)</f>
        <v>3002;3102;3402;5086</v>
      </c>
      <c r="L346" s="1" t="str">
        <f>VLOOKUP(I346,编辑2!D:R,15,FALSE)</f>
        <v>10;10;18;4</v>
      </c>
      <c r="M346" s="1">
        <f>800*D346*VLOOKUP(G346,Sheet3!S:T,2,FALSE)</f>
        <v>7200</v>
      </c>
    </row>
    <row r="347" hidden="1" spans="1:13">
      <c r="A347" s="27">
        <v>200178</v>
      </c>
      <c r="B347" s="16" t="s">
        <v>258</v>
      </c>
      <c r="C347" s="30" t="s">
        <v>259</v>
      </c>
      <c r="D347" s="13">
        <v>4</v>
      </c>
      <c r="E347" s="16" t="s">
        <v>1038</v>
      </c>
      <c r="F347" s="22" t="str">
        <f t="shared" si="14"/>
        <v>4级</v>
      </c>
      <c r="G347" s="15" t="str">
        <f>VLOOKUP(E347,Sheet3!R:S,2,FALSE)</f>
        <v>白色</v>
      </c>
      <c r="H347" s="1" t="s">
        <v>1027</v>
      </c>
      <c r="I347" s="1" t="str">
        <f t="shared" si="13"/>
        <v>4级白色法系鞋子</v>
      </c>
      <c r="J347" s="1">
        <f>VLOOKUP(C347,映射!N:O,2,FALSE)</f>
        <v>152</v>
      </c>
      <c r="K347" s="1" t="e">
        <f>VLOOKUP(I347,编辑2!D:R,14,FALSE)</f>
        <v>#N/A</v>
      </c>
      <c r="L347" s="1" t="e">
        <f>VLOOKUP(I347,编辑2!D:R,15,FALSE)</f>
        <v>#N/A</v>
      </c>
      <c r="M347" s="1">
        <f>800*D347*VLOOKUP(G347,Sheet3!S:T,2,FALSE)</f>
        <v>3200</v>
      </c>
    </row>
    <row r="348" hidden="1" spans="1:13">
      <c r="A348" s="27">
        <v>200179</v>
      </c>
      <c r="B348" s="16" t="s">
        <v>267</v>
      </c>
      <c r="C348" s="30" t="s">
        <v>259</v>
      </c>
      <c r="D348" s="13">
        <v>4</v>
      </c>
      <c r="E348" s="16" t="s">
        <v>1039</v>
      </c>
      <c r="F348" s="22" t="str">
        <f t="shared" si="14"/>
        <v>4级</v>
      </c>
      <c r="G348" s="15" t="str">
        <f>VLOOKUP(E348,Sheet3!R:S,2,FALSE)</f>
        <v>绿色</v>
      </c>
      <c r="H348" s="1" t="s">
        <v>1027</v>
      </c>
      <c r="I348" s="1" t="str">
        <f t="shared" si="13"/>
        <v>4级绿色法系鞋子</v>
      </c>
      <c r="J348" s="1">
        <f>VLOOKUP(C348,映射!N:O,2,FALSE)</f>
        <v>152</v>
      </c>
      <c r="K348" s="1" t="e">
        <f>VLOOKUP(I348,编辑2!D:R,14,FALSE)</f>
        <v>#N/A</v>
      </c>
      <c r="L348" s="1" t="e">
        <f>VLOOKUP(I348,编辑2!D:R,15,FALSE)</f>
        <v>#N/A</v>
      </c>
      <c r="M348" s="1">
        <f>800*D348*VLOOKUP(G348,Sheet3!S:T,2,FALSE)</f>
        <v>4800</v>
      </c>
    </row>
    <row r="349" spans="1:13">
      <c r="A349" s="27">
        <v>200180</v>
      </c>
      <c r="B349" s="16" t="s">
        <v>268</v>
      </c>
      <c r="C349" s="30" t="s">
        <v>259</v>
      </c>
      <c r="D349" s="13">
        <v>4</v>
      </c>
      <c r="E349" s="16" t="s">
        <v>1040</v>
      </c>
      <c r="F349" s="22" t="str">
        <f t="shared" si="14"/>
        <v>4级</v>
      </c>
      <c r="G349" s="15" t="str">
        <f>VLOOKUP(E349,Sheet3!R:S,2,FALSE)</f>
        <v>蓝色</v>
      </c>
      <c r="H349" s="1" t="s">
        <v>1027</v>
      </c>
      <c r="I349" s="1" t="str">
        <f t="shared" si="13"/>
        <v>4级蓝色法系鞋子</v>
      </c>
      <c r="J349" s="1">
        <f>VLOOKUP(C349,映射!N:O,2,FALSE)</f>
        <v>152</v>
      </c>
      <c r="K349" s="1" t="str">
        <f>VLOOKUP(I349,编辑2!D:R,14,FALSE)</f>
        <v>3003;3103;3403;5086</v>
      </c>
      <c r="L349" s="1" t="str">
        <f>VLOOKUP(I349,编辑2!D:R,15,FALSE)</f>
        <v>9;9;16;3</v>
      </c>
      <c r="M349" s="1">
        <f>800*D349*VLOOKUP(G349,Sheet3!S:T,2,FALSE)</f>
        <v>6400</v>
      </c>
    </row>
    <row r="350" spans="1:13">
      <c r="A350" s="27">
        <v>200181</v>
      </c>
      <c r="B350" s="16" t="s">
        <v>269</v>
      </c>
      <c r="C350" s="30" t="s">
        <v>259</v>
      </c>
      <c r="D350" s="13">
        <v>4</v>
      </c>
      <c r="E350" s="16" t="s">
        <v>1041</v>
      </c>
      <c r="F350" s="22" t="str">
        <f t="shared" si="14"/>
        <v>4级</v>
      </c>
      <c r="G350" s="15" t="str">
        <f>VLOOKUP(E350,Sheet3!R:S,2,FALSE)</f>
        <v>紫色</v>
      </c>
      <c r="H350" s="1" t="s">
        <v>1027</v>
      </c>
      <c r="I350" s="1" t="str">
        <f t="shared" si="13"/>
        <v>4级紫色法系鞋子</v>
      </c>
      <c r="J350" s="1">
        <f>VLOOKUP(C350,映射!N:O,2,FALSE)</f>
        <v>152</v>
      </c>
      <c r="K350" s="1" t="str">
        <f>VLOOKUP(I350,编辑2!D:R,14,FALSE)</f>
        <v>3003;3103;3403;5086</v>
      </c>
      <c r="L350" s="1" t="str">
        <f>VLOOKUP(I350,编辑2!D:R,15,FALSE)</f>
        <v>14;14;24;6</v>
      </c>
      <c r="M350" s="1">
        <f>800*D350*VLOOKUP(G350,Sheet3!S:T,2,FALSE)</f>
        <v>9600</v>
      </c>
    </row>
    <row r="351" hidden="1" spans="1:13">
      <c r="A351" s="27">
        <v>200182</v>
      </c>
      <c r="B351" s="16" t="s">
        <v>258</v>
      </c>
      <c r="C351" s="30" t="s">
        <v>259</v>
      </c>
      <c r="D351" s="13">
        <v>5</v>
      </c>
      <c r="E351" s="16" t="s">
        <v>1038</v>
      </c>
      <c r="F351" s="22" t="str">
        <f t="shared" si="14"/>
        <v>5级</v>
      </c>
      <c r="G351" s="15" t="str">
        <f>VLOOKUP(E351,Sheet3!R:S,2,FALSE)</f>
        <v>白色</v>
      </c>
      <c r="H351" s="1" t="s">
        <v>1027</v>
      </c>
      <c r="I351" s="1" t="str">
        <f t="shared" si="13"/>
        <v>5级白色法系鞋子</v>
      </c>
      <c r="J351" s="1">
        <f>VLOOKUP(C351,映射!N:O,2,FALSE)</f>
        <v>152</v>
      </c>
      <c r="K351" s="1" t="e">
        <f>VLOOKUP(I351,编辑2!D:R,14,FALSE)</f>
        <v>#N/A</v>
      </c>
      <c r="L351" s="1" t="e">
        <f>VLOOKUP(I351,编辑2!D:R,15,FALSE)</f>
        <v>#N/A</v>
      </c>
      <c r="M351" s="1">
        <f>800*D351*VLOOKUP(G351,Sheet3!S:T,2,FALSE)</f>
        <v>4000</v>
      </c>
    </row>
    <row r="352" hidden="1" spans="1:13">
      <c r="A352" s="27">
        <v>200183</v>
      </c>
      <c r="B352" s="16" t="s">
        <v>270</v>
      </c>
      <c r="C352" s="30" t="s">
        <v>259</v>
      </c>
      <c r="D352" s="13">
        <v>5</v>
      </c>
      <c r="E352" s="16" t="s">
        <v>1039</v>
      </c>
      <c r="F352" s="22" t="str">
        <f t="shared" si="14"/>
        <v>5级</v>
      </c>
      <c r="G352" s="15" t="str">
        <f>VLOOKUP(E352,Sheet3!R:S,2,FALSE)</f>
        <v>绿色</v>
      </c>
      <c r="H352" s="1" t="s">
        <v>1027</v>
      </c>
      <c r="I352" s="1" t="str">
        <f t="shared" si="13"/>
        <v>5级绿色法系鞋子</v>
      </c>
      <c r="J352" s="1">
        <f>VLOOKUP(C352,映射!N:O,2,FALSE)</f>
        <v>152</v>
      </c>
      <c r="K352" s="1" t="e">
        <f>VLOOKUP(I352,编辑2!D:R,14,FALSE)</f>
        <v>#N/A</v>
      </c>
      <c r="L352" s="1" t="e">
        <f>VLOOKUP(I352,编辑2!D:R,15,FALSE)</f>
        <v>#N/A</v>
      </c>
      <c r="M352" s="1">
        <f>800*D352*VLOOKUP(G352,Sheet3!S:T,2,FALSE)</f>
        <v>6000</v>
      </c>
    </row>
    <row r="353" spans="1:13">
      <c r="A353" s="27">
        <v>200184</v>
      </c>
      <c r="B353" s="16" t="s">
        <v>271</v>
      </c>
      <c r="C353" s="30" t="s">
        <v>259</v>
      </c>
      <c r="D353" s="13">
        <v>5</v>
      </c>
      <c r="E353" s="16" t="s">
        <v>1040</v>
      </c>
      <c r="F353" s="22" t="str">
        <f t="shared" si="14"/>
        <v>5级</v>
      </c>
      <c r="G353" s="15" t="str">
        <f>VLOOKUP(E353,Sheet3!R:S,2,FALSE)</f>
        <v>蓝色</v>
      </c>
      <c r="H353" s="1" t="s">
        <v>1027</v>
      </c>
      <c r="I353" s="1" t="str">
        <f t="shared" si="13"/>
        <v>5级蓝色法系鞋子</v>
      </c>
      <c r="J353" s="1">
        <f>VLOOKUP(C353,映射!N:O,2,FALSE)</f>
        <v>152</v>
      </c>
      <c r="K353" s="1" t="str">
        <f>VLOOKUP(I353,编辑2!D:R,14,FALSE)</f>
        <v>3004;3104;3404;5086</v>
      </c>
      <c r="L353" s="1" t="str">
        <f>VLOOKUP(I353,编辑2!D:R,15,FALSE)</f>
        <v>12;12;20;4</v>
      </c>
      <c r="M353" s="1">
        <f>800*D353*VLOOKUP(G353,Sheet3!S:T,2,FALSE)</f>
        <v>8000</v>
      </c>
    </row>
    <row r="354" spans="1:13">
      <c r="A354" s="27">
        <v>200185</v>
      </c>
      <c r="B354" s="16" t="s">
        <v>430</v>
      </c>
      <c r="C354" s="30" t="s">
        <v>259</v>
      </c>
      <c r="D354" s="13">
        <v>5</v>
      </c>
      <c r="E354" s="16" t="s">
        <v>1041</v>
      </c>
      <c r="F354" s="22" t="str">
        <f t="shared" si="14"/>
        <v>5级</v>
      </c>
      <c r="G354" s="15" t="str">
        <f>VLOOKUP(E354,Sheet3!R:S,2,FALSE)</f>
        <v>紫色</v>
      </c>
      <c r="H354" s="1" t="s">
        <v>1027</v>
      </c>
      <c r="I354" s="1" t="str">
        <f t="shared" ref="I354:I393" si="15">F354&amp;G354&amp;H354</f>
        <v>5级紫色法系鞋子</v>
      </c>
      <c r="J354" s="1">
        <f>VLOOKUP(C354,映射!N:O,2,FALSE)</f>
        <v>152</v>
      </c>
      <c r="K354" s="1" t="str">
        <f>VLOOKUP(I354,编辑2!D:R,14,FALSE)</f>
        <v>3004;3104;3404;5086</v>
      </c>
      <c r="L354" s="1" t="str">
        <f>VLOOKUP(I354,编辑2!D:R,15,FALSE)</f>
        <v>18;18;30;8</v>
      </c>
      <c r="M354" s="1">
        <f>800*D354*VLOOKUP(G354,Sheet3!S:T,2,FALSE)</f>
        <v>12000</v>
      </c>
    </row>
    <row r="355" spans="1:13">
      <c r="A355" s="27">
        <v>200186</v>
      </c>
      <c r="B355" s="16" t="s">
        <v>432</v>
      </c>
      <c r="C355" s="30" t="s">
        <v>259</v>
      </c>
      <c r="D355" s="13">
        <v>5</v>
      </c>
      <c r="E355" s="16" t="s">
        <v>1042</v>
      </c>
      <c r="F355" s="22" t="str">
        <f t="shared" si="14"/>
        <v>5级</v>
      </c>
      <c r="G355" s="15" t="str">
        <f>VLOOKUP(E355,Sheet3!R:S,2,FALSE)</f>
        <v>金色</v>
      </c>
      <c r="H355" s="1" t="s">
        <v>1027</v>
      </c>
      <c r="I355" s="1" t="str">
        <f t="shared" si="15"/>
        <v>5级金色法系鞋子</v>
      </c>
      <c r="J355" s="1">
        <f>VLOOKUP(C355,映射!N:O,2,FALSE)</f>
        <v>152</v>
      </c>
      <c r="K355" s="1" t="str">
        <f>VLOOKUP(I355,编辑2!D:R,14,FALSE)</f>
        <v>3004;3104;3404;5086</v>
      </c>
      <c r="L355" s="1" t="str">
        <f>VLOOKUP(I355,编辑2!D:R,15,FALSE)</f>
        <v>28;28;48;12</v>
      </c>
      <c r="M355" s="1">
        <f>800*D355*VLOOKUP(G355,Sheet3!S:T,2,FALSE)</f>
        <v>20000</v>
      </c>
    </row>
    <row r="356" hidden="1" spans="1:13">
      <c r="A356" s="27">
        <v>200187</v>
      </c>
      <c r="B356" s="16" t="s">
        <v>258</v>
      </c>
      <c r="C356" s="30" t="s">
        <v>259</v>
      </c>
      <c r="D356" s="13">
        <v>6</v>
      </c>
      <c r="E356" s="16" t="s">
        <v>1038</v>
      </c>
      <c r="F356" s="22" t="str">
        <f t="shared" si="14"/>
        <v>6级</v>
      </c>
      <c r="G356" s="15" t="str">
        <f>VLOOKUP(E356,Sheet3!R:S,2,FALSE)</f>
        <v>白色</v>
      </c>
      <c r="H356" s="1" t="s">
        <v>1027</v>
      </c>
      <c r="I356" s="1" t="str">
        <f t="shared" si="15"/>
        <v>6级白色法系鞋子</v>
      </c>
      <c r="J356" s="1">
        <f>VLOOKUP(C356,映射!N:O,2,FALSE)</f>
        <v>152</v>
      </c>
      <c r="K356" s="1" t="e">
        <f>VLOOKUP(I356,编辑2!D:R,14,FALSE)</f>
        <v>#N/A</v>
      </c>
      <c r="L356" s="1" t="e">
        <f>VLOOKUP(I356,编辑2!D:R,15,FALSE)</f>
        <v>#N/A</v>
      </c>
      <c r="M356" s="1">
        <f>800*D356*VLOOKUP(G356,Sheet3!S:T,2,FALSE)</f>
        <v>4800</v>
      </c>
    </row>
    <row r="357" hidden="1" spans="1:13">
      <c r="A357" s="27">
        <v>200188</v>
      </c>
      <c r="B357" s="16" t="s">
        <v>433</v>
      </c>
      <c r="C357" s="30" t="s">
        <v>259</v>
      </c>
      <c r="D357" s="13">
        <v>6</v>
      </c>
      <c r="E357" s="16" t="s">
        <v>1039</v>
      </c>
      <c r="F357" s="22" t="str">
        <f t="shared" si="14"/>
        <v>6级</v>
      </c>
      <c r="G357" s="15" t="str">
        <f>VLOOKUP(E357,Sheet3!R:S,2,FALSE)</f>
        <v>绿色</v>
      </c>
      <c r="H357" s="1" t="s">
        <v>1027</v>
      </c>
      <c r="I357" s="1" t="str">
        <f t="shared" si="15"/>
        <v>6级绿色法系鞋子</v>
      </c>
      <c r="J357" s="1">
        <f>VLOOKUP(C357,映射!N:O,2,FALSE)</f>
        <v>152</v>
      </c>
      <c r="K357" s="1" t="e">
        <f>VLOOKUP(I357,编辑2!D:R,14,FALSE)</f>
        <v>#N/A</v>
      </c>
      <c r="L357" s="1" t="e">
        <f>VLOOKUP(I357,编辑2!D:R,15,FALSE)</f>
        <v>#N/A</v>
      </c>
      <c r="M357" s="1">
        <f>800*D357*VLOOKUP(G357,Sheet3!S:T,2,FALSE)</f>
        <v>7200</v>
      </c>
    </row>
    <row r="358" spans="1:13">
      <c r="A358" s="27">
        <v>200189</v>
      </c>
      <c r="B358" s="16" t="s">
        <v>431</v>
      </c>
      <c r="C358" s="30" t="s">
        <v>259</v>
      </c>
      <c r="D358" s="13">
        <v>6</v>
      </c>
      <c r="E358" s="16" t="s">
        <v>1040</v>
      </c>
      <c r="F358" s="22" t="str">
        <f t="shared" si="14"/>
        <v>6级</v>
      </c>
      <c r="G358" s="15" t="str">
        <f>VLOOKUP(E358,Sheet3!R:S,2,FALSE)</f>
        <v>蓝色</v>
      </c>
      <c r="H358" s="1" t="s">
        <v>1027</v>
      </c>
      <c r="I358" s="1" t="str">
        <f t="shared" si="15"/>
        <v>6级蓝色法系鞋子</v>
      </c>
      <c r="J358" s="1">
        <f>VLOOKUP(C358,映射!N:O,2,FALSE)</f>
        <v>152</v>
      </c>
      <c r="K358" s="1" t="str">
        <f>VLOOKUP(I358,编辑2!D:R,14,FALSE)</f>
        <v>3005;3105;3405;5086</v>
      </c>
      <c r="L358" s="1" t="str">
        <f>VLOOKUP(I358,编辑2!D:R,15,FALSE)</f>
        <v>14;14;24;5</v>
      </c>
      <c r="M358" s="1">
        <f>800*D358*VLOOKUP(G358,Sheet3!S:T,2,FALSE)</f>
        <v>9600</v>
      </c>
    </row>
    <row r="359" spans="1:13">
      <c r="A359" s="27">
        <v>200190</v>
      </c>
      <c r="B359" s="13" t="s">
        <v>1050</v>
      </c>
      <c r="C359" s="30" t="s">
        <v>259</v>
      </c>
      <c r="D359" s="13">
        <v>6</v>
      </c>
      <c r="E359" s="16" t="s">
        <v>1041</v>
      </c>
      <c r="F359" s="22" t="str">
        <f t="shared" si="14"/>
        <v>6级</v>
      </c>
      <c r="G359" s="15" t="str">
        <f>VLOOKUP(E359,Sheet3!R:S,2,FALSE)</f>
        <v>紫色</v>
      </c>
      <c r="H359" s="1" t="s">
        <v>1027</v>
      </c>
      <c r="I359" s="1" t="str">
        <f t="shared" si="15"/>
        <v>6级紫色法系鞋子</v>
      </c>
      <c r="J359" s="1">
        <f>VLOOKUP(C359,映射!N:O,2,FALSE)</f>
        <v>152</v>
      </c>
      <c r="K359" s="1" t="str">
        <f>VLOOKUP(I359,编辑2!D:R,14,FALSE)</f>
        <v>3005;3105;3405;5086</v>
      </c>
      <c r="L359" s="1" t="str">
        <f>VLOOKUP(I359,编辑2!D:R,15,FALSE)</f>
        <v>21;21;36;10</v>
      </c>
      <c r="M359" s="1">
        <f>800*D359*VLOOKUP(G359,Sheet3!S:T,2,FALSE)</f>
        <v>14400</v>
      </c>
    </row>
    <row r="360" spans="1:13">
      <c r="A360" s="27">
        <v>200191</v>
      </c>
      <c r="B360" s="16" t="s">
        <v>436</v>
      </c>
      <c r="C360" s="30" t="s">
        <v>259</v>
      </c>
      <c r="D360" s="13">
        <v>6</v>
      </c>
      <c r="E360" s="16" t="s">
        <v>1042</v>
      </c>
      <c r="F360" s="22" t="str">
        <f t="shared" si="14"/>
        <v>6级</v>
      </c>
      <c r="G360" s="15" t="str">
        <f>VLOOKUP(E360,Sheet3!R:S,2,FALSE)</f>
        <v>金色</v>
      </c>
      <c r="H360" s="1" t="s">
        <v>1027</v>
      </c>
      <c r="I360" s="1" t="str">
        <f t="shared" si="15"/>
        <v>6级金色法系鞋子</v>
      </c>
      <c r="J360" s="1">
        <f>VLOOKUP(C360,映射!N:O,2,FALSE)</f>
        <v>152</v>
      </c>
      <c r="K360" s="1" t="str">
        <f>VLOOKUP(I360,编辑2!D:R,14,FALSE)</f>
        <v>3005;3105;3405;5086</v>
      </c>
      <c r="L360" s="1" t="str">
        <f>VLOOKUP(I360,编辑2!D:R,15,FALSE)</f>
        <v>34;34;58;15</v>
      </c>
      <c r="M360" s="1">
        <f>800*D360*VLOOKUP(G360,Sheet3!S:T,2,FALSE)</f>
        <v>24000</v>
      </c>
    </row>
    <row r="361" hidden="1" spans="1:13">
      <c r="A361" s="27">
        <v>200192</v>
      </c>
      <c r="B361" s="16" t="s">
        <v>258</v>
      </c>
      <c r="C361" s="30" t="s">
        <v>259</v>
      </c>
      <c r="D361" s="13">
        <v>7</v>
      </c>
      <c r="E361" s="16" t="s">
        <v>1038</v>
      </c>
      <c r="F361" s="22" t="str">
        <f t="shared" si="14"/>
        <v>7级</v>
      </c>
      <c r="G361" s="15" t="str">
        <f>VLOOKUP(E361,Sheet3!R:S,2,FALSE)</f>
        <v>白色</v>
      </c>
      <c r="H361" s="1" t="s">
        <v>1027</v>
      </c>
      <c r="I361" s="1" t="str">
        <f t="shared" si="15"/>
        <v>7级白色法系鞋子</v>
      </c>
      <c r="J361" s="1">
        <f>VLOOKUP(C361,映射!N:O,2,FALSE)</f>
        <v>152</v>
      </c>
      <c r="K361" s="1" t="e">
        <f>VLOOKUP(I361,编辑2!D:R,14,FALSE)</f>
        <v>#N/A</v>
      </c>
      <c r="L361" s="1" t="e">
        <f>VLOOKUP(I361,编辑2!D:R,15,FALSE)</f>
        <v>#N/A</v>
      </c>
      <c r="M361" s="1">
        <f>800*D361*VLOOKUP(G361,Sheet3!S:T,2,FALSE)</f>
        <v>5600</v>
      </c>
    </row>
    <row r="362" hidden="1" spans="1:13">
      <c r="A362" s="27">
        <v>200193</v>
      </c>
      <c r="B362" s="16" t="s">
        <v>434</v>
      </c>
      <c r="C362" s="30" t="s">
        <v>259</v>
      </c>
      <c r="D362" s="13">
        <v>7</v>
      </c>
      <c r="E362" s="16" t="s">
        <v>1039</v>
      </c>
      <c r="F362" s="22" t="str">
        <f t="shared" si="14"/>
        <v>7级</v>
      </c>
      <c r="G362" s="15" t="str">
        <f>VLOOKUP(E362,Sheet3!R:S,2,FALSE)</f>
        <v>绿色</v>
      </c>
      <c r="H362" s="1" t="s">
        <v>1027</v>
      </c>
      <c r="I362" s="1" t="str">
        <f t="shared" si="15"/>
        <v>7级绿色法系鞋子</v>
      </c>
      <c r="J362" s="1">
        <f>VLOOKUP(C362,映射!N:O,2,FALSE)</f>
        <v>152</v>
      </c>
      <c r="K362" s="1" t="e">
        <f>VLOOKUP(I362,编辑2!D:R,14,FALSE)</f>
        <v>#N/A</v>
      </c>
      <c r="L362" s="1" t="e">
        <f>VLOOKUP(I362,编辑2!D:R,15,FALSE)</f>
        <v>#N/A</v>
      </c>
      <c r="M362" s="1">
        <f>800*D362*VLOOKUP(G362,Sheet3!S:T,2,FALSE)</f>
        <v>8400</v>
      </c>
    </row>
    <row r="363" spans="1:13">
      <c r="A363" s="27">
        <v>200194</v>
      </c>
      <c r="B363" s="16" t="s">
        <v>1050</v>
      </c>
      <c r="C363" s="30" t="s">
        <v>259</v>
      </c>
      <c r="D363" s="13">
        <v>7</v>
      </c>
      <c r="E363" s="16" t="s">
        <v>1040</v>
      </c>
      <c r="F363" s="22" t="str">
        <f t="shared" si="14"/>
        <v>7级</v>
      </c>
      <c r="G363" s="15" t="str">
        <f>VLOOKUP(E363,Sheet3!R:S,2,FALSE)</f>
        <v>蓝色</v>
      </c>
      <c r="H363" s="1" t="s">
        <v>1027</v>
      </c>
      <c r="I363" s="1" t="str">
        <f t="shared" si="15"/>
        <v>7级蓝色法系鞋子</v>
      </c>
      <c r="J363" s="1">
        <f>VLOOKUP(C363,映射!N:O,2,FALSE)</f>
        <v>152</v>
      </c>
      <c r="K363" s="1" t="str">
        <f>VLOOKUP(I363,编辑2!D:R,14,FALSE)</f>
        <v>3006;3106;3406;5086</v>
      </c>
      <c r="L363" s="1" t="str">
        <f>VLOOKUP(I363,编辑2!D:R,15,FALSE)</f>
        <v>16;16;27;6</v>
      </c>
      <c r="M363" s="1">
        <f>800*D363*VLOOKUP(G363,Sheet3!S:T,2,FALSE)</f>
        <v>11200</v>
      </c>
    </row>
    <row r="364" spans="1:13">
      <c r="A364" s="27">
        <v>200195</v>
      </c>
      <c r="B364" s="16" t="s">
        <v>438</v>
      </c>
      <c r="C364" s="30" t="s">
        <v>259</v>
      </c>
      <c r="D364" s="13">
        <v>7</v>
      </c>
      <c r="E364" s="16" t="s">
        <v>1041</v>
      </c>
      <c r="F364" s="22" t="str">
        <f t="shared" si="14"/>
        <v>7级</v>
      </c>
      <c r="G364" s="15" t="str">
        <f>VLOOKUP(E364,Sheet3!R:S,2,FALSE)</f>
        <v>紫色</v>
      </c>
      <c r="H364" s="1" t="s">
        <v>1027</v>
      </c>
      <c r="I364" s="1" t="str">
        <f t="shared" si="15"/>
        <v>7级紫色法系鞋子</v>
      </c>
      <c r="J364" s="1">
        <f>VLOOKUP(C364,映射!N:O,2,FALSE)</f>
        <v>152</v>
      </c>
      <c r="K364" s="1" t="str">
        <f>VLOOKUP(I364,编辑2!D:R,14,FALSE)</f>
        <v>3006;3106;3406;5086</v>
      </c>
      <c r="L364" s="1" t="str">
        <f>VLOOKUP(I364,编辑2!D:R,15,FALSE)</f>
        <v>25;25;42;12</v>
      </c>
      <c r="M364" s="1">
        <f>800*D364*VLOOKUP(G364,Sheet3!S:T,2,FALSE)</f>
        <v>16800</v>
      </c>
    </row>
    <row r="365" spans="1:13">
      <c r="A365" s="27">
        <v>200196</v>
      </c>
      <c r="B365" s="16" t="s">
        <v>439</v>
      </c>
      <c r="C365" s="30" t="s">
        <v>259</v>
      </c>
      <c r="D365" s="13">
        <v>7</v>
      </c>
      <c r="E365" s="16" t="s">
        <v>1042</v>
      </c>
      <c r="F365" s="22" t="str">
        <f t="shared" si="14"/>
        <v>7级</v>
      </c>
      <c r="G365" s="15" t="str">
        <f>VLOOKUP(E365,Sheet3!R:S,2,FALSE)</f>
        <v>金色</v>
      </c>
      <c r="H365" s="1" t="s">
        <v>1027</v>
      </c>
      <c r="I365" s="1" t="str">
        <f t="shared" si="15"/>
        <v>7级金色法系鞋子</v>
      </c>
      <c r="J365" s="1">
        <f>VLOOKUP(C365,映射!N:O,2,FALSE)</f>
        <v>152</v>
      </c>
      <c r="K365" s="1" t="str">
        <f>VLOOKUP(I365,编辑2!D:R,14,FALSE)</f>
        <v>3006;3106;3406;5086</v>
      </c>
      <c r="L365" s="1" t="str">
        <f>VLOOKUP(I365,编辑2!D:R,15,FALSE)</f>
        <v>40;40;68;18</v>
      </c>
      <c r="M365" s="1">
        <f>800*D365*VLOOKUP(G365,Sheet3!S:T,2,FALSE)</f>
        <v>28000</v>
      </c>
    </row>
    <row r="366" hidden="1" spans="1:13">
      <c r="A366" s="27">
        <v>200197</v>
      </c>
      <c r="B366" s="16" t="s">
        <v>440</v>
      </c>
      <c r="C366" s="31" t="s">
        <v>441</v>
      </c>
      <c r="D366" s="13">
        <v>1</v>
      </c>
      <c r="E366" s="16" t="s">
        <v>1038</v>
      </c>
      <c r="F366" s="22" t="str">
        <f t="shared" si="14"/>
        <v>1级</v>
      </c>
      <c r="G366" s="15" t="str">
        <f>VLOOKUP(E366,Sheet3!R:S,2,FALSE)</f>
        <v>白色</v>
      </c>
      <c r="H366" s="1" t="s">
        <v>1012</v>
      </c>
      <c r="I366" s="1" t="str">
        <f t="shared" si="15"/>
        <v>1级白色物理武器</v>
      </c>
      <c r="J366" s="1">
        <f>VLOOKUP(C366,映射!N:O,2,FALSE)</f>
        <v>127</v>
      </c>
      <c r="K366" s="1" t="e">
        <f>VLOOKUP(I366,编辑2!D:R,14,FALSE)</f>
        <v>#N/A</v>
      </c>
      <c r="L366" s="1" t="e">
        <f>VLOOKUP(I366,编辑2!D:R,15,FALSE)</f>
        <v>#N/A</v>
      </c>
      <c r="M366" s="1">
        <f>800*D366*VLOOKUP(G366,Sheet3!S:T,2,FALSE)</f>
        <v>800</v>
      </c>
    </row>
    <row r="367" hidden="1" spans="1:13">
      <c r="A367" s="27">
        <v>200198</v>
      </c>
      <c r="B367" s="16" t="s">
        <v>442</v>
      </c>
      <c r="C367" s="31" t="s">
        <v>441</v>
      </c>
      <c r="D367" s="13">
        <v>1</v>
      </c>
      <c r="E367" s="16" t="s">
        <v>1039</v>
      </c>
      <c r="F367" s="22" t="str">
        <f t="shared" si="14"/>
        <v>1级</v>
      </c>
      <c r="G367" s="15" t="str">
        <f>VLOOKUP(E367,Sheet3!R:S,2,FALSE)</f>
        <v>绿色</v>
      </c>
      <c r="H367" s="1" t="s">
        <v>1012</v>
      </c>
      <c r="I367" s="1" t="str">
        <f t="shared" si="15"/>
        <v>1级绿色物理武器</v>
      </c>
      <c r="J367" s="1">
        <f>VLOOKUP(C367,映射!N:O,2,FALSE)</f>
        <v>127</v>
      </c>
      <c r="K367" s="1" t="e">
        <f>VLOOKUP(I367,编辑2!D:R,14,FALSE)</f>
        <v>#N/A</v>
      </c>
      <c r="L367" s="1" t="e">
        <f>VLOOKUP(I367,编辑2!D:R,15,FALSE)</f>
        <v>#N/A</v>
      </c>
      <c r="M367" s="1">
        <f>800*D367*VLOOKUP(G367,Sheet3!S:T,2,FALSE)</f>
        <v>1200</v>
      </c>
    </row>
    <row r="368" hidden="1" spans="1:13">
      <c r="A368" s="27">
        <v>200199</v>
      </c>
      <c r="B368" s="16" t="s">
        <v>440</v>
      </c>
      <c r="C368" s="31" t="s">
        <v>441</v>
      </c>
      <c r="D368" s="13">
        <v>2</v>
      </c>
      <c r="E368" s="16" t="s">
        <v>1038</v>
      </c>
      <c r="F368" s="22" t="str">
        <f t="shared" si="14"/>
        <v>2级</v>
      </c>
      <c r="G368" s="15" t="str">
        <f>VLOOKUP(E368,Sheet3!R:S,2,FALSE)</f>
        <v>白色</v>
      </c>
      <c r="H368" s="1" t="s">
        <v>1012</v>
      </c>
      <c r="I368" s="1" t="str">
        <f t="shared" si="15"/>
        <v>2级白色物理武器</v>
      </c>
      <c r="J368" s="1">
        <f>VLOOKUP(C368,映射!N:O,2,FALSE)</f>
        <v>127</v>
      </c>
      <c r="K368" s="1" t="e">
        <f>VLOOKUP(I368,编辑2!D:R,14,FALSE)</f>
        <v>#N/A</v>
      </c>
      <c r="L368" s="1" t="e">
        <f>VLOOKUP(I368,编辑2!D:R,15,FALSE)</f>
        <v>#N/A</v>
      </c>
      <c r="M368" s="1">
        <f>800*D368*VLOOKUP(G368,Sheet3!S:T,2,FALSE)</f>
        <v>1600</v>
      </c>
    </row>
    <row r="369" spans="1:13">
      <c r="A369" s="27">
        <v>200200</v>
      </c>
      <c r="B369" s="16" t="s">
        <v>443</v>
      </c>
      <c r="C369" s="31" t="s">
        <v>441</v>
      </c>
      <c r="D369" s="13">
        <v>2</v>
      </c>
      <c r="E369" s="16" t="s">
        <v>1039</v>
      </c>
      <c r="F369" s="22" t="str">
        <f t="shared" si="14"/>
        <v>2级</v>
      </c>
      <c r="G369" s="15" t="str">
        <f>VLOOKUP(E369,Sheet3!R:S,2,FALSE)</f>
        <v>绿色</v>
      </c>
      <c r="H369" s="1" t="s">
        <v>1012</v>
      </c>
      <c r="I369" s="1" t="str">
        <f t="shared" si="15"/>
        <v>2级绿色物理武器</v>
      </c>
      <c r="J369" s="1">
        <f>VLOOKUP(C369,映射!N:O,2,FALSE)</f>
        <v>127</v>
      </c>
      <c r="K369" s="1" t="str">
        <f>VLOOKUP(I369,编辑2!D:R,14,FALSE)</f>
        <v>3001;3101;3401</v>
      </c>
      <c r="L369" s="1" t="str">
        <f>VLOOKUP(I369,编辑2!D:R,15,FALSE)</f>
        <v>5;3;3</v>
      </c>
      <c r="M369" s="1">
        <f>800*D369*VLOOKUP(G369,Sheet3!S:T,2,FALSE)</f>
        <v>2400</v>
      </c>
    </row>
    <row r="370" spans="1:13">
      <c r="A370" s="27">
        <v>200201</v>
      </c>
      <c r="B370" s="16" t="s">
        <v>444</v>
      </c>
      <c r="C370" s="31" t="s">
        <v>441</v>
      </c>
      <c r="D370" s="13">
        <v>2</v>
      </c>
      <c r="E370" s="16" t="s">
        <v>1040</v>
      </c>
      <c r="F370" s="22" t="str">
        <f t="shared" si="14"/>
        <v>2级</v>
      </c>
      <c r="G370" s="15" t="str">
        <f>VLOOKUP(E370,Sheet3!R:S,2,FALSE)</f>
        <v>蓝色</v>
      </c>
      <c r="H370" s="1" t="s">
        <v>1012</v>
      </c>
      <c r="I370" s="1" t="str">
        <f t="shared" si="15"/>
        <v>2级蓝色物理武器</v>
      </c>
      <c r="J370" s="1">
        <f>VLOOKUP(C370,映射!N:O,2,FALSE)</f>
        <v>127</v>
      </c>
      <c r="K370" s="1" t="str">
        <f>VLOOKUP(I370,编辑2!D:R,14,FALSE)</f>
        <v>3001;3101;3401;5086</v>
      </c>
      <c r="L370" s="1" t="str">
        <f>VLOOKUP(I370,编辑2!D:R,15,FALSE)</f>
        <v>8;4;4;1</v>
      </c>
      <c r="M370" s="1">
        <f>800*D370*VLOOKUP(G370,Sheet3!S:T,2,FALSE)</f>
        <v>3200</v>
      </c>
    </row>
    <row r="371" hidden="1" spans="1:13">
      <c r="A371" s="27">
        <v>200202</v>
      </c>
      <c r="B371" s="16" t="s">
        <v>440</v>
      </c>
      <c r="C371" s="31" t="s">
        <v>441</v>
      </c>
      <c r="D371" s="13">
        <v>3</v>
      </c>
      <c r="E371" s="16" t="s">
        <v>1038</v>
      </c>
      <c r="F371" s="22" t="str">
        <f t="shared" si="14"/>
        <v>3级</v>
      </c>
      <c r="G371" s="15" t="str">
        <f>VLOOKUP(E371,Sheet3!R:S,2,FALSE)</f>
        <v>白色</v>
      </c>
      <c r="H371" s="1" t="s">
        <v>1012</v>
      </c>
      <c r="I371" s="1" t="str">
        <f t="shared" si="15"/>
        <v>3级白色物理武器</v>
      </c>
      <c r="J371" s="1">
        <f>VLOOKUP(C371,映射!N:O,2,FALSE)</f>
        <v>127</v>
      </c>
      <c r="K371" s="1" t="e">
        <f>VLOOKUP(I371,编辑2!D:R,14,FALSE)</f>
        <v>#N/A</v>
      </c>
      <c r="L371" s="1" t="e">
        <f>VLOOKUP(I371,编辑2!D:R,15,FALSE)</f>
        <v>#N/A</v>
      </c>
      <c r="M371" s="1">
        <f>800*D371*VLOOKUP(G371,Sheet3!S:T,2,FALSE)</f>
        <v>2400</v>
      </c>
    </row>
    <row r="372" hidden="1" spans="1:13">
      <c r="A372" s="27">
        <v>200203</v>
      </c>
      <c r="B372" s="29" t="s">
        <v>445</v>
      </c>
      <c r="C372" s="31" t="s">
        <v>441</v>
      </c>
      <c r="D372" s="13">
        <v>3</v>
      </c>
      <c r="E372" s="16" t="s">
        <v>1039</v>
      </c>
      <c r="F372" s="22" t="str">
        <f t="shared" si="14"/>
        <v>3级</v>
      </c>
      <c r="G372" s="15" t="str">
        <f>VLOOKUP(E372,Sheet3!R:S,2,FALSE)</f>
        <v>绿色</v>
      </c>
      <c r="H372" s="1" t="s">
        <v>1012</v>
      </c>
      <c r="I372" s="1" t="str">
        <f t="shared" si="15"/>
        <v>3级绿色物理武器</v>
      </c>
      <c r="J372" s="1">
        <f>VLOOKUP(C372,映射!N:O,2,FALSE)</f>
        <v>127</v>
      </c>
      <c r="K372" s="1" t="e">
        <f>VLOOKUP(I372,编辑2!D:R,14,FALSE)</f>
        <v>#N/A</v>
      </c>
      <c r="L372" s="1" t="e">
        <f>VLOOKUP(I372,编辑2!D:R,15,FALSE)</f>
        <v>#N/A</v>
      </c>
      <c r="M372" s="1">
        <f>800*D372*VLOOKUP(G372,Sheet3!S:T,2,FALSE)</f>
        <v>3600</v>
      </c>
    </row>
    <row r="373" spans="1:13">
      <c r="A373" s="27">
        <v>200204</v>
      </c>
      <c r="B373" s="29" t="s">
        <v>446</v>
      </c>
      <c r="C373" s="31" t="s">
        <v>441</v>
      </c>
      <c r="D373" s="13">
        <v>3</v>
      </c>
      <c r="E373" s="16" t="s">
        <v>1040</v>
      </c>
      <c r="F373" s="22" t="str">
        <f t="shared" si="14"/>
        <v>3级</v>
      </c>
      <c r="G373" s="15" t="str">
        <f>VLOOKUP(E373,Sheet3!R:S,2,FALSE)</f>
        <v>蓝色</v>
      </c>
      <c r="H373" s="1" t="s">
        <v>1012</v>
      </c>
      <c r="I373" s="1" t="str">
        <f t="shared" si="15"/>
        <v>3级蓝色物理武器</v>
      </c>
      <c r="J373" s="1">
        <f>VLOOKUP(C373,映射!N:O,2,FALSE)</f>
        <v>127</v>
      </c>
      <c r="K373" s="1" t="str">
        <f>VLOOKUP(I373,编辑2!D:R,14,FALSE)</f>
        <v>3002;3102;3402;5086</v>
      </c>
      <c r="L373" s="1" t="str">
        <f>VLOOKUP(I373,编辑2!D:R,15,FALSE)</f>
        <v>12;7;7;2</v>
      </c>
      <c r="M373" s="1">
        <f>800*D373*VLOOKUP(G373,Sheet3!S:T,2,FALSE)</f>
        <v>4800</v>
      </c>
    </row>
    <row r="374" spans="1:13">
      <c r="A374" s="27">
        <v>200205</v>
      </c>
      <c r="B374" s="16" t="s">
        <v>447</v>
      </c>
      <c r="C374" s="31" t="s">
        <v>441</v>
      </c>
      <c r="D374" s="13">
        <v>3</v>
      </c>
      <c r="E374" s="16" t="s">
        <v>1041</v>
      </c>
      <c r="F374" s="22" t="str">
        <f t="shared" si="14"/>
        <v>3级</v>
      </c>
      <c r="G374" s="15" t="str">
        <f>VLOOKUP(E374,Sheet3!R:S,2,FALSE)</f>
        <v>紫色</v>
      </c>
      <c r="H374" s="1" t="s">
        <v>1012</v>
      </c>
      <c r="I374" s="1" t="str">
        <f t="shared" si="15"/>
        <v>3级紫色物理武器</v>
      </c>
      <c r="J374" s="1">
        <f>VLOOKUP(C374,映射!N:O,2,FALSE)</f>
        <v>127</v>
      </c>
      <c r="K374" s="1" t="str">
        <f>VLOOKUP(I374,编辑2!D:R,14,FALSE)</f>
        <v>3002;3102;3402;5086</v>
      </c>
      <c r="L374" s="1" t="str">
        <f>VLOOKUP(I374,编辑2!D:R,15,FALSE)</f>
        <v>18;10;10;4</v>
      </c>
      <c r="M374" s="1">
        <f>800*D374*VLOOKUP(G374,Sheet3!S:T,2,FALSE)</f>
        <v>7200</v>
      </c>
    </row>
    <row r="375" hidden="1" spans="1:13">
      <c r="A375" s="27">
        <v>200206</v>
      </c>
      <c r="B375" s="16" t="s">
        <v>440</v>
      </c>
      <c r="C375" s="31" t="s">
        <v>441</v>
      </c>
      <c r="D375" s="13">
        <v>4</v>
      </c>
      <c r="E375" s="16" t="s">
        <v>1038</v>
      </c>
      <c r="F375" s="22" t="str">
        <f t="shared" si="14"/>
        <v>4级</v>
      </c>
      <c r="G375" s="15" t="str">
        <f>VLOOKUP(E375,Sheet3!R:S,2,FALSE)</f>
        <v>白色</v>
      </c>
      <c r="H375" s="1" t="s">
        <v>1012</v>
      </c>
      <c r="I375" s="1" t="str">
        <f t="shared" si="15"/>
        <v>4级白色物理武器</v>
      </c>
      <c r="J375" s="1">
        <f>VLOOKUP(C375,映射!N:O,2,FALSE)</f>
        <v>127</v>
      </c>
      <c r="K375" s="1" t="e">
        <f>VLOOKUP(I375,编辑2!D:R,14,FALSE)</f>
        <v>#N/A</v>
      </c>
      <c r="L375" s="1" t="e">
        <f>VLOOKUP(I375,编辑2!D:R,15,FALSE)</f>
        <v>#N/A</v>
      </c>
      <c r="M375" s="1">
        <f>800*D375*VLOOKUP(G375,Sheet3!S:T,2,FALSE)</f>
        <v>3200</v>
      </c>
    </row>
    <row r="376" hidden="1" spans="1:13">
      <c r="A376" s="27">
        <v>200207</v>
      </c>
      <c r="B376" s="16" t="s">
        <v>448</v>
      </c>
      <c r="C376" s="31" t="s">
        <v>441</v>
      </c>
      <c r="D376" s="13">
        <v>4</v>
      </c>
      <c r="E376" s="16" t="s">
        <v>1039</v>
      </c>
      <c r="F376" s="22" t="str">
        <f t="shared" si="14"/>
        <v>4级</v>
      </c>
      <c r="G376" s="15" t="str">
        <f>VLOOKUP(E376,Sheet3!R:S,2,FALSE)</f>
        <v>绿色</v>
      </c>
      <c r="H376" s="1" t="s">
        <v>1012</v>
      </c>
      <c r="I376" s="1" t="str">
        <f t="shared" si="15"/>
        <v>4级绿色物理武器</v>
      </c>
      <c r="J376" s="1">
        <f>VLOOKUP(C376,映射!N:O,2,FALSE)</f>
        <v>127</v>
      </c>
      <c r="K376" s="1" t="e">
        <f>VLOOKUP(I376,编辑2!D:R,14,FALSE)</f>
        <v>#N/A</v>
      </c>
      <c r="L376" s="1" t="e">
        <f>VLOOKUP(I376,编辑2!D:R,15,FALSE)</f>
        <v>#N/A</v>
      </c>
      <c r="M376" s="1">
        <f>800*D376*VLOOKUP(G376,Sheet3!S:T,2,FALSE)</f>
        <v>4800</v>
      </c>
    </row>
    <row r="377" spans="1:13">
      <c r="A377" s="27">
        <v>200208</v>
      </c>
      <c r="B377" s="16" t="s">
        <v>449</v>
      </c>
      <c r="C377" s="31" t="s">
        <v>441</v>
      </c>
      <c r="D377" s="13">
        <v>4</v>
      </c>
      <c r="E377" s="16" t="s">
        <v>1040</v>
      </c>
      <c r="F377" s="22" t="str">
        <f t="shared" si="14"/>
        <v>4级</v>
      </c>
      <c r="G377" s="15" t="str">
        <f>VLOOKUP(E377,Sheet3!R:S,2,FALSE)</f>
        <v>蓝色</v>
      </c>
      <c r="H377" s="1" t="s">
        <v>1012</v>
      </c>
      <c r="I377" s="1" t="str">
        <f t="shared" si="15"/>
        <v>4级蓝色物理武器</v>
      </c>
      <c r="J377" s="1">
        <f>VLOOKUP(C377,映射!N:O,2,FALSE)</f>
        <v>127</v>
      </c>
      <c r="K377" s="1" t="str">
        <f>VLOOKUP(I377,编辑2!D:R,14,FALSE)</f>
        <v>3003;3103;3403;5086</v>
      </c>
      <c r="L377" s="1" t="str">
        <f>VLOOKUP(I377,编辑2!D:R,15,FALSE)</f>
        <v>16;9;9;3</v>
      </c>
      <c r="M377" s="1">
        <f>800*D377*VLOOKUP(G377,Sheet3!S:T,2,FALSE)</f>
        <v>6400</v>
      </c>
    </row>
    <row r="378" spans="1:13">
      <c r="A378" s="27">
        <v>200209</v>
      </c>
      <c r="B378" s="16" t="s">
        <v>450</v>
      </c>
      <c r="C378" s="31" t="s">
        <v>441</v>
      </c>
      <c r="D378" s="13">
        <v>4</v>
      </c>
      <c r="E378" s="16" t="s">
        <v>1041</v>
      </c>
      <c r="F378" s="22" t="str">
        <f t="shared" si="14"/>
        <v>4级</v>
      </c>
      <c r="G378" s="15" t="str">
        <f>VLOOKUP(E378,Sheet3!R:S,2,FALSE)</f>
        <v>紫色</v>
      </c>
      <c r="H378" s="1" t="s">
        <v>1012</v>
      </c>
      <c r="I378" s="1" t="str">
        <f t="shared" si="15"/>
        <v>4级紫色物理武器</v>
      </c>
      <c r="J378" s="1">
        <f>VLOOKUP(C378,映射!N:O,2,FALSE)</f>
        <v>127</v>
      </c>
      <c r="K378" s="1" t="str">
        <f>VLOOKUP(I378,编辑2!D:R,14,FALSE)</f>
        <v>3003;3103;3403;5086</v>
      </c>
      <c r="L378" s="1" t="str">
        <f>VLOOKUP(I378,编辑2!D:R,15,FALSE)</f>
        <v>24;14;14;6</v>
      </c>
      <c r="M378" s="1">
        <f>800*D378*VLOOKUP(G378,Sheet3!S:T,2,FALSE)</f>
        <v>9600</v>
      </c>
    </row>
    <row r="379" hidden="1" spans="1:13">
      <c r="A379" s="27">
        <v>200210</v>
      </c>
      <c r="B379" s="16" t="s">
        <v>440</v>
      </c>
      <c r="C379" s="31" t="s">
        <v>441</v>
      </c>
      <c r="D379" s="13">
        <v>5</v>
      </c>
      <c r="E379" s="16" t="s">
        <v>1038</v>
      </c>
      <c r="F379" s="22" t="str">
        <f t="shared" si="14"/>
        <v>5级</v>
      </c>
      <c r="G379" s="15" t="str">
        <f>VLOOKUP(E379,Sheet3!R:S,2,FALSE)</f>
        <v>白色</v>
      </c>
      <c r="H379" s="1" t="s">
        <v>1012</v>
      </c>
      <c r="I379" s="1" t="str">
        <f t="shared" si="15"/>
        <v>5级白色物理武器</v>
      </c>
      <c r="J379" s="1">
        <f>VLOOKUP(C379,映射!N:O,2,FALSE)</f>
        <v>127</v>
      </c>
      <c r="K379" s="1" t="e">
        <f>VLOOKUP(I379,编辑2!D:R,14,FALSE)</f>
        <v>#N/A</v>
      </c>
      <c r="L379" s="1" t="e">
        <f>VLOOKUP(I379,编辑2!D:R,15,FALSE)</f>
        <v>#N/A</v>
      </c>
      <c r="M379" s="1">
        <f>800*D379*VLOOKUP(G379,Sheet3!S:T,2,FALSE)</f>
        <v>4000</v>
      </c>
    </row>
    <row r="380" hidden="1" spans="1:13">
      <c r="A380" s="27">
        <v>200211</v>
      </c>
      <c r="B380" s="16" t="s">
        <v>452</v>
      </c>
      <c r="C380" s="31" t="s">
        <v>441</v>
      </c>
      <c r="D380" s="13">
        <v>5</v>
      </c>
      <c r="E380" s="16" t="s">
        <v>1039</v>
      </c>
      <c r="F380" s="22" t="str">
        <f t="shared" si="14"/>
        <v>5级</v>
      </c>
      <c r="G380" s="15" t="str">
        <f>VLOOKUP(E380,Sheet3!R:S,2,FALSE)</f>
        <v>绿色</v>
      </c>
      <c r="H380" s="1" t="s">
        <v>1012</v>
      </c>
      <c r="I380" s="1" t="str">
        <f t="shared" si="15"/>
        <v>5级绿色物理武器</v>
      </c>
      <c r="J380" s="1">
        <f>VLOOKUP(C380,映射!N:O,2,FALSE)</f>
        <v>127</v>
      </c>
      <c r="K380" s="1" t="e">
        <f>VLOOKUP(I380,编辑2!D:R,14,FALSE)</f>
        <v>#N/A</v>
      </c>
      <c r="L380" s="1" t="e">
        <f>VLOOKUP(I380,编辑2!D:R,15,FALSE)</f>
        <v>#N/A</v>
      </c>
      <c r="M380" s="1">
        <f>800*D380*VLOOKUP(G380,Sheet3!S:T,2,FALSE)</f>
        <v>6000</v>
      </c>
    </row>
    <row r="381" spans="1:13">
      <c r="A381" s="27">
        <v>200212</v>
      </c>
      <c r="B381" s="16" t="s">
        <v>453</v>
      </c>
      <c r="C381" s="31" t="s">
        <v>441</v>
      </c>
      <c r="D381" s="13">
        <v>5</v>
      </c>
      <c r="E381" s="16" t="s">
        <v>1040</v>
      </c>
      <c r="F381" s="22" t="str">
        <f t="shared" si="14"/>
        <v>5级</v>
      </c>
      <c r="G381" s="15" t="str">
        <f>VLOOKUP(E381,Sheet3!R:S,2,FALSE)</f>
        <v>蓝色</v>
      </c>
      <c r="H381" s="1" t="s">
        <v>1012</v>
      </c>
      <c r="I381" s="1" t="str">
        <f t="shared" si="15"/>
        <v>5级蓝色物理武器</v>
      </c>
      <c r="J381" s="1">
        <f>VLOOKUP(C381,映射!N:O,2,FALSE)</f>
        <v>127</v>
      </c>
      <c r="K381" s="1" t="str">
        <f>VLOOKUP(I381,编辑2!D:R,14,FALSE)</f>
        <v>3004;3104;3404;5086</v>
      </c>
      <c r="L381" s="1" t="str">
        <f>VLOOKUP(I381,编辑2!D:R,15,FALSE)</f>
        <v>20;12;12;4</v>
      </c>
      <c r="M381" s="1">
        <f>800*D381*VLOOKUP(G381,Sheet3!S:T,2,FALSE)</f>
        <v>8000</v>
      </c>
    </row>
    <row r="382" spans="1:13">
      <c r="A382" s="27">
        <v>200213</v>
      </c>
      <c r="B382" s="16" t="s">
        <v>454</v>
      </c>
      <c r="C382" s="31" t="s">
        <v>441</v>
      </c>
      <c r="D382" s="13">
        <v>5</v>
      </c>
      <c r="E382" s="16" t="s">
        <v>1041</v>
      </c>
      <c r="F382" s="22" t="str">
        <f t="shared" si="14"/>
        <v>5级</v>
      </c>
      <c r="G382" s="15" t="str">
        <f>VLOOKUP(E382,Sheet3!R:S,2,FALSE)</f>
        <v>紫色</v>
      </c>
      <c r="H382" s="1" t="s">
        <v>1012</v>
      </c>
      <c r="I382" s="1" t="str">
        <f t="shared" si="15"/>
        <v>5级紫色物理武器</v>
      </c>
      <c r="J382" s="1">
        <f>VLOOKUP(C382,映射!N:O,2,FALSE)</f>
        <v>127</v>
      </c>
      <c r="K382" s="1" t="str">
        <f>VLOOKUP(I382,编辑2!D:R,14,FALSE)</f>
        <v>3004;3104;3404;5086</v>
      </c>
      <c r="L382" s="1" t="str">
        <f>VLOOKUP(I382,编辑2!D:R,15,FALSE)</f>
        <v>30;18;18;8</v>
      </c>
      <c r="M382" s="1">
        <f>800*D382*VLOOKUP(G382,Sheet3!S:T,2,FALSE)</f>
        <v>12000</v>
      </c>
    </row>
    <row r="383" spans="1:13">
      <c r="A383" s="27">
        <v>200214</v>
      </c>
      <c r="B383" s="16" t="s">
        <v>456</v>
      </c>
      <c r="C383" s="31" t="s">
        <v>441</v>
      </c>
      <c r="D383" s="13">
        <v>5</v>
      </c>
      <c r="E383" s="16" t="s">
        <v>1042</v>
      </c>
      <c r="F383" s="22" t="str">
        <f t="shared" si="14"/>
        <v>5级</v>
      </c>
      <c r="G383" s="15" t="str">
        <f>VLOOKUP(E383,Sheet3!R:S,2,FALSE)</f>
        <v>金色</v>
      </c>
      <c r="H383" s="1" t="s">
        <v>1012</v>
      </c>
      <c r="I383" s="1" t="str">
        <f t="shared" si="15"/>
        <v>5级金色物理武器</v>
      </c>
      <c r="J383" s="1">
        <f>VLOOKUP(C383,映射!N:O,2,FALSE)</f>
        <v>127</v>
      </c>
      <c r="K383" s="1" t="str">
        <f>VLOOKUP(I383,编辑2!D:R,14,FALSE)</f>
        <v>3004;3104;3404;5086</v>
      </c>
      <c r="L383" s="1" t="str">
        <f>VLOOKUP(I383,编辑2!D:R,15,FALSE)</f>
        <v>48;28;28;12</v>
      </c>
      <c r="M383" s="1">
        <f>800*D383*VLOOKUP(G383,Sheet3!S:T,2,FALSE)</f>
        <v>20000</v>
      </c>
    </row>
    <row r="384" hidden="1" spans="1:13">
      <c r="A384" s="27">
        <v>200215</v>
      </c>
      <c r="B384" s="16" t="s">
        <v>440</v>
      </c>
      <c r="C384" s="31" t="s">
        <v>441</v>
      </c>
      <c r="D384" s="13">
        <v>6</v>
      </c>
      <c r="E384" s="16" t="s">
        <v>1038</v>
      </c>
      <c r="F384" s="22" t="str">
        <f t="shared" si="14"/>
        <v>6级</v>
      </c>
      <c r="G384" s="15" t="str">
        <f>VLOOKUP(E384,Sheet3!R:S,2,FALSE)</f>
        <v>白色</v>
      </c>
      <c r="H384" s="1" t="s">
        <v>1012</v>
      </c>
      <c r="I384" s="1" t="str">
        <f t="shared" si="15"/>
        <v>6级白色物理武器</v>
      </c>
      <c r="J384" s="1">
        <f>VLOOKUP(C384,映射!N:O,2,FALSE)</f>
        <v>127</v>
      </c>
      <c r="K384" s="1" t="e">
        <f>VLOOKUP(I384,编辑2!D:R,14,FALSE)</f>
        <v>#N/A</v>
      </c>
      <c r="L384" s="1" t="e">
        <f>VLOOKUP(I384,编辑2!D:R,15,FALSE)</f>
        <v>#N/A</v>
      </c>
      <c r="M384" s="1">
        <f>800*D384*VLOOKUP(G384,Sheet3!S:T,2,FALSE)</f>
        <v>4800</v>
      </c>
    </row>
    <row r="385" hidden="1" spans="1:13">
      <c r="A385" s="27">
        <v>200216</v>
      </c>
      <c r="B385" s="16" t="s">
        <v>458</v>
      </c>
      <c r="C385" s="31" t="s">
        <v>441</v>
      </c>
      <c r="D385" s="13">
        <v>6</v>
      </c>
      <c r="E385" s="16" t="s">
        <v>1039</v>
      </c>
      <c r="F385" s="22" t="str">
        <f t="shared" si="14"/>
        <v>6级</v>
      </c>
      <c r="G385" s="15" t="str">
        <f>VLOOKUP(E385,Sheet3!R:S,2,FALSE)</f>
        <v>绿色</v>
      </c>
      <c r="H385" s="1" t="s">
        <v>1012</v>
      </c>
      <c r="I385" s="1" t="str">
        <f t="shared" si="15"/>
        <v>6级绿色物理武器</v>
      </c>
      <c r="J385" s="1">
        <f>VLOOKUP(C385,映射!N:O,2,FALSE)</f>
        <v>127</v>
      </c>
      <c r="K385" s="1" t="e">
        <f>VLOOKUP(I385,编辑2!D:R,14,FALSE)</f>
        <v>#N/A</v>
      </c>
      <c r="L385" s="1" t="e">
        <f>VLOOKUP(I385,编辑2!D:R,15,FALSE)</f>
        <v>#N/A</v>
      </c>
      <c r="M385" s="1">
        <f>800*D385*VLOOKUP(G385,Sheet3!S:T,2,FALSE)</f>
        <v>7200</v>
      </c>
    </row>
    <row r="386" spans="1:13">
      <c r="A386" s="27">
        <v>200217</v>
      </c>
      <c r="B386" s="16" t="s">
        <v>451</v>
      </c>
      <c r="C386" s="31" t="s">
        <v>441</v>
      </c>
      <c r="D386" s="13">
        <v>6</v>
      </c>
      <c r="E386" s="16" t="s">
        <v>1040</v>
      </c>
      <c r="F386" s="22" t="str">
        <f t="shared" si="14"/>
        <v>6级</v>
      </c>
      <c r="G386" s="15" t="str">
        <f>VLOOKUP(E386,Sheet3!R:S,2,FALSE)</f>
        <v>蓝色</v>
      </c>
      <c r="H386" s="1" t="s">
        <v>1012</v>
      </c>
      <c r="I386" s="1" t="str">
        <f t="shared" si="15"/>
        <v>6级蓝色物理武器</v>
      </c>
      <c r="J386" s="1">
        <f>VLOOKUP(C386,映射!N:O,2,FALSE)</f>
        <v>127</v>
      </c>
      <c r="K386" s="1" t="str">
        <f>VLOOKUP(I386,编辑2!D:R,14,FALSE)</f>
        <v>3005;3105;3405;5086</v>
      </c>
      <c r="L386" s="1" t="str">
        <f>VLOOKUP(I386,编辑2!D:R,15,FALSE)</f>
        <v>24;14;14;5</v>
      </c>
      <c r="M386" s="1">
        <f>800*D386*VLOOKUP(G386,Sheet3!S:T,2,FALSE)</f>
        <v>9600</v>
      </c>
    </row>
    <row r="387" spans="1:13">
      <c r="A387" s="27">
        <v>200218</v>
      </c>
      <c r="B387" s="16" t="s">
        <v>457</v>
      </c>
      <c r="C387" s="31" t="s">
        <v>441</v>
      </c>
      <c r="D387" s="13">
        <v>6</v>
      </c>
      <c r="E387" s="16" t="s">
        <v>1041</v>
      </c>
      <c r="F387" s="22" t="str">
        <f t="shared" si="14"/>
        <v>6级</v>
      </c>
      <c r="G387" s="15" t="str">
        <f>VLOOKUP(E387,Sheet3!R:S,2,FALSE)</f>
        <v>紫色</v>
      </c>
      <c r="H387" s="1" t="s">
        <v>1012</v>
      </c>
      <c r="I387" s="1" t="str">
        <f t="shared" si="15"/>
        <v>6级紫色物理武器</v>
      </c>
      <c r="J387" s="1">
        <f>VLOOKUP(C387,映射!N:O,2,FALSE)</f>
        <v>127</v>
      </c>
      <c r="K387" s="1" t="str">
        <f>VLOOKUP(I387,编辑2!D:R,14,FALSE)</f>
        <v>3005;3105;3405;5086</v>
      </c>
      <c r="L387" s="1" t="str">
        <f>VLOOKUP(I387,编辑2!D:R,15,FALSE)</f>
        <v>36;21;21;10</v>
      </c>
      <c r="M387" s="1">
        <f>800*D387*VLOOKUP(G387,Sheet3!S:T,2,FALSE)</f>
        <v>14400</v>
      </c>
    </row>
    <row r="388" spans="1:13">
      <c r="A388" s="27">
        <v>200219</v>
      </c>
      <c r="B388" s="16" t="s">
        <v>455</v>
      </c>
      <c r="C388" s="31" t="s">
        <v>441</v>
      </c>
      <c r="D388" s="13">
        <v>6</v>
      </c>
      <c r="E388" s="16" t="s">
        <v>1042</v>
      </c>
      <c r="F388" s="22" t="str">
        <f t="shared" si="14"/>
        <v>6级</v>
      </c>
      <c r="G388" s="15" t="str">
        <f>VLOOKUP(E388,Sheet3!R:S,2,FALSE)</f>
        <v>金色</v>
      </c>
      <c r="H388" s="1" t="s">
        <v>1012</v>
      </c>
      <c r="I388" s="1" t="str">
        <f t="shared" si="15"/>
        <v>6级金色物理武器</v>
      </c>
      <c r="J388" s="1">
        <f>VLOOKUP(C388,映射!N:O,2,FALSE)</f>
        <v>127</v>
      </c>
      <c r="K388" s="1" t="str">
        <f>VLOOKUP(I388,编辑2!D:R,14,FALSE)</f>
        <v>3005;3105;3405;5086</v>
      </c>
      <c r="L388" s="1" t="str">
        <f>VLOOKUP(I388,编辑2!D:R,15,FALSE)</f>
        <v>58;34;34;15</v>
      </c>
      <c r="M388" s="1">
        <f>800*D388*VLOOKUP(G388,Sheet3!S:T,2,FALSE)</f>
        <v>24000</v>
      </c>
    </row>
    <row r="389" hidden="1" spans="1:13">
      <c r="A389" s="27">
        <v>200220</v>
      </c>
      <c r="B389" s="16" t="s">
        <v>440</v>
      </c>
      <c r="C389" s="31" t="s">
        <v>441</v>
      </c>
      <c r="D389" s="13">
        <v>7</v>
      </c>
      <c r="E389" s="16" t="s">
        <v>1038</v>
      </c>
      <c r="F389" s="22" t="str">
        <f t="shared" si="14"/>
        <v>7级</v>
      </c>
      <c r="G389" s="15" t="str">
        <f>VLOOKUP(E389,Sheet3!R:S,2,FALSE)</f>
        <v>白色</v>
      </c>
      <c r="H389" s="1" t="s">
        <v>1012</v>
      </c>
      <c r="I389" s="1" t="str">
        <f t="shared" si="15"/>
        <v>7级白色物理武器</v>
      </c>
      <c r="J389" s="1">
        <f>VLOOKUP(C389,映射!N:O,2,FALSE)</f>
        <v>127</v>
      </c>
      <c r="K389" s="1" t="e">
        <f>VLOOKUP(I389,编辑2!D:R,14,FALSE)</f>
        <v>#N/A</v>
      </c>
      <c r="L389" s="1" t="e">
        <f>VLOOKUP(I389,编辑2!D:R,15,FALSE)</f>
        <v>#N/A</v>
      </c>
      <c r="M389" s="1">
        <f>800*D389*VLOOKUP(G389,Sheet3!S:T,2,FALSE)</f>
        <v>5600</v>
      </c>
    </row>
    <row r="390" hidden="1" spans="1:13">
      <c r="A390" s="27">
        <v>200221</v>
      </c>
      <c r="B390" s="16" t="s">
        <v>460</v>
      </c>
      <c r="C390" s="31" t="s">
        <v>441</v>
      </c>
      <c r="D390" s="13">
        <v>7</v>
      </c>
      <c r="E390" s="16" t="s">
        <v>1039</v>
      </c>
      <c r="F390" s="22" t="str">
        <f t="shared" si="14"/>
        <v>7级</v>
      </c>
      <c r="G390" s="15" t="str">
        <f>VLOOKUP(E390,Sheet3!R:S,2,FALSE)</f>
        <v>绿色</v>
      </c>
      <c r="H390" s="1" t="s">
        <v>1012</v>
      </c>
      <c r="I390" s="1" t="str">
        <f t="shared" si="15"/>
        <v>7级绿色物理武器</v>
      </c>
      <c r="J390" s="1">
        <f>VLOOKUP(C390,映射!N:O,2,FALSE)</f>
        <v>127</v>
      </c>
      <c r="K390" s="1" t="e">
        <f>VLOOKUP(I390,编辑2!D:R,14,FALSE)</f>
        <v>#N/A</v>
      </c>
      <c r="L390" s="1" t="e">
        <f>VLOOKUP(I390,编辑2!D:R,15,FALSE)</f>
        <v>#N/A</v>
      </c>
      <c r="M390" s="1">
        <f>800*D390*VLOOKUP(G390,Sheet3!S:T,2,FALSE)</f>
        <v>8400</v>
      </c>
    </row>
    <row r="391" spans="1:13">
      <c r="A391" s="27">
        <v>200222</v>
      </c>
      <c r="B391" s="16" t="s">
        <v>461</v>
      </c>
      <c r="C391" s="31" t="s">
        <v>441</v>
      </c>
      <c r="D391" s="13">
        <v>7</v>
      </c>
      <c r="E391" s="16" t="s">
        <v>1040</v>
      </c>
      <c r="F391" s="22" t="str">
        <f t="shared" ref="F391:F393" si="16">D391&amp;"级"</f>
        <v>7级</v>
      </c>
      <c r="G391" s="15" t="str">
        <f>VLOOKUP(E391,Sheet3!R:S,2,FALSE)</f>
        <v>蓝色</v>
      </c>
      <c r="H391" s="1" t="s">
        <v>1012</v>
      </c>
      <c r="I391" s="1" t="str">
        <f t="shared" si="15"/>
        <v>7级蓝色物理武器</v>
      </c>
      <c r="J391" s="1">
        <f>VLOOKUP(C391,映射!N:O,2,FALSE)</f>
        <v>127</v>
      </c>
      <c r="K391" s="1" t="str">
        <f>VLOOKUP(I391,编辑2!D:R,14,FALSE)</f>
        <v>3006;3106;3406;5086</v>
      </c>
      <c r="L391" s="1" t="str">
        <f>VLOOKUP(I391,编辑2!D:R,15,FALSE)</f>
        <v>27;16;16;6</v>
      </c>
      <c r="M391" s="1">
        <f>800*D391*VLOOKUP(G391,Sheet3!S:T,2,FALSE)</f>
        <v>11200</v>
      </c>
    </row>
    <row r="392" spans="1:13">
      <c r="A392" s="27">
        <v>200223</v>
      </c>
      <c r="B392" s="16" t="s">
        <v>462</v>
      </c>
      <c r="C392" s="31" t="s">
        <v>441</v>
      </c>
      <c r="D392" s="13">
        <v>7</v>
      </c>
      <c r="E392" s="16" t="s">
        <v>1041</v>
      </c>
      <c r="F392" s="22" t="str">
        <f t="shared" si="16"/>
        <v>7级</v>
      </c>
      <c r="G392" s="15" t="str">
        <f>VLOOKUP(E392,Sheet3!R:S,2,FALSE)</f>
        <v>紫色</v>
      </c>
      <c r="H392" s="1" t="s">
        <v>1012</v>
      </c>
      <c r="I392" s="1" t="str">
        <f t="shared" si="15"/>
        <v>7级紫色物理武器</v>
      </c>
      <c r="J392" s="1">
        <f>VLOOKUP(C392,映射!N:O,2,FALSE)</f>
        <v>127</v>
      </c>
      <c r="K392" s="1" t="str">
        <f>VLOOKUP(I392,编辑2!D:R,14,FALSE)</f>
        <v>3006;3106;3406;5086</v>
      </c>
      <c r="L392" s="1" t="str">
        <f>VLOOKUP(I392,编辑2!D:R,15,FALSE)</f>
        <v>42;25;25;12</v>
      </c>
      <c r="M392" s="1">
        <f>800*D392*VLOOKUP(G392,Sheet3!S:T,2,FALSE)</f>
        <v>16800</v>
      </c>
    </row>
    <row r="393" spans="1:13">
      <c r="A393" s="27">
        <v>200224</v>
      </c>
      <c r="B393" s="16" t="s">
        <v>463</v>
      </c>
      <c r="C393" s="31" t="s">
        <v>441</v>
      </c>
      <c r="D393" s="13">
        <v>7</v>
      </c>
      <c r="E393" s="16" t="s">
        <v>1042</v>
      </c>
      <c r="F393" s="22" t="str">
        <f t="shared" si="16"/>
        <v>7级</v>
      </c>
      <c r="G393" s="15" t="str">
        <f>VLOOKUP(E393,Sheet3!R:S,2,FALSE)</f>
        <v>金色</v>
      </c>
      <c r="H393" s="1" t="s">
        <v>1012</v>
      </c>
      <c r="I393" s="1" t="str">
        <f t="shared" si="15"/>
        <v>7级金色物理武器</v>
      </c>
      <c r="J393" s="1">
        <f>VLOOKUP(C393,映射!N:O,2,FALSE)</f>
        <v>127</v>
      </c>
      <c r="K393" s="1" t="str">
        <f>VLOOKUP(I393,编辑2!D:R,14,FALSE)</f>
        <v>3006;3106;3406;5086</v>
      </c>
      <c r="L393" s="1" t="str">
        <f>VLOOKUP(I393,编辑2!D:R,15,FALSE)</f>
        <v>68;40;40;18</v>
      </c>
      <c r="M393" s="1">
        <f>800*D393*VLOOKUP(G393,Sheet3!S:T,2,FALSE)</f>
        <v>28000</v>
      </c>
    </row>
  </sheetData>
  <autoFilter ref="K1:K393">
    <filterColumn colId="0">
      <filters>
        <filter val="3001;3101;3401"/>
        <filter val="3002;3102;3402"/>
        <filter val="3001;3101;3401;5086"/>
        <filter val="3002;3102;3402;5086"/>
        <filter val="3003;3103;3403;5086"/>
        <filter val="3004;3104;3404;5086"/>
        <filter val="3005;3105;3405;5086"/>
        <filter val="3006;3106;3406;5086"/>
      </filters>
    </filterColumn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24"/>
  <sheetViews>
    <sheetView workbookViewId="0">
      <selection activeCell="P6" sqref="P6"/>
    </sheetView>
  </sheetViews>
  <sheetFormatPr defaultColWidth="9" defaultRowHeight="16.5"/>
  <cols>
    <col min="1" max="1" width="22.875" style="1" customWidth="1"/>
    <col min="2" max="3" width="9" style="1"/>
    <col min="4" max="4" width="15.5" style="1" customWidth="1"/>
    <col min="5" max="16384" width="9" style="1"/>
  </cols>
  <sheetData>
    <row r="1" spans="1:23">
      <c r="A1" s="2" t="s">
        <v>83</v>
      </c>
      <c r="D1" s="1" t="s">
        <v>863</v>
      </c>
      <c r="G1" s="3" t="s">
        <v>1051</v>
      </c>
      <c r="H1" s="3" t="s">
        <v>1052</v>
      </c>
      <c r="I1" s="3"/>
      <c r="J1" s="3" t="s">
        <v>1053</v>
      </c>
      <c r="K1" s="3" t="s">
        <v>1054</v>
      </c>
      <c r="P1" s="10" t="s">
        <v>1055</v>
      </c>
      <c r="R1" s="13" t="s">
        <v>1038</v>
      </c>
      <c r="S1" s="13" t="s">
        <v>1056</v>
      </c>
      <c r="T1" s="1">
        <v>1</v>
      </c>
      <c r="V1" s="1" t="s">
        <v>1051</v>
      </c>
      <c r="W1" s="10" t="s">
        <v>1055</v>
      </c>
    </row>
    <row r="2" spans="1:23">
      <c r="A2" s="2" t="s">
        <v>104</v>
      </c>
      <c r="D2" s="1" t="s">
        <v>864</v>
      </c>
      <c r="G2" s="4" t="s">
        <v>1010</v>
      </c>
      <c r="H2" s="4" t="s">
        <v>1011</v>
      </c>
      <c r="I2" s="11">
        <v>2</v>
      </c>
      <c r="J2" s="11">
        <f>(I2*0.8)*3</f>
        <v>4.8</v>
      </c>
      <c r="K2" s="11">
        <f t="shared" ref="K2:K16" si="0">(ROUNDUP(J2*VLOOKUP(H2,N:O,2,FALSE),0))</f>
        <v>5</v>
      </c>
      <c r="L2" s="12">
        <f>ROUNDDOWN(K2*0.6,0)</f>
        <v>3</v>
      </c>
      <c r="M2" s="12"/>
      <c r="N2" s="4" t="s">
        <v>1011</v>
      </c>
      <c r="O2" s="12">
        <v>1</v>
      </c>
      <c r="P2" s="1">
        <v>0</v>
      </c>
      <c r="R2" s="13" t="s">
        <v>1039</v>
      </c>
      <c r="S2" s="13" t="s">
        <v>1011</v>
      </c>
      <c r="T2" s="1">
        <v>1.5</v>
      </c>
      <c r="V2" s="4" t="s">
        <v>1010</v>
      </c>
      <c r="W2" s="1">
        <v>1</v>
      </c>
    </row>
    <row r="3" spans="1:23">
      <c r="A3" s="2" t="s">
        <v>118</v>
      </c>
      <c r="D3" s="1" t="s">
        <v>865</v>
      </c>
      <c r="G3" s="4" t="s">
        <v>1010</v>
      </c>
      <c r="H3" s="4" t="s">
        <v>1013</v>
      </c>
      <c r="I3" s="11">
        <v>2</v>
      </c>
      <c r="J3" s="11">
        <f t="shared" ref="J3:J16" si="1">(I3*0.8)*3</f>
        <v>4.8</v>
      </c>
      <c r="K3" s="11">
        <f t="shared" si="0"/>
        <v>8</v>
      </c>
      <c r="L3" s="12">
        <f t="shared" ref="L3:L16" si="2">ROUNDDOWN(K3*0.6,0)</f>
        <v>4</v>
      </c>
      <c r="M3" s="12"/>
      <c r="N3" s="4" t="s">
        <v>1013</v>
      </c>
      <c r="O3" s="12">
        <v>1.6</v>
      </c>
      <c r="P3" s="1">
        <v>1</v>
      </c>
      <c r="R3" s="13" t="s">
        <v>1040</v>
      </c>
      <c r="S3" s="13" t="s">
        <v>1013</v>
      </c>
      <c r="T3" s="1">
        <v>2</v>
      </c>
      <c r="V3" s="5" t="s">
        <v>1014</v>
      </c>
      <c r="W3" s="1">
        <v>2</v>
      </c>
    </row>
    <row r="4" spans="1:23">
      <c r="A4" s="2" t="s">
        <v>132</v>
      </c>
      <c r="D4" s="1" t="s">
        <v>866</v>
      </c>
      <c r="G4" s="5" t="s">
        <v>1014</v>
      </c>
      <c r="H4" s="5" t="s">
        <v>1013</v>
      </c>
      <c r="I4" s="11">
        <v>3</v>
      </c>
      <c r="J4" s="11">
        <f t="shared" si="1"/>
        <v>7.2</v>
      </c>
      <c r="K4" s="11">
        <f t="shared" si="0"/>
        <v>12</v>
      </c>
      <c r="L4" s="12">
        <f t="shared" si="2"/>
        <v>7</v>
      </c>
      <c r="M4" s="12"/>
      <c r="N4" s="5" t="s">
        <v>1015</v>
      </c>
      <c r="O4" s="12">
        <v>2.5</v>
      </c>
      <c r="P4" s="1">
        <v>2</v>
      </c>
      <c r="R4" s="13" t="s">
        <v>1041</v>
      </c>
      <c r="S4" s="13" t="s">
        <v>1015</v>
      </c>
      <c r="T4" s="1">
        <v>3</v>
      </c>
      <c r="V4" s="6" t="s">
        <v>1016</v>
      </c>
      <c r="W4" s="1">
        <v>3</v>
      </c>
    </row>
    <row r="5" spans="1:23">
      <c r="A5" s="2" t="s">
        <v>146</v>
      </c>
      <c r="D5" s="1" t="s">
        <v>867</v>
      </c>
      <c r="G5" s="5" t="s">
        <v>1014</v>
      </c>
      <c r="H5" s="5" t="s">
        <v>1015</v>
      </c>
      <c r="I5" s="11">
        <v>3</v>
      </c>
      <c r="J5" s="11">
        <f t="shared" si="1"/>
        <v>7.2</v>
      </c>
      <c r="K5" s="11">
        <f t="shared" si="0"/>
        <v>18</v>
      </c>
      <c r="L5" s="12">
        <f t="shared" si="2"/>
        <v>10</v>
      </c>
      <c r="M5" s="12"/>
      <c r="N5" s="8" t="s">
        <v>1018</v>
      </c>
      <c r="O5" s="12">
        <v>4</v>
      </c>
      <c r="P5" s="1">
        <v>3</v>
      </c>
      <c r="R5" s="13" t="s">
        <v>1042</v>
      </c>
      <c r="S5" s="13" t="s">
        <v>1018</v>
      </c>
      <c r="T5" s="1">
        <v>5</v>
      </c>
      <c r="V5" s="7" t="s">
        <v>1017</v>
      </c>
      <c r="W5" s="1">
        <v>4</v>
      </c>
    </row>
    <row r="6" spans="1:23">
      <c r="A6" s="2" t="s">
        <v>160</v>
      </c>
      <c r="D6" s="1" t="s">
        <v>868</v>
      </c>
      <c r="G6" s="6" t="s">
        <v>1016</v>
      </c>
      <c r="H6" s="6" t="s">
        <v>1013</v>
      </c>
      <c r="I6" s="11">
        <v>4</v>
      </c>
      <c r="J6" s="11">
        <f t="shared" si="1"/>
        <v>9.6</v>
      </c>
      <c r="K6" s="11">
        <f t="shared" si="0"/>
        <v>16</v>
      </c>
      <c r="L6" s="12">
        <f t="shared" si="2"/>
        <v>9</v>
      </c>
      <c r="M6" s="12"/>
      <c r="N6" s="12"/>
      <c r="O6" s="12"/>
      <c r="R6" s="13" t="s">
        <v>1057</v>
      </c>
      <c r="S6" s="13" t="s">
        <v>1058</v>
      </c>
      <c r="T6" s="1">
        <v>8</v>
      </c>
      <c r="V6" s="8" t="s">
        <v>1019</v>
      </c>
      <c r="W6" s="1">
        <v>5</v>
      </c>
    </row>
    <row r="7" spans="1:23">
      <c r="A7" s="2" t="s">
        <v>174</v>
      </c>
      <c r="D7" s="1" t="s">
        <v>869</v>
      </c>
      <c r="G7" s="6" t="s">
        <v>1016</v>
      </c>
      <c r="H7" s="6" t="s">
        <v>1015</v>
      </c>
      <c r="I7" s="11">
        <v>4</v>
      </c>
      <c r="J7" s="11">
        <f t="shared" si="1"/>
        <v>9.6</v>
      </c>
      <c r="K7" s="11">
        <f t="shared" si="0"/>
        <v>24</v>
      </c>
      <c r="L7" s="12">
        <f t="shared" si="2"/>
        <v>14</v>
      </c>
      <c r="M7" s="12"/>
      <c r="N7" s="12"/>
      <c r="O7" s="12"/>
      <c r="R7" s="13" t="s">
        <v>1059</v>
      </c>
      <c r="S7" s="13" t="s">
        <v>1060</v>
      </c>
      <c r="T7" s="1">
        <v>10</v>
      </c>
      <c r="V7" s="9" t="s">
        <v>1020</v>
      </c>
      <c r="W7" s="1">
        <v>6</v>
      </c>
    </row>
    <row r="8" spans="1:15">
      <c r="A8" s="2" t="s">
        <v>188</v>
      </c>
      <c r="D8" s="1" t="s">
        <v>870</v>
      </c>
      <c r="G8" s="7" t="s">
        <v>1017</v>
      </c>
      <c r="H8" s="7" t="s">
        <v>1013</v>
      </c>
      <c r="I8" s="11">
        <v>5</v>
      </c>
      <c r="J8" s="11">
        <f t="shared" si="1"/>
        <v>12</v>
      </c>
      <c r="K8" s="11">
        <f t="shared" si="0"/>
        <v>20</v>
      </c>
      <c r="L8" s="12">
        <f t="shared" si="2"/>
        <v>12</v>
      </c>
      <c r="M8" s="12"/>
      <c r="N8" s="12"/>
      <c r="O8" s="12"/>
    </row>
    <row r="9" spans="1:15">
      <c r="A9" s="2" t="s">
        <v>202</v>
      </c>
      <c r="D9" s="1" t="s">
        <v>871</v>
      </c>
      <c r="G9" s="7" t="s">
        <v>1017</v>
      </c>
      <c r="H9" s="7" t="s">
        <v>1015</v>
      </c>
      <c r="I9" s="11">
        <v>5</v>
      </c>
      <c r="J9" s="11">
        <f t="shared" si="1"/>
        <v>12</v>
      </c>
      <c r="K9" s="11">
        <f t="shared" si="0"/>
        <v>30</v>
      </c>
      <c r="L9" s="12">
        <f t="shared" si="2"/>
        <v>18</v>
      </c>
      <c r="M9" s="12"/>
      <c r="N9" s="12"/>
      <c r="O9" s="12"/>
    </row>
    <row r="10" spans="1:15">
      <c r="A10" s="2" t="s">
        <v>216</v>
      </c>
      <c r="D10" s="1" t="s">
        <v>872</v>
      </c>
      <c r="G10" s="7" t="s">
        <v>1017</v>
      </c>
      <c r="H10" s="7" t="s">
        <v>1018</v>
      </c>
      <c r="I10" s="11">
        <v>5</v>
      </c>
      <c r="J10" s="11">
        <f t="shared" si="1"/>
        <v>12</v>
      </c>
      <c r="K10" s="11">
        <f t="shared" si="0"/>
        <v>48</v>
      </c>
      <c r="L10" s="12">
        <f t="shared" si="2"/>
        <v>28</v>
      </c>
      <c r="M10" s="12"/>
      <c r="N10" s="12"/>
      <c r="O10" s="12"/>
    </row>
    <row r="11" spans="1:15">
      <c r="A11" s="2" t="s">
        <v>230</v>
      </c>
      <c r="D11" s="1" t="s">
        <v>873</v>
      </c>
      <c r="G11" s="8" t="s">
        <v>1019</v>
      </c>
      <c r="H11" s="8" t="s">
        <v>1013</v>
      </c>
      <c r="I11" s="11">
        <v>6</v>
      </c>
      <c r="J11" s="11">
        <f t="shared" si="1"/>
        <v>14.4</v>
      </c>
      <c r="K11" s="11">
        <f t="shared" si="0"/>
        <v>24</v>
      </c>
      <c r="L11" s="12">
        <f t="shared" si="2"/>
        <v>14</v>
      </c>
      <c r="M11" s="12"/>
      <c r="N11" s="12"/>
      <c r="O11" s="12"/>
    </row>
    <row r="12" spans="1:15">
      <c r="A12" s="2" t="s">
        <v>245</v>
      </c>
      <c r="D12" s="1" t="s">
        <v>874</v>
      </c>
      <c r="G12" s="8" t="s">
        <v>1019</v>
      </c>
      <c r="H12" s="8" t="s">
        <v>1015</v>
      </c>
      <c r="I12" s="11">
        <v>6</v>
      </c>
      <c r="J12" s="11">
        <f t="shared" si="1"/>
        <v>14.4</v>
      </c>
      <c r="K12" s="11">
        <f t="shared" si="0"/>
        <v>36</v>
      </c>
      <c r="L12" s="12">
        <f t="shared" si="2"/>
        <v>21</v>
      </c>
      <c r="M12" s="12"/>
      <c r="N12" s="12"/>
      <c r="O12" s="12"/>
    </row>
    <row r="13" spans="1:15">
      <c r="A13" s="2" t="s">
        <v>259</v>
      </c>
      <c r="D13" s="1" t="s">
        <v>875</v>
      </c>
      <c r="G13" s="8" t="s">
        <v>1019</v>
      </c>
      <c r="H13" s="8" t="s">
        <v>1018</v>
      </c>
      <c r="I13" s="11">
        <v>6</v>
      </c>
      <c r="J13" s="11">
        <f t="shared" si="1"/>
        <v>14.4</v>
      </c>
      <c r="K13" s="11">
        <f t="shared" si="0"/>
        <v>58</v>
      </c>
      <c r="L13" s="12">
        <f t="shared" si="2"/>
        <v>34</v>
      </c>
      <c r="M13" s="12"/>
      <c r="N13" s="12"/>
      <c r="O13" s="12"/>
    </row>
    <row r="14" spans="4:15">
      <c r="D14" s="1" t="s">
        <v>876</v>
      </c>
      <c r="G14" s="9" t="s">
        <v>1020</v>
      </c>
      <c r="H14" s="9" t="s">
        <v>1013</v>
      </c>
      <c r="I14" s="11">
        <v>7</v>
      </c>
      <c r="J14" s="11">
        <f t="shared" si="1"/>
        <v>16.8</v>
      </c>
      <c r="K14" s="11">
        <f t="shared" si="0"/>
        <v>27</v>
      </c>
      <c r="L14" s="12">
        <f t="shared" si="2"/>
        <v>16</v>
      </c>
      <c r="M14" s="12"/>
      <c r="N14" s="12"/>
      <c r="O14" s="12"/>
    </row>
    <row r="15" spans="4:15">
      <c r="D15" s="1" t="s">
        <v>877</v>
      </c>
      <c r="G15" s="9" t="s">
        <v>1020</v>
      </c>
      <c r="H15" s="9" t="s">
        <v>1015</v>
      </c>
      <c r="I15" s="11">
        <v>7</v>
      </c>
      <c r="J15" s="11">
        <f t="shared" si="1"/>
        <v>16.8</v>
      </c>
      <c r="K15" s="11">
        <f t="shared" si="0"/>
        <v>42</v>
      </c>
      <c r="L15" s="12">
        <f t="shared" si="2"/>
        <v>25</v>
      </c>
      <c r="M15" s="12"/>
      <c r="N15" s="12"/>
      <c r="O15" s="12"/>
    </row>
    <row r="16" spans="4:15">
      <c r="D16" s="1" t="s">
        <v>878</v>
      </c>
      <c r="G16" s="9" t="s">
        <v>1020</v>
      </c>
      <c r="H16" s="9" t="s">
        <v>1018</v>
      </c>
      <c r="I16" s="11">
        <v>7</v>
      </c>
      <c r="J16" s="11">
        <f t="shared" si="1"/>
        <v>16.8</v>
      </c>
      <c r="K16" s="11">
        <f t="shared" si="0"/>
        <v>68</v>
      </c>
      <c r="L16" s="12">
        <f t="shared" si="2"/>
        <v>40</v>
      </c>
      <c r="M16" s="12"/>
      <c r="N16" s="12"/>
      <c r="O16" s="12"/>
    </row>
    <row r="17" spans="4:4">
      <c r="D17" s="1" t="s">
        <v>879</v>
      </c>
    </row>
    <row r="18" spans="4:4">
      <c r="D18" s="1" t="s">
        <v>880</v>
      </c>
    </row>
    <row r="19" spans="4:4">
      <c r="D19" s="1" t="s">
        <v>881</v>
      </c>
    </row>
    <row r="20" spans="4:4">
      <c r="D20" s="1" t="s">
        <v>882</v>
      </c>
    </row>
    <row r="21" spans="4:4">
      <c r="D21" s="1" t="s">
        <v>883</v>
      </c>
    </row>
    <row r="22" spans="4:4">
      <c r="D22" s="1" t="s">
        <v>884</v>
      </c>
    </row>
    <row r="23" spans="4:4">
      <c r="D23" s="1" t="s">
        <v>885</v>
      </c>
    </row>
    <row r="24" spans="4:4">
      <c r="D24" s="1" t="s">
        <v>886</v>
      </c>
    </row>
    <row r="25" spans="4:4">
      <c r="D25" s="1" t="s">
        <v>887</v>
      </c>
    </row>
    <row r="26" spans="4:4">
      <c r="D26" s="1" t="s">
        <v>888</v>
      </c>
    </row>
    <row r="27" spans="4:4">
      <c r="D27" s="1" t="s">
        <v>889</v>
      </c>
    </row>
    <row r="28" spans="4:4">
      <c r="D28" s="1" t="s">
        <v>890</v>
      </c>
    </row>
    <row r="29" spans="4:4">
      <c r="D29" s="1" t="s">
        <v>891</v>
      </c>
    </row>
    <row r="30" spans="4:4">
      <c r="D30" s="1" t="s">
        <v>892</v>
      </c>
    </row>
    <row r="31" spans="4:4">
      <c r="D31" s="1" t="s">
        <v>893</v>
      </c>
    </row>
    <row r="32" spans="4:4">
      <c r="D32" s="1" t="s">
        <v>894</v>
      </c>
    </row>
    <row r="33" spans="4:4">
      <c r="D33" s="1" t="s">
        <v>895</v>
      </c>
    </row>
    <row r="34" spans="4:4">
      <c r="D34" s="1" t="s">
        <v>896</v>
      </c>
    </row>
    <row r="35" spans="4:4">
      <c r="D35" s="1" t="s">
        <v>897</v>
      </c>
    </row>
    <row r="36" spans="4:4">
      <c r="D36" s="1" t="s">
        <v>898</v>
      </c>
    </row>
    <row r="37" spans="4:4">
      <c r="D37" s="1" t="s">
        <v>899</v>
      </c>
    </row>
    <row r="38" spans="4:4">
      <c r="D38" s="1" t="s">
        <v>900</v>
      </c>
    </row>
    <row r="39" spans="4:4">
      <c r="D39" s="1" t="s">
        <v>901</v>
      </c>
    </row>
    <row r="40" spans="4:4">
      <c r="D40" s="1" t="s">
        <v>902</v>
      </c>
    </row>
    <row r="41" spans="4:4">
      <c r="D41" s="1" t="s">
        <v>903</v>
      </c>
    </row>
    <row r="42" spans="4:4">
      <c r="D42" s="1" t="s">
        <v>904</v>
      </c>
    </row>
    <row r="43" spans="4:4">
      <c r="D43" s="1" t="s">
        <v>905</v>
      </c>
    </row>
    <row r="44" spans="4:4">
      <c r="D44" s="1" t="s">
        <v>906</v>
      </c>
    </row>
    <row r="45" spans="4:4">
      <c r="D45" s="1" t="s">
        <v>907</v>
      </c>
    </row>
    <row r="46" spans="4:4">
      <c r="D46" s="1" t="s">
        <v>908</v>
      </c>
    </row>
    <row r="47" spans="4:4">
      <c r="D47" s="1" t="s">
        <v>909</v>
      </c>
    </row>
    <row r="48" spans="4:4">
      <c r="D48" s="1" t="s">
        <v>910</v>
      </c>
    </row>
    <row r="49" spans="4:4">
      <c r="D49" s="1" t="s">
        <v>911</v>
      </c>
    </row>
    <row r="50" spans="4:4">
      <c r="D50" s="1" t="s">
        <v>912</v>
      </c>
    </row>
    <row r="51" spans="4:4">
      <c r="D51" s="1" t="s">
        <v>913</v>
      </c>
    </row>
    <row r="52" spans="4:4">
      <c r="D52" s="1" t="s">
        <v>914</v>
      </c>
    </row>
    <row r="53" spans="4:4">
      <c r="D53" s="1" t="s">
        <v>915</v>
      </c>
    </row>
    <row r="54" spans="4:4">
      <c r="D54" s="1" t="s">
        <v>916</v>
      </c>
    </row>
    <row r="55" spans="4:4">
      <c r="D55" s="1" t="s">
        <v>917</v>
      </c>
    </row>
    <row r="56" spans="4:4">
      <c r="D56" s="1" t="s">
        <v>918</v>
      </c>
    </row>
    <row r="57" spans="4:4">
      <c r="D57" s="1" t="s">
        <v>919</v>
      </c>
    </row>
    <row r="58" spans="4:4">
      <c r="D58" s="1" t="s">
        <v>920</v>
      </c>
    </row>
    <row r="59" spans="4:4">
      <c r="D59" s="1" t="s">
        <v>921</v>
      </c>
    </row>
    <row r="60" spans="4:4">
      <c r="D60" s="1" t="s">
        <v>922</v>
      </c>
    </row>
    <row r="61" spans="4:4">
      <c r="D61" s="1" t="s">
        <v>923</v>
      </c>
    </row>
    <row r="62" spans="4:4">
      <c r="D62" s="1" t="s">
        <v>924</v>
      </c>
    </row>
    <row r="63" spans="4:4">
      <c r="D63" s="1" t="s">
        <v>925</v>
      </c>
    </row>
    <row r="64" spans="4:4">
      <c r="D64" s="1" t="s">
        <v>926</v>
      </c>
    </row>
    <row r="65" spans="4:4">
      <c r="D65" s="1" t="s">
        <v>927</v>
      </c>
    </row>
    <row r="66" spans="4:4">
      <c r="D66" s="1" t="s">
        <v>928</v>
      </c>
    </row>
    <row r="67" spans="4:4">
      <c r="D67" s="1" t="s">
        <v>929</v>
      </c>
    </row>
    <row r="68" spans="4:4">
      <c r="D68" s="1" t="s">
        <v>930</v>
      </c>
    </row>
    <row r="69" spans="4:4">
      <c r="D69" s="1" t="s">
        <v>931</v>
      </c>
    </row>
    <row r="70" spans="4:4">
      <c r="D70" s="1" t="s">
        <v>932</v>
      </c>
    </row>
    <row r="71" spans="4:4">
      <c r="D71" s="1" t="s">
        <v>933</v>
      </c>
    </row>
    <row r="72" spans="4:4">
      <c r="D72" s="1" t="s">
        <v>934</v>
      </c>
    </row>
    <row r="73" spans="4:4">
      <c r="D73" s="1" t="s">
        <v>935</v>
      </c>
    </row>
    <row r="74" spans="4:4">
      <c r="D74" s="1" t="s">
        <v>936</v>
      </c>
    </row>
    <row r="75" spans="4:4">
      <c r="D75" s="1" t="s">
        <v>937</v>
      </c>
    </row>
    <row r="76" spans="4:4">
      <c r="D76" s="1" t="s">
        <v>938</v>
      </c>
    </row>
    <row r="77" spans="4:4">
      <c r="D77" s="1" t="s">
        <v>939</v>
      </c>
    </row>
    <row r="78" spans="4:4">
      <c r="D78" s="1" t="s">
        <v>940</v>
      </c>
    </row>
    <row r="79" spans="4:4">
      <c r="D79" s="1" t="s">
        <v>941</v>
      </c>
    </row>
    <row r="80" spans="4:4">
      <c r="D80" s="1" t="s">
        <v>942</v>
      </c>
    </row>
    <row r="81" spans="4:4">
      <c r="D81" s="1" t="s">
        <v>943</v>
      </c>
    </row>
    <row r="82" spans="4:4">
      <c r="D82" s="1" t="s">
        <v>944</v>
      </c>
    </row>
    <row r="83" spans="4:4">
      <c r="D83" s="1" t="s">
        <v>945</v>
      </c>
    </row>
    <row r="84" spans="4:4">
      <c r="D84" s="1" t="s">
        <v>946</v>
      </c>
    </row>
    <row r="85" spans="4:4">
      <c r="D85" s="1" t="s">
        <v>947</v>
      </c>
    </row>
    <row r="86" spans="4:4">
      <c r="D86" s="1" t="s">
        <v>948</v>
      </c>
    </row>
    <row r="87" spans="4:4">
      <c r="D87" s="1" t="s">
        <v>949</v>
      </c>
    </row>
    <row r="88" spans="4:4">
      <c r="D88" s="1" t="s">
        <v>950</v>
      </c>
    </row>
    <row r="89" spans="4:4">
      <c r="D89" s="1" t="s">
        <v>951</v>
      </c>
    </row>
    <row r="90" spans="4:4">
      <c r="D90" s="1" t="s">
        <v>952</v>
      </c>
    </row>
    <row r="91" spans="4:4">
      <c r="D91" s="1" t="s">
        <v>953</v>
      </c>
    </row>
    <row r="92" spans="4:4">
      <c r="D92" s="1" t="s">
        <v>954</v>
      </c>
    </row>
    <row r="93" spans="4:4">
      <c r="D93" s="1" t="s">
        <v>955</v>
      </c>
    </row>
    <row r="94" spans="4:4">
      <c r="D94" s="1" t="s">
        <v>956</v>
      </c>
    </row>
    <row r="95" spans="4:4">
      <c r="D95" s="1" t="s">
        <v>957</v>
      </c>
    </row>
    <row r="96" spans="4:4">
      <c r="D96" s="1" t="s">
        <v>958</v>
      </c>
    </row>
    <row r="97" spans="4:4">
      <c r="D97" s="1" t="s">
        <v>959</v>
      </c>
    </row>
    <row r="98" spans="4:4">
      <c r="D98" s="1" t="s">
        <v>960</v>
      </c>
    </row>
    <row r="99" spans="4:4">
      <c r="D99" s="1" t="s">
        <v>961</v>
      </c>
    </row>
    <row r="100" spans="4:4">
      <c r="D100" s="1" t="s">
        <v>962</v>
      </c>
    </row>
    <row r="101" spans="4:4">
      <c r="D101" s="1" t="s">
        <v>963</v>
      </c>
    </row>
    <row r="102" spans="4:4">
      <c r="D102" s="1" t="s">
        <v>964</v>
      </c>
    </row>
    <row r="103" spans="4:4">
      <c r="D103" s="1" t="s">
        <v>965</v>
      </c>
    </row>
    <row r="104" spans="4:4">
      <c r="D104" s="1" t="s">
        <v>966</v>
      </c>
    </row>
    <row r="105" spans="4:4">
      <c r="D105" s="1" t="s">
        <v>967</v>
      </c>
    </row>
    <row r="106" spans="4:4">
      <c r="D106" s="1" t="s">
        <v>968</v>
      </c>
    </row>
    <row r="107" spans="4:4">
      <c r="D107" s="1" t="s">
        <v>969</v>
      </c>
    </row>
    <row r="108" spans="4:4">
      <c r="D108" s="1" t="s">
        <v>970</v>
      </c>
    </row>
    <row r="109" spans="4:4">
      <c r="D109" s="1" t="s">
        <v>971</v>
      </c>
    </row>
    <row r="110" spans="4:4">
      <c r="D110" s="1" t="s">
        <v>972</v>
      </c>
    </row>
    <row r="111" spans="4:4">
      <c r="D111" s="1" t="s">
        <v>973</v>
      </c>
    </row>
    <row r="112" spans="4:4">
      <c r="D112" s="1" t="s">
        <v>974</v>
      </c>
    </row>
    <row r="113" spans="4:4">
      <c r="D113" s="1" t="s">
        <v>975</v>
      </c>
    </row>
    <row r="114" spans="4:4">
      <c r="D114" s="1" t="s">
        <v>976</v>
      </c>
    </row>
    <row r="115" spans="4:4">
      <c r="D115" s="1" t="s">
        <v>977</v>
      </c>
    </row>
    <row r="116" spans="4:4">
      <c r="D116" s="1" t="s">
        <v>978</v>
      </c>
    </row>
    <row r="117" spans="4:4">
      <c r="D117" s="1" t="s">
        <v>979</v>
      </c>
    </row>
    <row r="118" spans="4:4">
      <c r="D118" s="1" t="s">
        <v>980</v>
      </c>
    </row>
    <row r="119" spans="4:4">
      <c r="D119" s="1" t="s">
        <v>981</v>
      </c>
    </row>
    <row r="120" spans="4:4">
      <c r="D120" s="1" t="s">
        <v>982</v>
      </c>
    </row>
    <row r="121" spans="4:4">
      <c r="D121" s="1" t="s">
        <v>983</v>
      </c>
    </row>
    <row r="122" spans="4:4">
      <c r="D122" s="1" t="s">
        <v>984</v>
      </c>
    </row>
    <row r="123" spans="4:4">
      <c r="D123" s="1" t="s">
        <v>985</v>
      </c>
    </row>
    <row r="124" spans="4:4">
      <c r="D124" s="1" t="s">
        <v>986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make</vt:lpstr>
      <vt:lpstr>导出</vt:lpstr>
      <vt:lpstr>编辑</vt:lpstr>
      <vt:lpstr>映射</vt:lpstr>
      <vt:lpstr>Sheet2</vt:lpstr>
      <vt:lpstr>编辑2</vt:lpstr>
      <vt:lpstr>新装备公式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2015-09-17T07:54:00Z</dcterms:created>
  <dcterms:modified xsi:type="dcterms:W3CDTF">2017-06-08T10:58:29Z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