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йнагуль\OneDrive\Документы\"/>
    </mc:Choice>
  </mc:AlternateContent>
  <xr:revisionPtr revIDLastSave="0" documentId="13_ncr:1_{5D4DCB18-4282-4D0C-8F40-D2AAB61A864F}" xr6:coauthVersionLast="47" xr6:coauthVersionMax="47" xr10:uidLastSave="{00000000-0000-0000-0000-000000000000}"/>
  <bookViews>
    <workbookView xWindow="-108" yWindow="-108" windowWidth="23256" windowHeight="12456" xr2:uid="{F7AB2692-0B56-4E28-BB42-8332A9361E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I38" i="1" s="1"/>
  <c r="E39" i="1"/>
  <c r="E40" i="1"/>
  <c r="E41" i="1"/>
  <c r="I41" i="1" s="1"/>
  <c r="J41" i="1" s="1"/>
  <c r="E42" i="1"/>
  <c r="E43" i="1"/>
  <c r="I43" i="1" s="1"/>
  <c r="E44" i="1"/>
  <c r="E45" i="1"/>
  <c r="E46" i="1"/>
  <c r="E47" i="1"/>
  <c r="I47" i="1" s="1"/>
  <c r="I48" i="1"/>
  <c r="J48" i="1" s="1"/>
  <c r="I50" i="1"/>
  <c r="J50" i="1" s="1"/>
  <c r="E37" i="1"/>
  <c r="I44" i="1"/>
  <c r="J44" i="1" s="1"/>
  <c r="I45" i="1"/>
  <c r="I46" i="1"/>
  <c r="I37" i="1"/>
  <c r="I39" i="1"/>
  <c r="I40" i="1"/>
  <c r="H51" i="1"/>
  <c r="D33" i="1"/>
  <c r="E33" i="1"/>
  <c r="F33" i="1"/>
  <c r="G33" i="1"/>
  <c r="H33" i="1"/>
  <c r="C59" i="1"/>
  <c r="J28" i="1"/>
  <c r="I28" i="1"/>
  <c r="J27" i="1"/>
  <c r="I27" i="1"/>
  <c r="J25" i="1"/>
  <c r="I25" i="1"/>
  <c r="J24" i="1"/>
  <c r="I24" i="1"/>
  <c r="J23" i="1"/>
  <c r="I23" i="1"/>
  <c r="I21" i="1"/>
  <c r="I20" i="1"/>
  <c r="I19" i="1"/>
  <c r="I17" i="1"/>
  <c r="I16" i="1"/>
  <c r="I15" i="1"/>
  <c r="I14" i="1"/>
  <c r="I13" i="1"/>
  <c r="I11" i="1"/>
  <c r="I10" i="1"/>
  <c r="I9" i="1"/>
  <c r="I6" i="1"/>
  <c r="I7" i="1"/>
  <c r="I5" i="1"/>
  <c r="J21" i="1"/>
  <c r="J20" i="1"/>
  <c r="J19" i="1"/>
  <c r="J17" i="1"/>
  <c r="J16" i="1"/>
  <c r="J15" i="1"/>
  <c r="J14" i="1"/>
  <c r="J13" i="1"/>
  <c r="J11" i="1"/>
  <c r="J10" i="1"/>
  <c r="J9" i="1"/>
  <c r="J6" i="1"/>
  <c r="J7" i="1"/>
  <c r="J5" i="1"/>
  <c r="I49" i="1" l="1"/>
  <c r="J49" i="1" s="1"/>
  <c r="I42" i="1"/>
  <c r="J42" i="1" s="1"/>
  <c r="J43" i="1"/>
  <c r="J40" i="1"/>
  <c r="J47" i="1"/>
  <c r="J39" i="1"/>
  <c r="J37" i="1"/>
  <c r="J46" i="1"/>
  <c r="J38" i="1"/>
  <c r="J45" i="1"/>
  <c r="K14" i="1"/>
  <c r="I33" i="1"/>
  <c r="J33" i="1"/>
  <c r="K15" i="1"/>
  <c r="K27" i="1"/>
  <c r="K25" i="1"/>
  <c r="K28" i="1"/>
  <c r="K23" i="1"/>
  <c r="K24" i="1"/>
  <c r="K20" i="1"/>
  <c r="K17" i="1"/>
  <c r="K7" i="1"/>
  <c r="K6" i="1"/>
  <c r="K5" i="1"/>
  <c r="K13" i="1"/>
  <c r="K21" i="1"/>
  <c r="K19" i="1"/>
  <c r="K16" i="1"/>
  <c r="K11" i="1"/>
  <c r="K10" i="1"/>
  <c r="K9" i="1"/>
  <c r="I51" i="1" l="1"/>
  <c r="J51" i="1"/>
  <c r="K33" i="1"/>
  <c r="J52" i="1" l="1"/>
  <c r="D56" i="1" l="1"/>
  <c r="D57" i="1"/>
  <c r="D58" i="1"/>
  <c r="D55" i="1"/>
  <c r="D59" i="1" l="1"/>
  <c r="D60" i="1" s="1"/>
</calcChain>
</file>

<file path=xl/sharedStrings.xml><?xml version="1.0" encoding="utf-8"?>
<sst xmlns="http://schemas.openxmlformats.org/spreadsheetml/2006/main" count="87" uniqueCount="79">
  <si>
    <t>Наименование услуги</t>
  </si>
  <si>
    <t>Номер</t>
  </si>
  <si>
    <t>Код услуги</t>
  </si>
  <si>
    <t>Стоимость продажи за шт</t>
  </si>
  <si>
    <t>Стоимость покупки за шт</t>
  </si>
  <si>
    <t>Декабрь</t>
  </si>
  <si>
    <t>Продано шт</t>
  </si>
  <si>
    <t>Приобретено шт</t>
  </si>
  <si>
    <t>Сотруднику</t>
  </si>
  <si>
    <t>Общие расходы</t>
  </si>
  <si>
    <t>Общие доходы</t>
  </si>
  <si>
    <t>Выручка</t>
  </si>
  <si>
    <t>Тарифные планы</t>
  </si>
  <si>
    <t>Корпоративные тарифы</t>
  </si>
  <si>
    <t>Стандарт</t>
  </si>
  <si>
    <t>Продвинутый</t>
  </si>
  <si>
    <t>Фулл пакет</t>
  </si>
  <si>
    <t xml:space="preserve">Продвинутый </t>
  </si>
  <si>
    <t>Компаниям</t>
  </si>
  <si>
    <t>Микросервис</t>
  </si>
  <si>
    <t>Веб-сайт</t>
  </si>
  <si>
    <t>Реклама</t>
  </si>
  <si>
    <t>Брашюры и концелярия</t>
  </si>
  <si>
    <t>Сервер</t>
  </si>
  <si>
    <t>Хостинг</t>
  </si>
  <si>
    <t>Домен</t>
  </si>
  <si>
    <t>Дополнительные услуги</t>
  </si>
  <si>
    <t>Расходные ресурсы</t>
  </si>
  <si>
    <t>Итого</t>
  </si>
  <si>
    <t>Регистрация персонала</t>
  </si>
  <si>
    <t>Одноразовые расходы</t>
  </si>
  <si>
    <t>Оформить ОсОО</t>
  </si>
  <si>
    <t>Заказ Печати</t>
  </si>
  <si>
    <t xml:space="preserve">Натариус </t>
  </si>
  <si>
    <t>Итоги</t>
  </si>
  <si>
    <t>Налоги</t>
  </si>
  <si>
    <t>Проценты</t>
  </si>
  <si>
    <t>Сумма</t>
  </si>
  <si>
    <t>№</t>
  </si>
  <si>
    <t>От прибыли</t>
  </si>
  <si>
    <t>Налог с продаж</t>
  </si>
  <si>
    <t>Должность</t>
  </si>
  <si>
    <t>Итог</t>
  </si>
  <si>
    <t>Финансовый директор</t>
  </si>
  <si>
    <t>Директор</t>
  </si>
  <si>
    <t>Бухгалтер</t>
  </si>
  <si>
    <t>UI/UX дизайнер</t>
  </si>
  <si>
    <t>Back-End разработчик</t>
  </si>
  <si>
    <t>Front-End разработчик</t>
  </si>
  <si>
    <t>DevOps инженер</t>
  </si>
  <si>
    <t>Тестировщик</t>
  </si>
  <si>
    <t>Менеджер по продажам</t>
  </si>
  <si>
    <t>Ставка</t>
  </si>
  <si>
    <t>Таргетолог</t>
  </si>
  <si>
    <t>Сводка по налогам</t>
  </si>
  <si>
    <t>Сводка по наему персонала</t>
  </si>
  <si>
    <t>Ежемесячные расходы</t>
  </si>
  <si>
    <t>Комунальные услуги</t>
  </si>
  <si>
    <t>Помещение</t>
  </si>
  <si>
    <t>Стоимость ставки</t>
  </si>
  <si>
    <t>Наняты</t>
  </si>
  <si>
    <t>Итого к зп</t>
  </si>
  <si>
    <t>Рабочее место сотруднику</t>
  </si>
  <si>
    <t>Стомость ставки с 01.12 по 29.03</t>
  </si>
  <si>
    <t>20% от продажи</t>
  </si>
  <si>
    <t>Соц Фонд от сотрудника</t>
  </si>
  <si>
    <t>Соц фонд от OcOO</t>
  </si>
  <si>
    <t>Итого к налогам</t>
  </si>
  <si>
    <t>Остаток с выручки и вычена на соцфонд</t>
  </si>
  <si>
    <t>Чистый доход</t>
  </si>
  <si>
    <t>Виды налогов</t>
  </si>
  <si>
    <t>соц фонд</t>
  </si>
  <si>
    <t>подаходный налог</t>
  </si>
  <si>
    <t>соц фонд:</t>
  </si>
  <si>
    <t>накопительный пенсионный фонд</t>
  </si>
  <si>
    <t>27-25%</t>
  </si>
  <si>
    <t>изх них 10%удерживается от зп работника, остальные 17-25% оплачивает сам работодатель</t>
  </si>
  <si>
    <t>все 10% удерживается с зп работника</t>
  </si>
  <si>
    <t>соответственно 27-25 делятся на накопительный пенсионный фонд, фонд оздаровления трудящихся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</si>
</sst>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0" xfId="0" applyBorder="1"/>
    <xf numFmtId="0" fontId="0" fillId="4" borderId="11" xfId="0" applyFill="1" applyBorder="1"/>
    <xf numFmtId="0" fontId="0" fillId="0" borderId="12" xfId="0" applyBorder="1"/>
    <xf numFmtId="0" fontId="0" fillId="0" borderId="13" xfId="0" applyBorder="1"/>
    <xf numFmtId="0" fontId="0" fillId="4" borderId="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1" xfId="2" applyBorder="1"/>
    <xf numFmtId="0" fontId="1" fillId="3" borderId="0" xfId="2"/>
    <xf numFmtId="0" fontId="1" fillId="3" borderId="9" xfId="2" applyBorder="1"/>
    <xf numFmtId="0" fontId="1" fillId="3" borderId="10" xfId="2" applyBorder="1"/>
    <xf numFmtId="0" fontId="0" fillId="3" borderId="11" xfId="2" applyFont="1" applyBorder="1"/>
    <xf numFmtId="0" fontId="0" fillId="0" borderId="17" xfId="0" applyBorder="1"/>
    <xf numFmtId="0" fontId="2" fillId="2" borderId="2" xfId="1" applyBorder="1"/>
    <xf numFmtId="0" fontId="2" fillId="2" borderId="18" xfId="1" applyBorder="1"/>
    <xf numFmtId="0" fontId="2" fillId="2" borderId="3" xfId="1" applyBorder="1"/>
    <xf numFmtId="0" fontId="0" fillId="0" borderId="0" xfId="0" applyFill="1"/>
    <xf numFmtId="0" fontId="1" fillId="0" borderId="0" xfId="2" applyFill="1"/>
    <xf numFmtId="0" fontId="0" fillId="0" borderId="0" xfId="0" applyAlignment="1">
      <alignment horizontal="left"/>
    </xf>
    <xf numFmtId="0" fontId="0" fillId="0" borderId="9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11" xfId="0" applyFill="1" applyBorder="1"/>
    <xf numFmtId="0" fontId="2" fillId="2" borderId="5" xfId="1" applyBorder="1"/>
    <xf numFmtId="9" fontId="0" fillId="0" borderId="0" xfId="0" applyNumberFormat="1" applyAlignment="1">
      <alignment horizontal="center" vertical="center"/>
    </xf>
    <xf numFmtId="0" fontId="0" fillId="5" borderId="0" xfId="0" applyFill="1"/>
    <xf numFmtId="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2" fontId="0" fillId="5" borderId="0" xfId="0" applyNumberFormat="1" applyFill="1"/>
  </cellXfs>
  <cellStyles count="3">
    <cellStyle name="60% — акцент2" xfId="2" builtinId="36"/>
    <cellStyle name="Акцент1" xfId="1" builtinId="29"/>
    <cellStyle name="Обычный" xfId="0" builtinId="0"/>
  </cellStyles>
  <dxfs count="17">
    <dxf>
      <numFmt numFmtId="0" formatCode="General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67676-2259-481A-AB48-F3DF218968FA}" name="Таблица2" displayName="Таблица2" ref="A3:K32" totalsRowShown="0" headerRowDxfId="3" headerRowBorderDxfId="15" tableBorderDxfId="16">
  <autoFilter ref="A3:K32" xr:uid="{A1D67676-2259-481A-AB48-F3DF218968FA}"/>
  <tableColumns count="11">
    <tableColumn id="1" xr3:uid="{BEDEDF2A-774E-42BB-BD5D-037AE1803A4F}" name="Номер" dataDxfId="14"/>
    <tableColumn id="2" xr3:uid="{3B7A5EDA-64BD-4985-A623-22A7D11160EA}" name="Наименование услуги" dataDxfId="13"/>
    <tableColumn id="3" xr3:uid="{6C27E54E-8F1A-42FE-8AC7-58742E188B0B}" name="Код услуги" dataDxfId="12"/>
    <tableColumn id="4" xr3:uid="{B40B7124-4481-4594-9ED8-76E1B83F6DBA}" name="Стоимость продажи за шт" dataDxfId="11"/>
    <tableColumn id="5" xr3:uid="{CF24775A-AA9B-47A6-9B62-1AF368D38C2C}" name="Стоимость покупки за шт" dataDxfId="10"/>
    <tableColumn id="6" xr3:uid="{C9A61EE5-E62E-4EB0-9EF6-7ABB7674FC99}" name="Продано шт" dataDxfId="9"/>
    <tableColumn id="7" xr3:uid="{24B0EACF-418C-46A2-8083-84E166D6A4B1}" name="Приобретено шт" dataDxfId="8"/>
    <tableColumn id="8" xr3:uid="{B0B2AF31-553C-4F4F-BCEC-012D57B05B6B}" name="Сотруднику" dataDxfId="7"/>
    <tableColumn id="9" xr3:uid="{598C7509-EDA6-4CBB-8733-61C6F2FD3819}" name="Общие расходы" dataDxfId="6"/>
    <tableColumn id="10" xr3:uid="{9BDC0E69-76A3-400F-AA56-923A77091862}" name="Общие доходы" dataDxfId="5"/>
    <tableColumn id="11" xr3:uid="{E36095AF-CFAC-483F-AD74-9328E730189F}" name="Выручка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27AFD0-F99E-4F79-A197-49EB04C9507D}" name="Таблица4" displayName="Таблица4" ref="A54:D60" totalsRowShown="0">
  <autoFilter ref="A54:D60" xr:uid="{8027AFD0-F99E-4F79-A197-49EB04C9507D}"/>
  <tableColumns count="4">
    <tableColumn id="1" xr3:uid="{5A6C8059-FA4E-4B96-8BCF-BD3863D4C35C}" name="№"/>
    <tableColumn id="2" xr3:uid="{26B54BE6-5BE5-4752-AEB1-9387C8FA7771}" name="Налоги"/>
    <tableColumn id="3" xr3:uid="{A025A6F3-054B-4064-B009-8BFE059D8F27}" name="Проценты"/>
    <tableColumn id="4" xr3:uid="{96905AD4-F1E7-4044-BB3A-1098E3873EEB}" name="Сумма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1B6E9A-A16A-4108-8C45-F53B5E91A578}" name="Таблица5" displayName="Таблица5" ref="A36:J52" totalsRowShown="0">
  <autoFilter ref="A36:J52" xr:uid="{E21B6E9A-A16A-4108-8C45-F53B5E91A578}"/>
  <tableColumns count="10">
    <tableColumn id="1" xr3:uid="{37460B09-6042-4479-909F-9BB39B6804A0}" name="№"/>
    <tableColumn id="2" xr3:uid="{3E4D29AF-CF5C-4CE9-82EF-DF033AF64466}" name="Должность"/>
    <tableColumn id="3" xr3:uid="{6772EEA5-4DDD-47FC-BE22-4BFEA2EEBEE1}" name="Ставка"/>
    <tableColumn id="4" xr3:uid="{73D8654E-DE5B-454D-85F9-B2D8009BC076}" name="Стоимость ставки"/>
    <tableColumn id="5" xr3:uid="{89844DB4-FD17-443D-BED7-B337D0029C7A}" name="Стомость ставки с 01.12 по 29.03" dataDxfId="2">
      <calculatedColumnFormula>Таблица5[[#This Row],[Стоимость ставки]]/2</calculatedColumnFormula>
    </tableColumn>
    <tableColumn id="6" xr3:uid="{BB292590-C068-45B8-A2A5-E9B7E527DF61}" name="Соц Фонд от сотрудника" dataDxfId="1"/>
    <tableColumn id="7" xr3:uid="{A5EC0C71-6183-430D-9A31-D3EC0CF349B9}" name="Соц фонд от OcOO"/>
    <tableColumn id="8" xr3:uid="{F08DCA03-22A9-46BB-B543-63CD779062E3}" name="Наняты"/>
    <tableColumn id="9" xr3:uid="{B79EBF93-44D7-4300-A6EA-F8FC85AC2CAC}" name="Итого к налогам" dataDxfId="0">
      <calculatedColumnFormula>(Таблица5[[#This Row],[Стомость ставки с 01.12 по 29.03]]*Таблица5[[#This Row],[Наняты]]/Таблица5[[#This Row],[Соц фонд от OcOO]])+(Таблица5[[#This Row],[Стомость ставки с 01.12 по 29.03]]*Таблица5[[#This Row],[Наняты]]/Таблица5[[#This Row],[Соц Фонд от сотрудника]])</calculatedColumnFormula>
    </tableColumn>
    <tableColumn id="10" xr3:uid="{F7D37E4A-2345-4BCD-8F90-F335A76D80AD}" name="Итого к зп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FD01-70D3-4F32-AEB5-12F32FE04DB7}">
  <dimension ref="A2:AG60"/>
  <sheetViews>
    <sheetView tabSelected="1" topLeftCell="E6" zoomScale="60" workbookViewId="0">
      <selection activeCell="P22" sqref="P22"/>
    </sheetView>
  </sheetViews>
  <sheetFormatPr defaultRowHeight="14.4" x14ac:dyDescent="0.3"/>
  <cols>
    <col min="1" max="1" width="11.109375" customWidth="1"/>
    <col min="2" max="2" width="24.21875" bestFit="1" customWidth="1"/>
    <col min="3" max="3" width="23" bestFit="1" customWidth="1"/>
    <col min="4" max="4" width="26.44140625" bestFit="1" customWidth="1"/>
    <col min="5" max="5" width="32.21875" bestFit="1" customWidth="1"/>
    <col min="6" max="6" width="25.109375" bestFit="1" customWidth="1"/>
    <col min="7" max="7" width="17.88671875" bestFit="1" customWidth="1"/>
    <col min="8" max="8" width="17.77734375" bestFit="1" customWidth="1"/>
    <col min="9" max="9" width="17.44140625" bestFit="1" customWidth="1"/>
    <col min="10" max="10" width="17.109375" customWidth="1"/>
    <col min="11" max="11" width="12.109375" customWidth="1"/>
    <col min="16" max="16" width="32.44140625" customWidth="1"/>
  </cols>
  <sheetData>
    <row r="2" spans="1:33" x14ac:dyDescent="0.3">
      <c r="B2" t="s">
        <v>5</v>
      </c>
    </row>
    <row r="3" spans="1:33" ht="15" thickBot="1" x14ac:dyDescent="0.35">
      <c r="A3" s="2" t="s">
        <v>1</v>
      </c>
      <c r="B3" s="3" t="s">
        <v>0</v>
      </c>
      <c r="C3" s="3" t="s">
        <v>2</v>
      </c>
      <c r="D3" s="3" t="s">
        <v>3</v>
      </c>
      <c r="E3" s="3" t="s">
        <v>4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</row>
    <row r="4" spans="1:33" x14ac:dyDescent="0.3">
      <c r="A4" s="8"/>
      <c r="B4" s="12" t="s">
        <v>12</v>
      </c>
      <c r="C4" s="10"/>
      <c r="D4" s="6"/>
      <c r="E4" s="6"/>
      <c r="F4" s="6"/>
      <c r="G4" s="6"/>
      <c r="H4" s="6"/>
      <c r="I4" s="6"/>
      <c r="J4" s="6"/>
      <c r="K4" s="6"/>
    </row>
    <row r="5" spans="1:33" x14ac:dyDescent="0.3">
      <c r="A5" s="9">
        <v>1</v>
      </c>
      <c r="B5" s="13" t="s">
        <v>14</v>
      </c>
      <c r="C5" s="11">
        <v>3120819</v>
      </c>
      <c r="D5" s="1">
        <v>384</v>
      </c>
      <c r="E5" s="1">
        <v>0</v>
      </c>
      <c r="F5" s="1">
        <v>0</v>
      </c>
      <c r="G5" s="1">
        <v>0</v>
      </c>
      <c r="H5" s="1"/>
      <c r="I5" s="1">
        <f>Таблица2[[#This Row],[Стоимость покупки за шт]]*Таблица2[[#This Row],[Приобретено шт]]-Таблица2[[#This Row],[Сотруднику]]</f>
        <v>0</v>
      </c>
      <c r="J5" s="1">
        <f>Таблица2[[#This Row],[Стоимость продажи за шт]]*Таблица2[[#This Row],[Продано шт]]</f>
        <v>0</v>
      </c>
      <c r="K5" s="1">
        <f>Таблица2[[#This Row],[Общие доходы]]-Таблица2[[#This Row],[Общие расходы]]</f>
        <v>0</v>
      </c>
    </row>
    <row r="6" spans="1:33" x14ac:dyDescent="0.3">
      <c r="A6" s="9">
        <v>2</v>
      </c>
      <c r="B6" s="13" t="s">
        <v>15</v>
      </c>
      <c r="C6" s="11">
        <v>3120154</v>
      </c>
      <c r="D6" s="1">
        <v>699</v>
      </c>
      <c r="E6" s="1">
        <v>0</v>
      </c>
      <c r="F6" s="1">
        <v>0</v>
      </c>
      <c r="G6" s="1">
        <v>0</v>
      </c>
      <c r="H6" s="1"/>
      <c r="I6" s="1">
        <f>Таблица2[[#This Row],[Стоимость покупки за шт]]*Таблица2[[#This Row],[Приобретено шт]]-Таблица2[[#This Row],[Сотруднику]]</f>
        <v>0</v>
      </c>
      <c r="J6" s="1">
        <f>Таблица2[[#This Row],[Стоимость продажи за шт]]*Таблица2[[#This Row],[Продано шт]]</f>
        <v>0</v>
      </c>
      <c r="K6" s="1">
        <f>Таблица2[[#This Row],[Общие доходы]]-Таблица2[[#This Row],[Общие расходы]]</f>
        <v>0</v>
      </c>
    </row>
    <row r="7" spans="1:33" ht="15" thickBot="1" x14ac:dyDescent="0.35">
      <c r="A7" s="9">
        <v>3</v>
      </c>
      <c r="B7" s="14" t="s">
        <v>16</v>
      </c>
      <c r="C7" s="11">
        <v>3125549</v>
      </c>
      <c r="D7" s="1">
        <v>799</v>
      </c>
      <c r="E7" s="1">
        <v>0</v>
      </c>
      <c r="F7" s="1">
        <v>0</v>
      </c>
      <c r="G7" s="1">
        <v>0</v>
      </c>
      <c r="H7" s="1"/>
      <c r="I7" s="1">
        <f>Таблица2[[#This Row],[Стоимость покупки за шт]]*Таблица2[[#This Row],[Приобретено шт]]-Таблица2[[#This Row],[Сотруднику]]</f>
        <v>0</v>
      </c>
      <c r="J7" s="1">
        <f>Таблица2[[#This Row],[Стоимость продажи за шт]]*Таблица2[[#This Row],[Продано шт]]</f>
        <v>0</v>
      </c>
      <c r="K7" s="1">
        <f>Таблица2[[#This Row],[Общие доходы]]-Таблица2[[#This Row],[Общие расходы]]</f>
        <v>0</v>
      </c>
    </row>
    <row r="8" spans="1:33" s="7" customFormat="1" x14ac:dyDescent="0.3">
      <c r="A8" s="15"/>
      <c r="B8" s="12" t="s">
        <v>13</v>
      </c>
      <c r="C8" s="10"/>
      <c r="D8" s="6"/>
      <c r="E8" s="6"/>
      <c r="F8" s="6"/>
      <c r="G8" s="6"/>
      <c r="H8" s="6"/>
      <c r="I8" s="6"/>
      <c r="J8" s="6"/>
      <c r="K8" s="6"/>
      <c r="L8" s="28"/>
      <c r="M8" s="28"/>
      <c r="N8" s="28"/>
      <c r="O8" s="28"/>
      <c r="P8" s="28" t="s">
        <v>70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</row>
    <row r="9" spans="1:33" x14ac:dyDescent="0.3">
      <c r="A9" s="9">
        <v>4</v>
      </c>
      <c r="B9" s="13" t="s">
        <v>14</v>
      </c>
      <c r="C9" s="11">
        <v>3120912</v>
      </c>
      <c r="D9" s="1">
        <v>6950</v>
      </c>
      <c r="E9" s="1">
        <v>0</v>
      </c>
      <c r="F9" s="1">
        <v>4</v>
      </c>
      <c r="G9" s="1">
        <v>0</v>
      </c>
      <c r="H9" s="1"/>
      <c r="I9" s="1">
        <f>Таблица2[[#This Row],[Стоимость покупки за шт]]*Таблица2[[#This Row],[Приобретено шт]]-Таблица2[[#This Row],[Сотруднику]]</f>
        <v>0</v>
      </c>
      <c r="J9" s="1">
        <f>Таблица2[[#This Row],[Стоимость продажи за шт]]*Таблица2[[#This Row],[Продано шт]]</f>
        <v>27800</v>
      </c>
      <c r="K9" s="1">
        <f>Таблица2[[#This Row],[Общие доходы]]-Таблица2[[#This Row],[Общие расходы]]</f>
        <v>27800</v>
      </c>
      <c r="L9" s="28"/>
      <c r="M9" s="28"/>
      <c r="N9" s="28"/>
      <c r="O9" s="28"/>
      <c r="P9" s="28" t="s">
        <v>71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x14ac:dyDescent="0.3">
      <c r="A10" s="9">
        <v>5</v>
      </c>
      <c r="B10" s="13" t="s">
        <v>17</v>
      </c>
      <c r="C10" s="11">
        <v>3120811</v>
      </c>
      <c r="D10" s="1">
        <v>10000</v>
      </c>
      <c r="E10" s="1">
        <v>0</v>
      </c>
      <c r="F10" s="1">
        <v>2</v>
      </c>
      <c r="G10" s="1">
        <v>0</v>
      </c>
      <c r="H10" s="1"/>
      <c r="I10" s="1">
        <f>Таблица2[[#This Row],[Стоимость покупки за шт]]*Таблица2[[#This Row],[Приобретено шт]]-Таблица2[[#This Row],[Сотруднику]]</f>
        <v>0</v>
      </c>
      <c r="J10" s="1">
        <f>Таблица2[[#This Row],[Стоимость продажи за шт]]*Таблица2[[#This Row],[Продано шт]]</f>
        <v>20000</v>
      </c>
      <c r="K10" s="1">
        <f>Таблица2[[#This Row],[Общие доходы]]-Таблица2[[#This Row],[Общие расходы]]</f>
        <v>20000</v>
      </c>
      <c r="L10" s="28"/>
      <c r="M10" s="28"/>
      <c r="N10" s="28"/>
      <c r="O10" s="28"/>
      <c r="P10" s="28" t="s">
        <v>72</v>
      </c>
      <c r="Q10" s="28" t="s">
        <v>77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spans="1:33" ht="15" thickBot="1" x14ac:dyDescent="0.35">
      <c r="A11" s="9">
        <v>6</v>
      </c>
      <c r="B11" s="14" t="s">
        <v>18</v>
      </c>
      <c r="C11" s="11">
        <v>3122647</v>
      </c>
      <c r="D11" s="1">
        <v>15000</v>
      </c>
      <c r="E11" s="1">
        <v>0</v>
      </c>
      <c r="F11" s="1">
        <v>1</v>
      </c>
      <c r="G11" s="1">
        <v>0</v>
      </c>
      <c r="H11" s="1"/>
      <c r="I11" s="1">
        <f>Таблица2[[#This Row],[Стоимость покупки за шт]]*Таблица2[[#This Row],[Приобретено шт]]-Таблица2[[#This Row],[Сотруднику]]</f>
        <v>0</v>
      </c>
      <c r="J11" s="1">
        <f>Таблица2[[#This Row],[Стоимость продажи за шт]]*Таблица2[[#This Row],[Продано шт]]</f>
        <v>15000</v>
      </c>
      <c r="K11" s="1">
        <f>Таблица2[[#This Row],[Общие доходы]]-Таблица2[[#This Row],[Общие расходы]]</f>
        <v>15000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3" s="7" customFormat="1" x14ac:dyDescent="0.3">
      <c r="A12" s="15"/>
      <c r="B12" s="12" t="s">
        <v>27</v>
      </c>
      <c r="C12" s="10"/>
      <c r="D12" s="6"/>
      <c r="E12" s="6"/>
      <c r="F12" s="6"/>
      <c r="G12" s="6"/>
      <c r="H12" s="6"/>
      <c r="I12" s="6"/>
      <c r="J12" s="6"/>
      <c r="K12" s="6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 x14ac:dyDescent="0.3">
      <c r="A13" s="9">
        <v>7</v>
      </c>
      <c r="B13" s="13" t="s">
        <v>21</v>
      </c>
      <c r="C13" s="11"/>
      <c r="D13" s="1">
        <v>0</v>
      </c>
      <c r="E13" s="1">
        <v>15000</v>
      </c>
      <c r="F13" s="1">
        <v>0</v>
      </c>
      <c r="G13" s="1">
        <v>0</v>
      </c>
      <c r="H13" s="1"/>
      <c r="I13" s="1">
        <f>Таблица2[[#This Row],[Стоимость покупки за шт]]*Таблица2[[#This Row],[Приобретено шт]]-Таблица2[[#This Row],[Сотруднику]]</f>
        <v>0</v>
      </c>
      <c r="J13" s="1">
        <f>Таблица2[[#This Row],[Стоимость продажи за шт]]*Таблица2[[#This Row],[Продано шт]]</f>
        <v>0</v>
      </c>
      <c r="K13" s="1">
        <f>Таблица2[[#This Row],[Общие доходы]]-Таблица2[[#This Row],[Общие расходы]]</f>
        <v>0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3" x14ac:dyDescent="0.3">
      <c r="A14" s="9">
        <v>8</v>
      </c>
      <c r="B14" s="13" t="s">
        <v>22</v>
      </c>
      <c r="C14" s="11"/>
      <c r="D14" s="1">
        <v>0</v>
      </c>
      <c r="E14" s="1">
        <v>5000</v>
      </c>
      <c r="F14" s="1">
        <v>0</v>
      </c>
      <c r="G14" s="1">
        <v>1</v>
      </c>
      <c r="H14" s="1"/>
      <c r="I14" s="1">
        <f>Таблица2[[#This Row],[Стоимость покупки за шт]]*Таблица2[[#This Row],[Приобретено шт]]-Таблица2[[#This Row],[Сотруднику]]</f>
        <v>5000</v>
      </c>
      <c r="J14" s="1">
        <f>Таблица2[[#This Row],[Стоимость продажи за шт]]*Таблица2[[#This Row],[Продано шт]]</f>
        <v>0</v>
      </c>
      <c r="K14" s="1">
        <f>Таблица2[[#This Row],[Общие доходы]]-Таблица2[[#This Row],[Общие расходы]]</f>
        <v>-5000</v>
      </c>
      <c r="L14" s="28"/>
      <c r="M14" s="28"/>
      <c r="N14" s="28"/>
      <c r="O14" s="28"/>
      <c r="P14" s="28" t="s">
        <v>73</v>
      </c>
      <c r="Q14" s="28" t="s">
        <v>75</v>
      </c>
      <c r="R14" s="28" t="s">
        <v>76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x14ac:dyDescent="0.3">
      <c r="A15" s="9">
        <v>9</v>
      </c>
      <c r="B15" s="13" t="s">
        <v>23</v>
      </c>
      <c r="C15" s="11"/>
      <c r="D15" s="1">
        <v>0</v>
      </c>
      <c r="E15" s="1">
        <v>3600</v>
      </c>
      <c r="F15" s="1">
        <v>0</v>
      </c>
      <c r="G15" s="1">
        <v>0</v>
      </c>
      <c r="H15" s="1"/>
      <c r="I15" s="1">
        <f>Таблица2[[#This Row],[Стоимость покупки за шт]]*Таблица2[[#This Row],[Приобретено шт]]-Таблица2[[#This Row],[Сотруднику]]</f>
        <v>0</v>
      </c>
      <c r="J15" s="1">
        <f>Таблица2[[#This Row],[Стоимость продажи за шт]]*Таблица2[[#This Row],[Продано шт]]</f>
        <v>0</v>
      </c>
      <c r="K15" s="1">
        <f>Таблица2[[#This Row],[Общие доходы]]-Таблица2[[#This Row],[Общие расходы]]</f>
        <v>0</v>
      </c>
      <c r="L15" s="28"/>
      <c r="M15" s="28"/>
      <c r="N15" s="28"/>
      <c r="O15" s="28"/>
      <c r="P15" s="28" t="s">
        <v>74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x14ac:dyDescent="0.3">
      <c r="A16" s="9">
        <v>10</v>
      </c>
      <c r="B16" s="13" t="s">
        <v>24</v>
      </c>
      <c r="C16" s="11"/>
      <c r="D16" s="1">
        <v>0</v>
      </c>
      <c r="E16" s="1">
        <v>579</v>
      </c>
      <c r="F16" s="1">
        <v>0</v>
      </c>
      <c r="G16" s="1">
        <v>1</v>
      </c>
      <c r="H16" s="1"/>
      <c r="I16" s="1">
        <f>Таблица2[[#This Row],[Стоимость покупки за шт]]*Таблица2[[#This Row],[Приобретено шт]]-Таблица2[[#This Row],[Сотруднику]]</f>
        <v>579</v>
      </c>
      <c r="J16" s="1">
        <f>Таблица2[[#This Row],[Стоимость продажи за шт]]*Таблица2[[#This Row],[Продано шт]]</f>
        <v>0</v>
      </c>
      <c r="K16" s="1">
        <f>Таблица2[[#This Row],[Общие доходы]]-Таблица2[[#This Row],[Общие расходы]]</f>
        <v>-579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" thickBot="1" x14ac:dyDescent="0.35">
      <c r="A17" s="9">
        <v>11</v>
      </c>
      <c r="B17" s="14" t="s">
        <v>25</v>
      </c>
      <c r="C17" s="11"/>
      <c r="D17" s="1">
        <v>0</v>
      </c>
      <c r="E17" s="1">
        <v>2600</v>
      </c>
      <c r="F17" s="1">
        <v>0</v>
      </c>
      <c r="G17" s="1">
        <v>1</v>
      </c>
      <c r="H17" s="1"/>
      <c r="I17" s="1">
        <f>Таблица2[[#This Row],[Стоимость покупки за шт]]*Таблица2[[#This Row],[Приобретено шт]]-Таблица2[[#This Row],[Сотруднику]]</f>
        <v>2600</v>
      </c>
      <c r="J17" s="1">
        <f>Таблица2[[#This Row],[Стоимость продажи за шт]]*Таблица2[[#This Row],[Продано шт]]</f>
        <v>0</v>
      </c>
      <c r="K17" s="1">
        <f>Таблица2[[#This Row],[Общие доходы]]-Таблица2[[#This Row],[Общие расходы]]</f>
        <v>-2600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s="7" customFormat="1" x14ac:dyDescent="0.3">
      <c r="A18" s="15"/>
      <c r="B18" s="12" t="s">
        <v>26</v>
      </c>
      <c r="C18" s="10"/>
      <c r="D18" s="6"/>
      <c r="E18" s="6"/>
      <c r="F18" s="6"/>
      <c r="G18" s="6"/>
      <c r="H18" s="6"/>
      <c r="I18" s="6"/>
      <c r="J18" s="6"/>
      <c r="K18" s="6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x14ac:dyDescent="0.3">
      <c r="A19" s="9">
        <v>12</v>
      </c>
      <c r="B19" s="13" t="s">
        <v>19</v>
      </c>
      <c r="C19" s="11">
        <v>3122452</v>
      </c>
      <c r="D19" s="1">
        <v>10000</v>
      </c>
      <c r="E19" s="1">
        <v>0</v>
      </c>
      <c r="F19" s="1">
        <v>0</v>
      </c>
      <c r="G19" s="1">
        <v>0</v>
      </c>
      <c r="H19" s="1"/>
      <c r="I19" s="1">
        <f>Таблица2[[#This Row],[Стоимость покупки за шт]]*Таблица2[[#This Row],[Приобретено шт]]-Таблица2[[#This Row],[Сотруднику]]</f>
        <v>0</v>
      </c>
      <c r="J19" s="1">
        <f>Таблица2[[#This Row],[Стоимость продажи за шт]]*Таблица2[[#This Row],[Продано шт]]</f>
        <v>0</v>
      </c>
      <c r="K19" s="1">
        <f>Таблица2[[#This Row],[Общие доходы]]-Таблица2[[#This Row],[Общие расходы]]</f>
        <v>0</v>
      </c>
      <c r="L19" s="28"/>
      <c r="M19" s="28"/>
      <c r="N19" s="28"/>
      <c r="O19" s="28"/>
      <c r="P19" s="28"/>
      <c r="Q19" s="28" t="s">
        <v>78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x14ac:dyDescent="0.3">
      <c r="A20" s="9">
        <v>13</v>
      </c>
      <c r="B20" s="13" t="s">
        <v>20</v>
      </c>
      <c r="C20" s="11">
        <v>3122649</v>
      </c>
      <c r="D20" s="1">
        <v>10000</v>
      </c>
      <c r="E20" s="1">
        <v>0</v>
      </c>
      <c r="F20" s="1">
        <v>2</v>
      </c>
      <c r="G20" s="1">
        <v>0</v>
      </c>
      <c r="H20" s="1"/>
      <c r="I20" s="1">
        <f>Таблица2[[#This Row],[Стоимость покупки за шт]]*Таблица2[[#This Row],[Приобретено шт]]-Таблица2[[#This Row],[Сотруднику]]</f>
        <v>0</v>
      </c>
      <c r="J20" s="1">
        <f>Таблица2[[#This Row],[Стоимость продажи за шт]]*Таблица2[[#This Row],[Продано шт]]</f>
        <v>20000</v>
      </c>
      <c r="K20" s="1">
        <f>Таблица2[[#This Row],[Общие доходы]]-Таблица2[[#This Row],[Общие расходы]]</f>
        <v>20000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5" thickBot="1" x14ac:dyDescent="0.35">
      <c r="A21" s="16">
        <v>14</v>
      </c>
      <c r="B21" s="14" t="s">
        <v>29</v>
      </c>
      <c r="C21" s="18">
        <v>3120594</v>
      </c>
      <c r="D21" s="5">
        <v>5000</v>
      </c>
      <c r="E21" s="5">
        <v>0</v>
      </c>
      <c r="F21" s="5">
        <v>5</v>
      </c>
      <c r="G21" s="5">
        <v>0</v>
      </c>
      <c r="H21" s="5"/>
      <c r="I21" s="5">
        <f>Таблица2[[#This Row],[Стоимость покупки за шт]]*Таблица2[[#This Row],[Приобретено шт]]-Таблица2[[#This Row],[Сотруднику]]</f>
        <v>0</v>
      </c>
      <c r="J21" s="5">
        <f>Таблица2[[#This Row],[Стоимость продажи за шт]]*Таблица2[[#This Row],[Продано шт]]</f>
        <v>25000</v>
      </c>
      <c r="K21" s="5">
        <f>Таблица2[[#This Row],[Общие доходы]]-Таблица2[[#This Row],[Общие расходы]]</f>
        <v>25000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s="20" customFormat="1" x14ac:dyDescent="0.3">
      <c r="A22" s="21"/>
      <c r="B22" s="23" t="s">
        <v>30</v>
      </c>
      <c r="C22" s="22"/>
      <c r="D22" s="19"/>
      <c r="E22" s="19"/>
      <c r="F22" s="19"/>
      <c r="G22" s="19"/>
      <c r="H22" s="19"/>
      <c r="I22" s="19"/>
      <c r="J22" s="19"/>
      <c r="K22" s="1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x14ac:dyDescent="0.3">
      <c r="A23">
        <v>15</v>
      </c>
      <c r="B23" s="24" t="s">
        <v>31</v>
      </c>
      <c r="D23">
        <v>0</v>
      </c>
      <c r="E23">
        <v>1500</v>
      </c>
      <c r="F23">
        <v>0</v>
      </c>
      <c r="G23">
        <v>1</v>
      </c>
      <c r="I23" s="1">
        <f>Таблица2[[#This Row],[Стоимость покупки за шт]]*Таблица2[[#This Row],[Приобретено шт]]-Таблица2[[#This Row],[Сотруднику]]</f>
        <v>1500</v>
      </c>
      <c r="J23" s="1">
        <f>Таблица2[[#This Row],[Стоимость продажи за шт]]*Таблица2[[#This Row],[Продано шт]]</f>
        <v>0</v>
      </c>
      <c r="K23" s="1">
        <f>Таблица2[[#This Row],[Общие доходы]]-Таблица2[[#This Row],[Общие расходы]]</f>
        <v>-1500</v>
      </c>
    </row>
    <row r="24" spans="1:33" x14ac:dyDescent="0.3">
      <c r="A24">
        <v>16</v>
      </c>
      <c r="B24" s="24" t="s">
        <v>32</v>
      </c>
      <c r="D24">
        <v>0</v>
      </c>
      <c r="E24">
        <v>1700</v>
      </c>
      <c r="F24">
        <v>0</v>
      </c>
      <c r="G24">
        <v>1</v>
      </c>
      <c r="I24" s="1">
        <f>Таблица2[[#This Row],[Стоимость покупки за шт]]*Таблица2[[#This Row],[Приобретено шт]]-Таблица2[[#This Row],[Сотруднику]]</f>
        <v>1700</v>
      </c>
      <c r="J24" s="1">
        <f>Таблица2[[#This Row],[Стоимость продажи за шт]]*Таблица2[[#This Row],[Продано шт]]</f>
        <v>0</v>
      </c>
      <c r="K24" s="1">
        <f>Таблица2[[#This Row],[Общие доходы]]-Таблица2[[#This Row],[Общие расходы]]</f>
        <v>-1700</v>
      </c>
    </row>
    <row r="25" spans="1:33" x14ac:dyDescent="0.3">
      <c r="A25">
        <v>17</v>
      </c>
      <c r="B25" s="24" t="s">
        <v>33</v>
      </c>
      <c r="D25">
        <v>0</v>
      </c>
      <c r="E25">
        <v>0</v>
      </c>
      <c r="F25">
        <v>0</v>
      </c>
      <c r="G25">
        <v>0</v>
      </c>
      <c r="I25" s="1">
        <f>Таблица2[[#This Row],[Стоимость покупки за шт]]*Таблица2[[#This Row],[Приобретено шт]]-Таблица2[[#This Row],[Сотруднику]]</f>
        <v>0</v>
      </c>
      <c r="J25" s="1">
        <f>Таблица2[[#This Row],[Стоимость продажи за шт]]*Таблица2[[#This Row],[Продано шт]]</f>
        <v>0</v>
      </c>
      <c r="K25" s="1">
        <f>Таблица2[[#This Row],[Общие доходы]]-Таблица2[[#This Row],[Общие расходы]]</f>
        <v>0</v>
      </c>
    </row>
    <row r="26" spans="1:33" s="28" customFormat="1" x14ac:dyDescent="0.3">
      <c r="A26" s="31">
        <v>18</v>
      </c>
      <c r="B26" s="32" t="s">
        <v>62</v>
      </c>
      <c r="C26" s="33"/>
      <c r="D26" s="34">
        <v>0</v>
      </c>
      <c r="E26" s="34">
        <v>65000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</row>
    <row r="27" spans="1:33" x14ac:dyDescent="0.3">
      <c r="A27" s="9">
        <v>19</v>
      </c>
      <c r="B27" s="13"/>
      <c r="C27" s="11"/>
      <c r="D27" s="1">
        <v>0</v>
      </c>
      <c r="E27" s="1">
        <v>0</v>
      </c>
      <c r="F27" s="1">
        <v>0</v>
      </c>
      <c r="G27" s="1">
        <v>0</v>
      </c>
      <c r="H27" s="1"/>
      <c r="I27" s="1">
        <f>Таблица2[[#This Row],[Стоимость покупки за шт]]*Таблица2[[#This Row],[Приобретено шт]]-Таблица2[[#This Row],[Сотруднику]]</f>
        <v>0</v>
      </c>
      <c r="J27" s="1">
        <f>Таблица2[[#This Row],[Стоимость продажи за шт]]*Таблица2[[#This Row],[Продано шт]]</f>
        <v>0</v>
      </c>
      <c r="K27" s="1">
        <f>Таблица2[[#This Row],[Общие доходы]]-Таблица2[[#This Row],[Общие расходы]]</f>
        <v>0</v>
      </c>
    </row>
    <row r="28" spans="1:33" ht="15" thickBot="1" x14ac:dyDescent="0.35">
      <c r="A28" s="16">
        <v>20</v>
      </c>
      <c r="B28" s="17"/>
      <c r="C28" s="18"/>
      <c r="D28" s="5">
        <v>0</v>
      </c>
      <c r="E28" s="5">
        <v>0</v>
      </c>
      <c r="F28" s="5">
        <v>0</v>
      </c>
      <c r="G28" s="5">
        <v>0</v>
      </c>
      <c r="H28" s="5"/>
      <c r="I28" s="5">
        <f>Таблица2[[#This Row],[Стоимость покупки за шт]]*Таблица2[[#This Row],[Приобретено шт]]-Таблица2[[#This Row],[Сотруднику]]</f>
        <v>0</v>
      </c>
      <c r="J28" s="5">
        <f>Таблица2[[#This Row],[Стоимость продажи за шт]]*Таблица2[[#This Row],[Продано шт]]</f>
        <v>0</v>
      </c>
      <c r="K28" s="5">
        <f>Таблица2[[#This Row],[Общие доходы]]-Таблица2[[#This Row],[Общие расходы]]</f>
        <v>0</v>
      </c>
    </row>
    <row r="29" spans="1:33" x14ac:dyDescent="0.3">
      <c r="A29" s="9"/>
      <c r="B29" s="35" t="s">
        <v>56</v>
      </c>
      <c r="C29" s="11"/>
      <c r="D29" s="1"/>
      <c r="E29" s="1"/>
      <c r="F29" s="1"/>
      <c r="G29" s="1"/>
      <c r="H29" s="1"/>
      <c r="I29" s="1"/>
      <c r="J29" s="1"/>
      <c r="K29" s="1"/>
    </row>
    <row r="30" spans="1:33" x14ac:dyDescent="0.3">
      <c r="A30" s="9">
        <v>21</v>
      </c>
      <c r="B30" s="13" t="s">
        <v>58</v>
      </c>
      <c r="C30" s="11"/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33" x14ac:dyDescent="0.3">
      <c r="A31" s="9">
        <v>22</v>
      </c>
      <c r="B31" s="13" t="s">
        <v>57</v>
      </c>
      <c r="C31" s="11"/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33" ht="15" thickBot="1" x14ac:dyDescent="0.35">
      <c r="A32" s="16">
        <v>23</v>
      </c>
      <c r="B32" s="14"/>
      <c r="C32" s="18"/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 ht="15" thickBot="1" x14ac:dyDescent="0.35">
      <c r="A33" s="26" t="s">
        <v>34</v>
      </c>
      <c r="B33" s="36"/>
      <c r="C33" s="25"/>
      <c r="D33" s="25">
        <f>SUM(D4:D32)</f>
        <v>58832</v>
      </c>
      <c r="E33" s="25">
        <f>SUM(E4:E32)</f>
        <v>94979</v>
      </c>
      <c r="F33" s="25">
        <f>SUM(F4:F32)</f>
        <v>14</v>
      </c>
      <c r="G33" s="25">
        <f>SUM(G4:G32)</f>
        <v>5</v>
      </c>
      <c r="H33" s="25">
        <f>SUM(H4:H32)</f>
        <v>0</v>
      </c>
      <c r="I33" s="25">
        <f>SUM(I4:I32)</f>
        <v>11379</v>
      </c>
      <c r="J33" s="25">
        <f>SUM(J4:J32)</f>
        <v>107800</v>
      </c>
      <c r="K33" s="27">
        <f>SUM(K4:K32)</f>
        <v>96421</v>
      </c>
    </row>
    <row r="35" spans="1:11" x14ac:dyDescent="0.3">
      <c r="A35" t="s">
        <v>55</v>
      </c>
    </row>
    <row r="36" spans="1:11" x14ac:dyDescent="0.3">
      <c r="A36" t="s">
        <v>38</v>
      </c>
      <c r="B36" t="s">
        <v>41</v>
      </c>
      <c r="C36" t="s">
        <v>52</v>
      </c>
      <c r="D36" t="s">
        <v>59</v>
      </c>
      <c r="E36" t="s">
        <v>63</v>
      </c>
      <c r="F36" t="s">
        <v>65</v>
      </c>
      <c r="G36" t="s">
        <v>66</v>
      </c>
      <c r="H36" t="s">
        <v>60</v>
      </c>
      <c r="I36" t="s">
        <v>67</v>
      </c>
      <c r="J36" t="s">
        <v>61</v>
      </c>
    </row>
    <row r="37" spans="1:11" x14ac:dyDescent="0.3">
      <c r="A37">
        <v>1</v>
      </c>
      <c r="B37" t="s">
        <v>43</v>
      </c>
      <c r="C37">
        <v>1</v>
      </c>
      <c r="D37">
        <v>150000</v>
      </c>
      <c r="E37" s="40">
        <f>Таблица5[[#This Row],[Стоимость ставки]]*60/100</f>
        <v>90000</v>
      </c>
      <c r="F37" s="40">
        <v>10</v>
      </c>
      <c r="G37" s="41">
        <v>27</v>
      </c>
      <c r="H37">
        <v>0</v>
      </c>
      <c r="I37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37" s="42">
        <f>Таблица5[[#This Row],[Стомость ставки с 01.12 по 29.03]]*Таблица5[[#This Row],[Наняты]]-Таблица5[[#This Row],[Итого к налогам]]</f>
        <v>0</v>
      </c>
    </row>
    <row r="38" spans="1:11" x14ac:dyDescent="0.3">
      <c r="A38">
        <v>2</v>
      </c>
      <c r="B38" t="s">
        <v>44</v>
      </c>
      <c r="C38">
        <v>1</v>
      </c>
      <c r="D38">
        <v>10000</v>
      </c>
      <c r="E38" s="40">
        <f>Таблица5[[#This Row],[Стоимость ставки]]*60/100</f>
        <v>6000</v>
      </c>
      <c r="F38" s="40">
        <v>10</v>
      </c>
      <c r="G38" s="41">
        <v>27</v>
      </c>
      <c r="H38">
        <v>0</v>
      </c>
      <c r="I38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38" s="42">
        <f>Таблица5[[#This Row],[Стомость ставки с 01.12 по 29.03]]*Таблица5[[#This Row],[Наняты]]-Таблица5[[#This Row],[Итого к налогам]]</f>
        <v>0</v>
      </c>
    </row>
    <row r="39" spans="1:11" x14ac:dyDescent="0.3">
      <c r="A39">
        <v>3</v>
      </c>
      <c r="B39" t="s">
        <v>45</v>
      </c>
      <c r="C39">
        <v>1</v>
      </c>
      <c r="D39">
        <v>60000</v>
      </c>
      <c r="E39" s="40">
        <f>Таблица5[[#This Row],[Стоимость ставки]]*60/100</f>
        <v>36000</v>
      </c>
      <c r="F39" s="40">
        <v>10</v>
      </c>
      <c r="G39" s="41">
        <v>27</v>
      </c>
      <c r="H39">
        <v>0</v>
      </c>
      <c r="I39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39" s="42">
        <f>Таблица5[[#This Row],[Стомость ставки с 01.12 по 29.03]]*Таблица5[[#This Row],[Наняты]]-Таблица5[[#This Row],[Итого к налогам]]</f>
        <v>0</v>
      </c>
    </row>
    <row r="40" spans="1:11" x14ac:dyDescent="0.3">
      <c r="A40">
        <v>4</v>
      </c>
      <c r="B40" t="s">
        <v>46</v>
      </c>
      <c r="C40">
        <v>1</v>
      </c>
      <c r="D40">
        <v>50000</v>
      </c>
      <c r="E40" s="40">
        <f>Таблица5[[#This Row],[Стоимость ставки]]*60/100</f>
        <v>30000</v>
      </c>
      <c r="F40" s="40">
        <v>10</v>
      </c>
      <c r="G40" s="41">
        <v>27</v>
      </c>
      <c r="H40">
        <v>1</v>
      </c>
      <c r="I40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11100</v>
      </c>
      <c r="J40" s="42">
        <f>Таблица5[[#This Row],[Стомость ставки с 01.12 по 29.03]]*Таблица5[[#This Row],[Наняты]]-Таблица5[[#This Row],[Итого к налогам]]</f>
        <v>18900</v>
      </c>
    </row>
    <row r="41" spans="1:11" x14ac:dyDescent="0.3">
      <c r="A41">
        <v>5</v>
      </c>
      <c r="B41" t="s">
        <v>46</v>
      </c>
      <c r="C41">
        <v>1</v>
      </c>
      <c r="D41">
        <v>50000</v>
      </c>
      <c r="E41" s="40">
        <f>Таблица5[[#This Row],[Стоимость ставки]]*60/100</f>
        <v>30000</v>
      </c>
      <c r="F41" s="40">
        <v>10</v>
      </c>
      <c r="G41" s="41">
        <v>27</v>
      </c>
      <c r="H41">
        <v>0</v>
      </c>
      <c r="I41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1" s="42">
        <f>Таблица5[[#This Row],[Стомость ставки с 01.12 по 29.03]]*Таблица5[[#This Row],[Наняты]]-Таблица5[[#This Row],[Итого к налогам]]</f>
        <v>0</v>
      </c>
    </row>
    <row r="42" spans="1:11" x14ac:dyDescent="0.3">
      <c r="A42">
        <v>6</v>
      </c>
      <c r="B42" t="s">
        <v>47</v>
      </c>
      <c r="C42">
        <v>1</v>
      </c>
      <c r="D42">
        <v>30000</v>
      </c>
      <c r="E42" s="40">
        <f>Таблица5[[#This Row],[Стоимость ставки]]*60/100</f>
        <v>18000</v>
      </c>
      <c r="F42" s="40">
        <v>10</v>
      </c>
      <c r="G42" s="41">
        <v>27</v>
      </c>
      <c r="H42">
        <v>0</v>
      </c>
      <c r="I42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2" s="42">
        <f>Таблица5[[#This Row],[Стомость ставки с 01.12 по 29.03]]*Таблица5[[#This Row],[Наняты]]-Таблица5[[#This Row],[Итого к налогам]]</f>
        <v>0</v>
      </c>
    </row>
    <row r="43" spans="1:11" x14ac:dyDescent="0.3">
      <c r="A43">
        <v>7</v>
      </c>
      <c r="B43" t="s">
        <v>47</v>
      </c>
      <c r="C43">
        <v>1</v>
      </c>
      <c r="D43">
        <v>30000</v>
      </c>
      <c r="E43" s="40">
        <f>Таблица5[[#This Row],[Стоимость ставки]]*60/100</f>
        <v>18000</v>
      </c>
      <c r="F43" s="40">
        <v>10</v>
      </c>
      <c r="G43" s="41">
        <v>27</v>
      </c>
      <c r="H43">
        <v>0</v>
      </c>
      <c r="I43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3" s="42">
        <f>Таблица5[[#This Row],[Стомость ставки с 01.12 по 29.03]]*Таблица5[[#This Row],[Наняты]]-Таблица5[[#This Row],[Итого к налогам]]</f>
        <v>0</v>
      </c>
    </row>
    <row r="44" spans="1:11" x14ac:dyDescent="0.3">
      <c r="A44">
        <v>8</v>
      </c>
      <c r="B44" t="s">
        <v>48</v>
      </c>
      <c r="C44">
        <v>1</v>
      </c>
      <c r="D44">
        <v>50000</v>
      </c>
      <c r="E44" s="40">
        <f>Таблица5[[#This Row],[Стоимость ставки]]*60/100</f>
        <v>30000</v>
      </c>
      <c r="F44" s="40">
        <v>10</v>
      </c>
      <c r="G44" s="41">
        <v>27</v>
      </c>
      <c r="H44">
        <v>0</v>
      </c>
      <c r="I44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4" s="42">
        <f>Таблица5[[#This Row],[Стомость ставки с 01.12 по 29.03]]*Таблица5[[#This Row],[Наняты]]-Таблица5[[#This Row],[Итого к налогам]]</f>
        <v>0</v>
      </c>
    </row>
    <row r="45" spans="1:11" x14ac:dyDescent="0.3">
      <c r="A45">
        <v>9</v>
      </c>
      <c r="B45" t="s">
        <v>48</v>
      </c>
      <c r="C45">
        <v>1</v>
      </c>
      <c r="D45">
        <v>50000</v>
      </c>
      <c r="E45" s="40">
        <f>Таблица5[[#This Row],[Стоимость ставки]]*60/100</f>
        <v>30000</v>
      </c>
      <c r="F45" s="40">
        <v>10</v>
      </c>
      <c r="G45" s="41">
        <v>27</v>
      </c>
      <c r="H45">
        <v>0</v>
      </c>
      <c r="I45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5" s="42">
        <f>Таблица5[[#This Row],[Стомость ставки с 01.12 по 29.03]]*Таблица5[[#This Row],[Наняты]]-Таблица5[[#This Row],[Итого к налогам]]</f>
        <v>0</v>
      </c>
    </row>
    <row r="46" spans="1:11" x14ac:dyDescent="0.3">
      <c r="A46">
        <v>10</v>
      </c>
      <c r="B46" t="s">
        <v>49</v>
      </c>
      <c r="C46">
        <v>1</v>
      </c>
      <c r="D46">
        <v>60000</v>
      </c>
      <c r="E46" s="40">
        <f>Таблица5[[#This Row],[Стоимость ставки]]*60/100</f>
        <v>36000</v>
      </c>
      <c r="F46" s="40">
        <v>10</v>
      </c>
      <c r="G46" s="41">
        <v>27</v>
      </c>
      <c r="H46">
        <v>0</v>
      </c>
      <c r="I46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6" s="42">
        <f>Таблица5[[#This Row],[Стомость ставки с 01.12 по 29.03]]*Таблица5[[#This Row],[Наняты]]-Таблица5[[#This Row],[Итого к налогам]]</f>
        <v>0</v>
      </c>
    </row>
    <row r="47" spans="1:11" x14ac:dyDescent="0.3">
      <c r="A47">
        <v>11</v>
      </c>
      <c r="B47" t="s">
        <v>50</v>
      </c>
      <c r="C47">
        <v>1</v>
      </c>
      <c r="D47">
        <v>60000</v>
      </c>
      <c r="E47" s="40">
        <f>Таблица5[[#This Row],[Стоимость ставки]]*60/100</f>
        <v>36000</v>
      </c>
      <c r="F47" s="40">
        <v>10</v>
      </c>
      <c r="G47" s="41">
        <v>27</v>
      </c>
      <c r="H47">
        <v>0</v>
      </c>
      <c r="I47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7" s="42">
        <f>Таблица5[[#This Row],[Стомость ставки с 01.12 по 29.03]]*Таблица5[[#This Row],[Наняты]]-Таблица5[[#This Row],[Итого к налогам]]</f>
        <v>0</v>
      </c>
    </row>
    <row r="48" spans="1:11" x14ac:dyDescent="0.3">
      <c r="A48">
        <v>12</v>
      </c>
      <c r="B48" t="s">
        <v>51</v>
      </c>
      <c r="C48">
        <v>1</v>
      </c>
      <c r="D48" t="s">
        <v>64</v>
      </c>
      <c r="E48" s="40"/>
      <c r="F48" s="40">
        <v>10</v>
      </c>
      <c r="G48" s="41">
        <v>27</v>
      </c>
      <c r="H48">
        <v>0</v>
      </c>
      <c r="I48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8" s="42">
        <f>Таблица5[[#This Row],[Стомость ставки с 01.12 по 29.03]]*Таблица5[[#This Row],[Наняты]]-Таблица5[[#This Row],[Итого к налогам]]</f>
        <v>0</v>
      </c>
    </row>
    <row r="49" spans="1:10" x14ac:dyDescent="0.3">
      <c r="A49">
        <v>13</v>
      </c>
      <c r="B49" t="s">
        <v>51</v>
      </c>
      <c r="C49">
        <v>1</v>
      </c>
      <c r="D49" t="s">
        <v>64</v>
      </c>
      <c r="E49" s="40"/>
      <c r="F49" s="40">
        <v>10</v>
      </c>
      <c r="G49" s="41">
        <v>27</v>
      </c>
      <c r="H49">
        <v>0</v>
      </c>
      <c r="I49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49" s="42">
        <f>Таблица5[[#This Row],[Стомость ставки с 01.12 по 29.03]]*Таблица5[[#This Row],[Наняты]]-Таблица5[[#This Row],[Итого к налогам]]</f>
        <v>0</v>
      </c>
    </row>
    <row r="50" spans="1:10" x14ac:dyDescent="0.3">
      <c r="A50">
        <v>14</v>
      </c>
      <c r="B50" t="s">
        <v>53</v>
      </c>
      <c r="C50">
        <v>1</v>
      </c>
      <c r="D50" t="s">
        <v>64</v>
      </c>
      <c r="E50" s="40"/>
      <c r="F50" s="40">
        <v>10</v>
      </c>
      <c r="G50" s="41">
        <v>27</v>
      </c>
      <c r="H50">
        <v>0</v>
      </c>
      <c r="I50" s="42">
        <f>(((Таблица5[[#This Row],[Стомость ставки с 01.12 по 29.03]]*Таблица5[[#This Row],[Наняты]])*Таблица5[[#This Row],[Соц фонд от OcOO]])/100)+(((Таблица5[[#This Row],[Стомость ставки с 01.12 по 29.03]]*Таблица5[[#This Row],[Наняты]])*Таблица5[[#This Row],[Соц Фонд от сотрудника]])/100)</f>
        <v>0</v>
      </c>
      <c r="J50" s="42">
        <f>Таблица5[[#This Row],[Стомость ставки с 01.12 по 29.03]]*Таблица5[[#This Row],[Наняты]]-Таблица5[[#This Row],[Итого к налогам]]</f>
        <v>0</v>
      </c>
    </row>
    <row r="51" spans="1:10" x14ac:dyDescent="0.3">
      <c r="A51" s="38" t="s">
        <v>42</v>
      </c>
      <c r="B51" s="38"/>
      <c r="C51" s="38"/>
      <c r="D51" s="38"/>
      <c r="E51" s="39"/>
      <c r="F51" s="39"/>
      <c r="G51" s="38"/>
      <c r="H51" s="38">
        <f>SUM(H37:H50)</f>
        <v>1</v>
      </c>
      <c r="I51" s="43">
        <f t="shared" ref="I51:J51" si="0">SUM(I37:I50)</f>
        <v>11100</v>
      </c>
      <c r="J51" s="43">
        <f t="shared" si="0"/>
        <v>18900</v>
      </c>
    </row>
    <row r="52" spans="1:10" x14ac:dyDescent="0.3">
      <c r="E52" s="37"/>
      <c r="F52" s="37"/>
      <c r="H52" t="s">
        <v>68</v>
      </c>
      <c r="J52" s="42">
        <f>K33-J51</f>
        <v>77521</v>
      </c>
    </row>
    <row r="53" spans="1:10" x14ac:dyDescent="0.3">
      <c r="A53" s="30" t="s">
        <v>54</v>
      </c>
      <c r="B53" s="30"/>
    </row>
    <row r="54" spans="1:10" x14ac:dyDescent="0.3">
      <c r="A54" t="s">
        <v>38</v>
      </c>
      <c r="B54" t="s">
        <v>35</v>
      </c>
      <c r="C54" t="s">
        <v>36</v>
      </c>
      <c r="D54" t="s">
        <v>37</v>
      </c>
    </row>
    <row r="55" spans="1:10" x14ac:dyDescent="0.3">
      <c r="A55">
        <v>1</v>
      </c>
      <c r="B55" t="s">
        <v>39</v>
      </c>
      <c r="C55">
        <v>1</v>
      </c>
      <c r="D55" s="42">
        <f>($J$52*Таблица4[[#This Row],[Проценты]])/100</f>
        <v>775.21</v>
      </c>
    </row>
    <row r="56" spans="1:10" x14ac:dyDescent="0.3">
      <c r="A56">
        <v>2</v>
      </c>
      <c r="B56" t="s">
        <v>40</v>
      </c>
      <c r="C56">
        <v>1</v>
      </c>
      <c r="D56" s="42">
        <f>($J$52*Таблица4[[#This Row],[Проценты]])/100</f>
        <v>775.21</v>
      </c>
    </row>
    <row r="57" spans="1:10" x14ac:dyDescent="0.3">
      <c r="A57">
        <v>3</v>
      </c>
      <c r="C57">
        <v>0</v>
      </c>
      <c r="D57" s="42">
        <f>($J$52*Таблица4[[#This Row],[Проценты]])/100</f>
        <v>0</v>
      </c>
    </row>
    <row r="58" spans="1:10" x14ac:dyDescent="0.3">
      <c r="A58">
        <v>4</v>
      </c>
      <c r="C58">
        <v>0</v>
      </c>
      <c r="D58" s="42">
        <f>($J$52*Таблица4[[#This Row],[Проценты]])/100</f>
        <v>0</v>
      </c>
    </row>
    <row r="59" spans="1:10" x14ac:dyDescent="0.3">
      <c r="A59" s="38" t="s">
        <v>28</v>
      </c>
      <c r="B59" s="38"/>
      <c r="C59" s="38">
        <f>SUM(C55:C58)</f>
        <v>2</v>
      </c>
      <c r="D59" s="38">
        <f>SUM(D55:D58)</f>
        <v>1550.42</v>
      </c>
    </row>
    <row r="60" spans="1:10" x14ac:dyDescent="0.3">
      <c r="C60" t="s">
        <v>69</v>
      </c>
      <c r="D60" s="42">
        <f>J52-D59</f>
        <v>75970.58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Айнагуль</dc:creator>
  <cp:lastModifiedBy>Айнагуль</cp:lastModifiedBy>
  <dcterms:created xsi:type="dcterms:W3CDTF">2023-11-21T12:18:51Z</dcterms:created>
  <dcterms:modified xsi:type="dcterms:W3CDTF">2023-11-23T04:51:58Z</dcterms:modified>
</cp:coreProperties>
</file>