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el Torres\Desktop\"/>
    </mc:Choice>
  </mc:AlternateContent>
  <xr:revisionPtr revIDLastSave="0" documentId="13_ncr:1_{6ED5C593-96E5-4974-B507-41B4E28F30B3}" xr6:coauthVersionLast="47" xr6:coauthVersionMax="47" xr10:uidLastSave="{00000000-0000-0000-0000-000000000000}"/>
  <bookViews>
    <workbookView xWindow="-120" yWindow="-120" windowWidth="29040" windowHeight="15720" tabRatio="72" xr2:uid="{2DBE5123-E206-4C25-A9D2-17129F762C25}"/>
  </bookViews>
  <sheets>
    <sheet name="APP" sheetId="1" r:id="rId1"/>
    <sheet name="Planilha2" sheetId="2" r:id="rId2"/>
  </sheets>
  <definedNames>
    <definedName name="Aporte">APP!$D$15</definedName>
    <definedName name="patrimonio">APP!$D$18</definedName>
    <definedName name="qtd_anos">APP!$D$16</definedName>
    <definedName name="Rendimento_Carteira">APP!$D$11</definedName>
    <definedName name="Salario">APP!$D$10</definedName>
    <definedName name="Sugesto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4" i="1"/>
  <c r="C35" i="1"/>
  <c r="C36" i="1"/>
  <c r="C37" i="1"/>
  <c r="C38" i="1"/>
  <c r="C33" i="1"/>
  <c r="A15" i="2"/>
  <c r="A16" i="2"/>
  <c r="A17" i="2"/>
  <c r="A18" i="2"/>
  <c r="A19" i="2"/>
  <c r="A20" i="2"/>
  <c r="A11" i="2"/>
  <c r="A12" i="2"/>
  <c r="A13" i="2"/>
  <c r="A14" i="2"/>
  <c r="A10" i="2"/>
  <c r="A9" i="2"/>
  <c r="A4" i="2"/>
  <c r="A5" i="2"/>
  <c r="A6" i="2"/>
  <c r="A7" i="2"/>
  <c r="A8" i="2"/>
  <c r="A3" i="2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7" i="1" l="1"/>
  <c r="D36" i="1"/>
  <c r="D38" i="1"/>
  <c r="D35" i="1"/>
  <c r="D34" i="1"/>
  <c r="D33" i="1"/>
  <c r="D39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<sst xmlns="http://schemas.openxmlformats.org/spreadsheetml/2006/main" count="70" uniqueCount="35">
  <si>
    <t>Quanto investir por mês</t>
  </si>
  <si>
    <t xml:space="preserve">Por quantos anos? </t>
  </si>
  <si>
    <t xml:space="preserve">Patrimônio acumulado </t>
  </si>
  <si>
    <t xml:space="preserve">Dividendos mensais </t>
  </si>
  <si>
    <t xml:space="preserve">Taxa de rendimento mensal? </t>
  </si>
  <si>
    <t>INVESTIMENTO MENSAL</t>
  </si>
  <si>
    <t xml:space="preserve">Quanto em 2 anos? </t>
  </si>
  <si>
    <t xml:space="preserve">Quanto em 5 anos? </t>
  </si>
  <si>
    <t xml:space="preserve">Quanto em 10 anos? </t>
  </si>
  <si>
    <t xml:space="preserve">Quanto em 20 anos? </t>
  </si>
  <si>
    <t xml:space="preserve">Quanto em 30 anos? </t>
  </si>
  <si>
    <t>CENÁRIOS</t>
  </si>
  <si>
    <t>Dividendo</t>
  </si>
  <si>
    <t>Salário</t>
  </si>
  <si>
    <t>Rendimento Carteira</t>
  </si>
  <si>
    <t>CONFIGURAÇÕES</t>
  </si>
  <si>
    <t>Perfil</t>
  </si>
  <si>
    <t>Conservador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</si>
  <si>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</si>
  <si>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</si>
  <si>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</si>
  <si>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</si>
  <si>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</si>
  <si>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</si>
  <si>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</si>
  <si>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 xml:space="preserve">HÍBRIDOS </t>
  </si>
  <si>
    <t>FOFs</t>
  </si>
  <si>
    <t>DESENVOLVIMENTO</t>
  </si>
  <si>
    <t>HOTELARIAS</t>
  </si>
  <si>
    <t>PERFIL</t>
  </si>
  <si>
    <t>%</t>
  </si>
  <si>
    <t>CHAVE</t>
  </si>
  <si>
    <t>Moderado</t>
  </si>
  <si>
    <t>Sugestão de investimento (30%)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</si>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</sst>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9" formatCode="&quot;R$&quot;\ #,##0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Segoe UI"/>
      <family val="2"/>
    </font>
    <font>
      <sz val="12"/>
      <name val="Segoe UI"/>
      <family val="2"/>
    </font>
    <font>
      <b/>
      <sz val="20"/>
      <name val="Segoe UI"/>
      <family val="2"/>
    </font>
    <font>
      <b/>
      <sz val="12"/>
      <name val="Segoe UI"/>
      <family val="2"/>
    </font>
    <font>
      <b/>
      <sz val="12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6DBDF"/>
        <bgColor indexed="64"/>
      </patternFill>
    </fill>
    <fill>
      <patternFill patternType="solid">
        <fgColor rgb="FF58D68D"/>
        <bgColor indexed="64"/>
      </patternFill>
    </fill>
    <fill>
      <patternFill patternType="solid">
        <fgColor rgb="FFF5B041"/>
        <bgColor indexed="64"/>
      </patternFill>
    </fill>
    <fill>
      <patternFill patternType="solid">
        <fgColor rgb="FF3B8F4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6DBDF"/>
      </right>
      <top style="thin">
        <color indexed="64"/>
      </top>
      <bottom style="thin">
        <color rgb="FFD6DBDF"/>
      </bottom>
      <diagonal/>
    </border>
    <border>
      <left style="thin">
        <color rgb="FFD6DBDF"/>
      </left>
      <right style="thin">
        <color rgb="FFD6DBDF"/>
      </right>
      <top style="thin">
        <color indexed="64"/>
      </top>
      <bottom style="thin">
        <color rgb="FFD6DBDF"/>
      </bottom>
      <diagonal/>
    </border>
    <border>
      <left style="thin">
        <color rgb="FFD6DBDF"/>
      </left>
      <right style="medium">
        <color indexed="64"/>
      </right>
      <top style="thin">
        <color indexed="64"/>
      </top>
      <bottom style="thin">
        <color rgb="FFD6DBDF"/>
      </bottom>
      <diagonal/>
    </border>
    <border>
      <left style="medium">
        <color indexed="64"/>
      </left>
      <right style="thin">
        <color rgb="FFD6DBDF"/>
      </right>
      <top style="thin">
        <color rgb="FFD6DBDF"/>
      </top>
      <bottom style="thin">
        <color theme="0"/>
      </bottom>
      <diagonal/>
    </border>
    <border>
      <left style="thin">
        <color rgb="FFD6DBDF"/>
      </left>
      <right style="thin">
        <color rgb="FFD6DBDF"/>
      </right>
      <top style="thin">
        <color rgb="FFD6DBDF"/>
      </top>
      <bottom style="thin">
        <color theme="0"/>
      </bottom>
      <diagonal/>
    </border>
    <border>
      <left style="thin">
        <color rgb="FFD6DBDF"/>
      </left>
      <right style="medium">
        <color indexed="64"/>
      </right>
      <top style="thin">
        <color rgb="FFD6DBDF"/>
      </top>
      <bottom style="thin">
        <color theme="0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3" xfId="0" applyBorder="1"/>
    <xf numFmtId="0" fontId="2" fillId="2" borderId="0" xfId="3"/>
    <xf numFmtId="0" fontId="0" fillId="0" borderId="0" xfId="0" applyAlignment="1">
      <alignment horizontal="center" vertical="center"/>
    </xf>
    <xf numFmtId="9" fontId="0" fillId="0" borderId="0" xfId="2" applyFont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14" xfId="0" applyBorder="1"/>
    <xf numFmtId="9" fontId="0" fillId="0" borderId="15" xfId="2" applyFont="1" applyBorder="1" applyAlignment="1">
      <alignment horizontal="center" vertical="center"/>
    </xf>
    <xf numFmtId="0" fontId="0" fillId="0" borderId="16" xfId="0" applyBorder="1"/>
    <xf numFmtId="9" fontId="0" fillId="0" borderId="17" xfId="2" applyFont="1" applyBorder="1" applyAlignment="1">
      <alignment horizontal="center" vertical="center"/>
    </xf>
    <xf numFmtId="9" fontId="0" fillId="0" borderId="15" xfId="2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 vertical="center"/>
    </xf>
    <xf numFmtId="9" fontId="0" fillId="0" borderId="20" xfId="2" applyFont="1" applyBorder="1" applyAlignment="1">
      <alignment horizontal="center" vertical="center"/>
    </xf>
    <xf numFmtId="0" fontId="5" fillId="2" borderId="0" xfId="3" applyFont="1" applyBorder="1" applyAlignment="1"/>
    <xf numFmtId="169" fontId="1" fillId="0" borderId="10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8" xfId="0" applyFont="1" applyBorder="1" applyAlignment="1">
      <alignment horizontal="left" indent="3"/>
    </xf>
    <xf numFmtId="0" fontId="7" fillId="0" borderId="9" xfId="0" applyFont="1" applyBorder="1" applyAlignment="1">
      <alignment horizontal="left" indent="3"/>
    </xf>
    <xf numFmtId="0" fontId="7" fillId="0" borderId="5" xfId="0" applyFont="1" applyBorder="1" applyAlignment="1">
      <alignment horizontal="left" indent="3"/>
    </xf>
    <xf numFmtId="0" fontId="7" fillId="0" borderId="6" xfId="0" applyFont="1" applyBorder="1" applyAlignment="1">
      <alignment horizontal="left" indent="3"/>
    </xf>
    <xf numFmtId="0" fontId="9" fillId="4" borderId="0" xfId="0" applyFont="1" applyFill="1" applyBorder="1" applyAlignment="1"/>
    <xf numFmtId="169" fontId="10" fillId="4" borderId="0" xfId="0" applyNumberFormat="1" applyFont="1" applyFill="1" applyAlignment="1">
      <alignment horizontal="center" vertical="center"/>
    </xf>
    <xf numFmtId="0" fontId="8" fillId="4" borderId="0" xfId="0" applyFont="1" applyFill="1"/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69" fontId="8" fillId="4" borderId="0" xfId="0" applyNumberFormat="1" applyFont="1" applyFill="1"/>
    <xf numFmtId="0" fontId="11" fillId="7" borderId="0" xfId="0" applyFont="1" applyFill="1"/>
    <xf numFmtId="169" fontId="11" fillId="7" borderId="0" xfId="0" applyNumberFormat="1" applyFont="1" applyFill="1"/>
    <xf numFmtId="0" fontId="7" fillId="4" borderId="24" xfId="0" applyFont="1" applyFill="1" applyBorder="1" applyAlignment="1">
      <alignment horizontal="left" indent="3"/>
    </xf>
    <xf numFmtId="0" fontId="7" fillId="4" borderId="25" xfId="0" applyFont="1" applyFill="1" applyBorder="1" applyAlignment="1">
      <alignment horizontal="left" indent="3"/>
    </xf>
    <xf numFmtId="169" fontId="10" fillId="4" borderId="26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left" indent="3"/>
    </xf>
    <xf numFmtId="0" fontId="7" fillId="0" borderId="34" xfId="0" applyFont="1" applyBorder="1" applyAlignment="1">
      <alignment horizontal="left" indent="3"/>
    </xf>
    <xf numFmtId="169" fontId="8" fillId="0" borderId="35" xfId="1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left" indent="3"/>
    </xf>
    <xf numFmtId="0" fontId="7" fillId="0" borderId="37" xfId="0" applyFont="1" applyBorder="1" applyAlignment="1">
      <alignment horizontal="left" indent="3"/>
    </xf>
    <xf numFmtId="10" fontId="8" fillId="0" borderId="38" xfId="0" applyNumberFormat="1" applyFont="1" applyBorder="1" applyAlignment="1">
      <alignment horizontal="center" vertical="center"/>
    </xf>
    <xf numFmtId="0" fontId="7" fillId="0" borderId="39" xfId="0" applyFont="1" applyBorder="1" applyAlignment="1">
      <alignment horizontal="left" indent="3"/>
    </xf>
    <xf numFmtId="0" fontId="7" fillId="0" borderId="40" xfId="0" applyFont="1" applyBorder="1" applyAlignment="1">
      <alignment horizontal="left" indent="3"/>
    </xf>
    <xf numFmtId="10" fontId="0" fillId="0" borderId="41" xfId="0" applyNumberFormat="1" applyFont="1" applyBorder="1" applyAlignment="1">
      <alignment horizontal="center" vertical="center"/>
    </xf>
    <xf numFmtId="0" fontId="12" fillId="4" borderId="21" xfId="0" applyFont="1" applyFill="1" applyBorder="1" applyAlignment="1">
      <alignment horizontal="left" indent="3"/>
    </xf>
    <xf numFmtId="0" fontId="12" fillId="4" borderId="22" xfId="0" applyFont="1" applyFill="1" applyBorder="1" applyAlignment="1">
      <alignment horizontal="left" indent="3"/>
    </xf>
    <xf numFmtId="0" fontId="12" fillId="4" borderId="24" xfId="0" applyFont="1" applyFill="1" applyBorder="1" applyAlignment="1">
      <alignment horizontal="left" indent="3"/>
    </xf>
    <xf numFmtId="0" fontId="12" fillId="4" borderId="25" xfId="0" applyFont="1" applyFill="1" applyBorder="1" applyAlignment="1">
      <alignment horizontal="left" indent="3"/>
    </xf>
    <xf numFmtId="169" fontId="6" fillId="4" borderId="23" xfId="0" applyNumberFormat="1" applyFont="1" applyFill="1" applyBorder="1" applyAlignment="1">
      <alignment horizontal="center" vertical="center"/>
    </xf>
    <xf numFmtId="169" fontId="6" fillId="4" borderId="26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169" fontId="8" fillId="4" borderId="0" xfId="0" applyNumberFormat="1" applyFont="1" applyFill="1" applyBorder="1"/>
    <xf numFmtId="0" fontId="11" fillId="7" borderId="42" xfId="0" applyFont="1" applyFill="1" applyBorder="1" applyAlignment="1">
      <alignment horizontal="center" vertical="center"/>
    </xf>
    <xf numFmtId="0" fontId="11" fillId="7" borderId="43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5" fillId="2" borderId="0" xfId="3" applyFont="1" applyAlignment="1">
      <alignment horizontal="center" vertical="center"/>
    </xf>
    <xf numFmtId="0" fontId="7" fillId="4" borderId="27" xfId="0" applyFont="1" applyFill="1" applyBorder="1" applyAlignment="1">
      <alignment horizontal="left" indent="3"/>
    </xf>
    <xf numFmtId="8" fontId="8" fillId="4" borderId="28" xfId="0" applyNumberFormat="1" applyFont="1" applyFill="1" applyBorder="1"/>
    <xf numFmtId="169" fontId="8" fillId="4" borderId="29" xfId="1" applyNumberFormat="1" applyFont="1" applyFill="1" applyBorder="1"/>
    <xf numFmtId="0" fontId="7" fillId="4" borderId="21" xfId="0" applyFont="1" applyFill="1" applyBorder="1" applyAlignment="1">
      <alignment horizontal="left" indent="3"/>
    </xf>
    <xf numFmtId="8" fontId="8" fillId="4" borderId="22" xfId="0" applyNumberFormat="1" applyFont="1" applyFill="1" applyBorder="1"/>
    <xf numFmtId="169" fontId="8" fillId="4" borderId="23" xfId="1" applyNumberFormat="1" applyFont="1" applyFill="1" applyBorder="1"/>
    <xf numFmtId="0" fontId="7" fillId="4" borderId="24" xfId="0" applyFont="1" applyFill="1" applyBorder="1" applyAlignment="1">
      <alignment horizontal="left" indent="3"/>
    </xf>
    <xf numFmtId="8" fontId="8" fillId="4" borderId="25" xfId="0" applyNumberFormat="1" applyFont="1" applyFill="1" applyBorder="1"/>
    <xf numFmtId="169" fontId="8" fillId="4" borderId="26" xfId="1" applyNumberFormat="1" applyFont="1" applyFill="1" applyBorder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6DBDF"/>
      <color rgb="FFF5B041"/>
      <color rgb="FF2E86C1"/>
      <color rgb="FF3B8F43"/>
      <color rgb="FF58D68D"/>
      <color rgb="FF884E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APP!$C$33:$C$38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7-406C-9A1E-F3F27CA25212}"/>
            </c:ext>
          </c:extLst>
        </c:ser>
        <c:ser>
          <c:idx val="1"/>
          <c:order val="1"/>
          <c:tx>
            <c:strRef>
              <c:f>APP!$D$32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 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APP!$D$33:$D$38</c:f>
              <c:numCache>
                <c:formatCode>"R$"\ #,##0.00</c:formatCode>
                <c:ptCount val="6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7-406C-9A1E-F3F27CA2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41776027996501E-2"/>
          <c:y val="0.81388670166229227"/>
          <c:w val="0.91980533683289611"/>
          <c:h val="0.158335520559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39</xdr:row>
      <xdr:rowOff>95250</xdr:rowOff>
    </xdr:from>
    <xdr:to>
      <xdr:col>3</xdr:col>
      <xdr:colOff>990600</xdr:colOff>
      <xdr:row>53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81097D-F92B-A88B-737D-DC5431131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AFEB-1857-4B89-9713-C9D95F915D27}">
  <dimension ref="A1:H39"/>
  <sheetViews>
    <sheetView showGridLines="0" showRowColHeaders="0" tabSelected="1" workbookViewId="0">
      <selection activeCell="D26" sqref="D2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9.140625" customWidth="1"/>
    <col min="2" max="2" width="32" bestFit="1" customWidth="1"/>
    <col min="3" max="3" width="30.85546875" bestFit="1" customWidth="1"/>
    <col min="4" max="4" width="15.140625" customWidth="1"/>
    <col min="5" max="5" width="2.28515625" customWidth="1"/>
    <col min="6" max="6" width="17.5703125" hidden="1" customWidth="1"/>
    <col min="7" max="7" width="14.28515625" hidden="1" customWidth="1"/>
    <col min="8" max="8" width="3.5703125" hidden="1" customWidth="1"/>
    <col min="9" max="9" width="9.140625" hidden="1" customWidth="1"/>
    <col min="10" max="16384" width="9.140625" hidden="1"/>
  </cols>
  <sheetData>
    <row r="1" spans="1:4" x14ac:dyDescent="0.25">
      <c r="A1" s="2"/>
      <c r="B1" s="26" t="e" vm="1">
        <v>#VALUE!</v>
      </c>
      <c r="C1" s="26"/>
      <c r="D1" s="26"/>
    </row>
    <row r="2" spans="1:4" x14ac:dyDescent="0.25">
      <c r="A2" s="2"/>
      <c r="B2" s="26"/>
      <c r="C2" s="26"/>
      <c r="D2" s="26"/>
    </row>
    <row r="3" spans="1:4" x14ac:dyDescent="0.25">
      <c r="A3" s="2"/>
      <c r="B3" s="26"/>
      <c r="C3" s="26"/>
      <c r="D3" s="26"/>
    </row>
    <row r="4" spans="1:4" x14ac:dyDescent="0.25">
      <c r="A4" s="2"/>
      <c r="B4" s="26"/>
      <c r="C4" s="26"/>
      <c r="D4" s="26"/>
    </row>
    <row r="5" spans="1:4" x14ac:dyDescent="0.25">
      <c r="A5" s="2"/>
      <c r="B5" s="26"/>
      <c r="C5" s="26"/>
      <c r="D5" s="26"/>
    </row>
    <row r="6" spans="1:4" x14ac:dyDescent="0.25">
      <c r="A6" s="2"/>
      <c r="B6" s="26"/>
      <c r="C6" s="26"/>
      <c r="D6" s="26"/>
    </row>
    <row r="7" spans="1:4" x14ac:dyDescent="0.25">
      <c r="A7" s="2"/>
      <c r="B7" s="26"/>
      <c r="C7" s="26"/>
      <c r="D7" s="26"/>
    </row>
    <row r="8" spans="1:4" ht="15.75" thickBot="1" x14ac:dyDescent="0.3">
      <c r="A8" s="2"/>
      <c r="B8" s="25"/>
      <c r="C8" s="25"/>
      <c r="D8" s="25"/>
    </row>
    <row r="9" spans="1:4" ht="21.75" customHeight="1" x14ac:dyDescent="0.25">
      <c r="B9" s="57" t="s">
        <v>15</v>
      </c>
      <c r="C9" s="58"/>
      <c r="D9" s="59"/>
    </row>
    <row r="10" spans="1:4" ht="17.25" x14ac:dyDescent="0.3">
      <c r="B10" s="42" t="s">
        <v>13</v>
      </c>
      <c r="C10" s="43"/>
      <c r="D10" s="44">
        <v>2000</v>
      </c>
    </row>
    <row r="11" spans="1:4" ht="17.25" x14ac:dyDescent="0.3">
      <c r="B11" s="45" t="s">
        <v>14</v>
      </c>
      <c r="C11" s="46"/>
      <c r="D11" s="47">
        <v>6.0000000000000001E-3</v>
      </c>
    </row>
    <row r="12" spans="1:4" ht="18" thickBot="1" x14ac:dyDescent="0.35">
      <c r="B12" s="39" t="s">
        <v>33</v>
      </c>
      <c r="C12" s="40"/>
      <c r="D12" s="41">
        <f>D10*30%</f>
        <v>600</v>
      </c>
    </row>
    <row r="13" spans="1:4" ht="15.75" thickBot="1" x14ac:dyDescent="0.3"/>
    <row r="14" spans="1:4" ht="31.5" customHeight="1" x14ac:dyDescent="0.25">
      <c r="B14" s="60" t="s">
        <v>5</v>
      </c>
      <c r="C14" s="61"/>
      <c r="D14" s="62"/>
    </row>
    <row r="15" spans="1:4" ht="17.25" x14ac:dyDescent="0.3">
      <c r="B15" s="27" t="s">
        <v>0</v>
      </c>
      <c r="C15" s="28"/>
      <c r="D15" s="23">
        <v>200</v>
      </c>
    </row>
    <row r="16" spans="1:4" ht="17.25" x14ac:dyDescent="0.3">
      <c r="B16" s="29" t="s">
        <v>1</v>
      </c>
      <c r="C16" s="30"/>
      <c r="D16" s="24">
        <v>5</v>
      </c>
    </row>
    <row r="17" spans="2:4" ht="17.25" x14ac:dyDescent="0.3">
      <c r="B17" s="48" t="s">
        <v>4</v>
      </c>
      <c r="C17" s="49"/>
      <c r="D17" s="50">
        <v>1.0789999999999999E-2</v>
      </c>
    </row>
    <row r="18" spans="2:4" ht="17.25" x14ac:dyDescent="0.3">
      <c r="B18" s="51" t="s">
        <v>2</v>
      </c>
      <c r="C18" s="52"/>
      <c r="D18" s="55">
        <f>FV(taxa_mensal,qtd_anos*12,Aporte*-1)</f>
        <v>16755.382799697527</v>
      </c>
    </row>
    <row r="19" spans="2:4" ht="18" thickBot="1" x14ac:dyDescent="0.35">
      <c r="B19" s="53" t="s">
        <v>3</v>
      </c>
      <c r="C19" s="54"/>
      <c r="D19" s="56">
        <f>patrimonio*Rendimento_Carteira</f>
        <v>100.53229679818516</v>
      </c>
    </row>
    <row r="20" spans="2:4" ht="15.75" thickBot="1" x14ac:dyDescent="0.3">
      <c r="D20" s="1"/>
    </row>
    <row r="21" spans="2:4" ht="30.75" x14ac:dyDescent="0.25">
      <c r="B21" s="60" t="s">
        <v>11</v>
      </c>
      <c r="C21" s="61"/>
      <c r="D21" s="63" t="s">
        <v>12</v>
      </c>
    </row>
    <row r="22" spans="2:4" ht="17.25" x14ac:dyDescent="0.3">
      <c r="B22" s="69" t="s">
        <v>6</v>
      </c>
      <c r="C22" s="70">
        <f>FV($D$17,VALUE(MID($B22,10,3))*12,$D$15*-1)</f>
        <v>5445.5254595290435</v>
      </c>
      <c r="D22" s="71">
        <f>C22*Rendimento_Carteira</f>
        <v>32.673152757174265</v>
      </c>
    </row>
    <row r="23" spans="2:4" ht="17.25" x14ac:dyDescent="0.3">
      <c r="B23" s="72" t="s">
        <v>7</v>
      </c>
      <c r="C23" s="73">
        <f>FV($D$17,VALUE(MID($B23,10,3))*12,$D$15*-1)</f>
        <v>16755.382799697527</v>
      </c>
      <c r="D23" s="74">
        <f>C23*Rendimento_Carteira</f>
        <v>100.53229679818516</v>
      </c>
    </row>
    <row r="24" spans="2:4" ht="17.25" x14ac:dyDescent="0.3">
      <c r="B24" s="72" t="s">
        <v>8</v>
      </c>
      <c r="C24" s="73">
        <f>FV($D$17,VALUE(MID($B24,10,3))*12,$D$15*-1)</f>
        <v>48656.842506034438</v>
      </c>
      <c r="D24" s="74">
        <f>C24*Rendimento_Carteira</f>
        <v>291.94105503620665</v>
      </c>
    </row>
    <row r="25" spans="2:4" ht="17.25" x14ac:dyDescent="0.3">
      <c r="B25" s="72" t="s">
        <v>9</v>
      </c>
      <c r="C25" s="73">
        <f>FV($D$17,VALUE(MID($B25,10,3))*12,$D$15*-1)</f>
        <v>225039.68001941612</v>
      </c>
      <c r="D25" s="74">
        <f>C25*Rendimento_Carteira</f>
        <v>1350.2380801164968</v>
      </c>
    </row>
    <row r="26" spans="2:4" ht="18" thickBot="1" x14ac:dyDescent="0.35">
      <c r="B26" s="75" t="s">
        <v>10</v>
      </c>
      <c r="C26" s="76">
        <f>FV($D$17,VALUE(MID($B26,10,3))*12,$D$15*-1)</f>
        <v>864433.93100094295</v>
      </c>
      <c r="D26" s="77">
        <f>C26*Rendimento_Carteira</f>
        <v>5186.6035860056581</v>
      </c>
    </row>
    <row r="28" spans="2:4" ht="15.75" x14ac:dyDescent="0.25">
      <c r="B28" s="22" t="s">
        <v>16</v>
      </c>
      <c r="C28" s="68" t="s">
        <v>18</v>
      </c>
      <c r="D28" s="5"/>
    </row>
    <row r="29" spans="2:4" ht="17.25" x14ac:dyDescent="0.3">
      <c r="B29" s="31" t="s">
        <v>19</v>
      </c>
      <c r="C29" s="32">
        <f>Aporte</f>
        <v>200</v>
      </c>
      <c r="D29" s="33"/>
    </row>
    <row r="32" spans="2:4" ht="16.5" x14ac:dyDescent="0.25">
      <c r="B32" s="66" t="s">
        <v>20</v>
      </c>
      <c r="C32" s="65" t="s">
        <v>21</v>
      </c>
      <c r="D32" s="67" t="s">
        <v>22</v>
      </c>
    </row>
    <row r="33" spans="2:4" ht="16.5" x14ac:dyDescent="0.3">
      <c r="B33" s="34" t="s">
        <v>23</v>
      </c>
      <c r="C33" s="35">
        <f>VLOOKUP($C$28 &amp; "-" &amp; B33,Planilha2!A:D,4,FALSE)</f>
        <v>0.5</v>
      </c>
      <c r="D33" s="64">
        <f>C33*$C$29</f>
        <v>100</v>
      </c>
    </row>
    <row r="34" spans="2:4" ht="16.5" x14ac:dyDescent="0.3">
      <c r="B34" s="34" t="s">
        <v>24</v>
      </c>
      <c r="C34" s="35">
        <f>VLOOKUP($C$28 &amp; "-" &amp; B34,Planilha2!A:D,4,FALSE)</f>
        <v>0.1</v>
      </c>
      <c r="D34" s="36">
        <f t="shared" ref="D34:D38" si="0">C34*$C$29</f>
        <v>20</v>
      </c>
    </row>
    <row r="35" spans="2:4" ht="16.5" x14ac:dyDescent="0.3">
      <c r="B35" s="34" t="s">
        <v>25</v>
      </c>
      <c r="C35" s="35">
        <f>VLOOKUP($C$28 &amp; "-" &amp; B35,Planilha2!A:D,4,FALSE)</f>
        <v>0.05</v>
      </c>
      <c r="D35" s="36">
        <f t="shared" si="0"/>
        <v>10</v>
      </c>
    </row>
    <row r="36" spans="2:4" ht="16.5" x14ac:dyDescent="0.3">
      <c r="B36" s="34" t="s">
        <v>26</v>
      </c>
      <c r="C36" s="35">
        <f>VLOOKUP($C$28 &amp; "-" &amp; B36,Planilha2!A:D,4,FALSE)</f>
        <v>0.05</v>
      </c>
      <c r="D36" s="36">
        <f t="shared" si="0"/>
        <v>10</v>
      </c>
    </row>
    <row r="37" spans="2:4" ht="16.5" x14ac:dyDescent="0.3">
      <c r="B37" s="34" t="s">
        <v>27</v>
      </c>
      <c r="C37" s="35">
        <f>VLOOKUP($C$28 &amp; "-" &amp; B37,Planilha2!A:D,4,FALSE)</f>
        <v>0.2</v>
      </c>
      <c r="D37" s="36">
        <f t="shared" si="0"/>
        <v>40</v>
      </c>
    </row>
    <row r="38" spans="2:4" ht="16.5" x14ac:dyDescent="0.3">
      <c r="B38" s="34" t="s">
        <v>28</v>
      </c>
      <c r="C38" s="35">
        <f>VLOOKUP($C$28 &amp; "-" &amp; B38,Planilha2!A:D,4,FALSE)</f>
        <v>0.1</v>
      </c>
      <c r="D38" s="36">
        <f t="shared" si="0"/>
        <v>20</v>
      </c>
    </row>
    <row r="39" spans="2:4" ht="16.5" x14ac:dyDescent="0.3">
      <c r="B39" s="37" t="s">
        <v>34</v>
      </c>
      <c r="C39" s="37"/>
      <c r="D39" s="38">
        <f>SUM(D33:D38)</f>
        <v>200</v>
      </c>
    </row>
  </sheetData>
  <mergeCells count="12">
    <mergeCell ref="B1:D7"/>
    <mergeCell ref="B19:C19"/>
    <mergeCell ref="B10:C10"/>
    <mergeCell ref="B11:C11"/>
    <mergeCell ref="B12:C12"/>
    <mergeCell ref="B14:D14"/>
    <mergeCell ref="B15:C15"/>
    <mergeCell ref="B16:C16"/>
    <mergeCell ref="B17:C17"/>
    <mergeCell ref="B18:C18"/>
    <mergeCell ref="B9:D9"/>
    <mergeCell ref="B21:C21"/>
  </mergeCells>
  <dataValidations count="1">
    <dataValidation type="list" allowBlank="1" showInputMessage="1" showErrorMessage="1" sqref="C28" xr:uid="{B04EF456-3120-4A92-BF20-3F3FAD1FEDEC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7ED5-7332-4651-B8B5-FD30455C3E67}">
  <dimension ref="A2:H20"/>
  <sheetViews>
    <sheetView showGridLines="0" workbookViewId="0">
      <selection activeCell="G18" sqref="G18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9" customWidth="1"/>
    <col min="4" max="4" width="9.140625" style="6"/>
    <col min="7" max="7" width="16.85546875" bestFit="1" customWidth="1"/>
  </cols>
  <sheetData>
    <row r="2" spans="1:8" x14ac:dyDescent="0.25">
      <c r="A2" s="10" t="s">
        <v>31</v>
      </c>
      <c r="B2" s="11" t="s">
        <v>29</v>
      </c>
      <c r="C2" s="11" t="s">
        <v>20</v>
      </c>
      <c r="D2" s="12" t="s">
        <v>30</v>
      </c>
    </row>
    <row r="3" spans="1:8" x14ac:dyDescent="0.25">
      <c r="A3" s="13" t="str">
        <f>B3&amp; "-"&amp; C3</f>
        <v>Conservador-PAPEL</v>
      </c>
      <c r="B3" s="3" t="s">
        <v>17</v>
      </c>
      <c r="C3" s="8" t="s">
        <v>23</v>
      </c>
      <c r="D3" s="14">
        <v>0.3</v>
      </c>
    </row>
    <row r="4" spans="1:8" x14ac:dyDescent="0.25">
      <c r="A4" s="13" t="str">
        <f t="shared" ref="A4:A20" si="0">B4&amp; "-"&amp; C4</f>
        <v>Conservador-TIJOLO</v>
      </c>
      <c r="B4" s="3" t="s">
        <v>17</v>
      </c>
      <c r="C4" s="8" t="s">
        <v>24</v>
      </c>
      <c r="D4" s="14">
        <v>0.5</v>
      </c>
      <c r="H4" s="7"/>
    </row>
    <row r="5" spans="1:8" x14ac:dyDescent="0.25">
      <c r="A5" s="13" t="str">
        <f t="shared" si="0"/>
        <v xml:space="preserve">Conservador-HÍBRIDOS </v>
      </c>
      <c r="B5" s="3" t="s">
        <v>17</v>
      </c>
      <c r="C5" s="8" t="s">
        <v>25</v>
      </c>
      <c r="D5" s="14">
        <v>0.1</v>
      </c>
    </row>
    <row r="6" spans="1:8" x14ac:dyDescent="0.25">
      <c r="A6" s="13" t="str">
        <f t="shared" si="0"/>
        <v>Conservador-FOFs</v>
      </c>
      <c r="B6" s="3" t="s">
        <v>17</v>
      </c>
      <c r="C6" s="8" t="s">
        <v>26</v>
      </c>
      <c r="D6" s="14">
        <v>0.1</v>
      </c>
    </row>
    <row r="7" spans="1:8" x14ac:dyDescent="0.25">
      <c r="A7" s="13" t="str">
        <f t="shared" si="0"/>
        <v>Conservador-DESENVOLVIMENTO</v>
      </c>
      <c r="B7" s="3" t="s">
        <v>17</v>
      </c>
      <c r="C7" s="8" t="s">
        <v>27</v>
      </c>
      <c r="D7" s="14">
        <v>0</v>
      </c>
    </row>
    <row r="8" spans="1:8" ht="15.75" thickBot="1" x14ac:dyDescent="0.3">
      <c r="A8" s="15" t="str">
        <f t="shared" si="0"/>
        <v>Conservador-HOTELARIAS</v>
      </c>
      <c r="B8" s="4" t="s">
        <v>17</v>
      </c>
      <c r="C8" s="9" t="s">
        <v>28</v>
      </c>
      <c r="D8" s="16">
        <v>0</v>
      </c>
    </row>
    <row r="9" spans="1:8" x14ac:dyDescent="0.25">
      <c r="A9" s="13" t="str">
        <f t="shared" si="0"/>
        <v>Moderado-PAPEL</v>
      </c>
      <c r="B9" s="3" t="s">
        <v>32</v>
      </c>
      <c r="C9" s="8" t="s">
        <v>23</v>
      </c>
      <c r="D9" s="17">
        <v>0.32</v>
      </c>
    </row>
    <row r="10" spans="1:8" x14ac:dyDescent="0.25">
      <c r="A10" s="13" t="str">
        <f t="shared" si="0"/>
        <v>Moderado-TIJOLO</v>
      </c>
      <c r="B10" s="3" t="s">
        <v>32</v>
      </c>
      <c r="C10" s="8" t="s">
        <v>24</v>
      </c>
      <c r="D10" s="17">
        <v>0.35</v>
      </c>
    </row>
    <row r="11" spans="1:8" x14ac:dyDescent="0.25">
      <c r="A11" s="13" t="str">
        <f t="shared" si="0"/>
        <v xml:space="preserve">Moderado-HÍBRIDOS </v>
      </c>
      <c r="B11" s="3" t="s">
        <v>32</v>
      </c>
      <c r="C11" s="8" t="s">
        <v>25</v>
      </c>
      <c r="D11" s="14">
        <v>0.08</v>
      </c>
    </row>
    <row r="12" spans="1:8" x14ac:dyDescent="0.25">
      <c r="A12" s="13" t="str">
        <f t="shared" si="0"/>
        <v>Moderado-FOFs</v>
      </c>
      <c r="B12" s="3" t="s">
        <v>32</v>
      </c>
      <c r="C12" s="8" t="s">
        <v>26</v>
      </c>
      <c r="D12" s="14">
        <v>0.05</v>
      </c>
    </row>
    <row r="13" spans="1:8" x14ac:dyDescent="0.25">
      <c r="A13" s="13" t="str">
        <f t="shared" si="0"/>
        <v>Moderado-DESENVOLVIMENTO</v>
      </c>
      <c r="B13" s="3" t="s">
        <v>32</v>
      </c>
      <c r="C13" s="8" t="s">
        <v>27</v>
      </c>
      <c r="D13" s="14">
        <v>0.1</v>
      </c>
    </row>
    <row r="14" spans="1:8" ht="15.75" thickBot="1" x14ac:dyDescent="0.3">
      <c r="A14" s="15" t="str">
        <f t="shared" si="0"/>
        <v>Moderado-HOTELARIAS</v>
      </c>
      <c r="B14" s="4" t="s">
        <v>32</v>
      </c>
      <c r="C14" s="9" t="s">
        <v>28</v>
      </c>
      <c r="D14" s="16">
        <v>0.1</v>
      </c>
    </row>
    <row r="15" spans="1:8" x14ac:dyDescent="0.25">
      <c r="A15" s="13" t="str">
        <f t="shared" si="0"/>
        <v>Agressivo-PAPEL</v>
      </c>
      <c r="B15" s="3" t="s">
        <v>18</v>
      </c>
      <c r="C15" s="8" t="s">
        <v>23</v>
      </c>
      <c r="D15" s="14">
        <v>0.5</v>
      </c>
    </row>
    <row r="16" spans="1:8" x14ac:dyDescent="0.25">
      <c r="A16" s="13" t="str">
        <f t="shared" si="0"/>
        <v>Agressivo-TIJOLO</v>
      </c>
      <c r="B16" s="3" t="s">
        <v>18</v>
      </c>
      <c r="C16" s="8" t="s">
        <v>24</v>
      </c>
      <c r="D16" s="14">
        <v>0.1</v>
      </c>
    </row>
    <row r="17" spans="1:4" x14ac:dyDescent="0.25">
      <c r="A17" s="13" t="str">
        <f t="shared" si="0"/>
        <v xml:space="preserve">Agressivo-HÍBRIDOS </v>
      </c>
      <c r="B17" s="3" t="s">
        <v>18</v>
      </c>
      <c r="C17" s="8" t="s">
        <v>25</v>
      </c>
      <c r="D17" s="14">
        <v>0.05</v>
      </c>
    </row>
    <row r="18" spans="1:4" x14ac:dyDescent="0.25">
      <c r="A18" s="13" t="str">
        <f t="shared" si="0"/>
        <v>Agressivo-FOFs</v>
      </c>
      <c r="B18" s="3" t="s">
        <v>18</v>
      </c>
      <c r="C18" s="8" t="s">
        <v>26</v>
      </c>
      <c r="D18" s="14">
        <v>0.05</v>
      </c>
    </row>
    <row r="19" spans="1:4" x14ac:dyDescent="0.25">
      <c r="A19" s="13" t="str">
        <f t="shared" si="0"/>
        <v>Agressivo-DESENVOLVIMENTO</v>
      </c>
      <c r="B19" s="3" t="s">
        <v>18</v>
      </c>
      <c r="C19" s="8" t="s">
        <v>27</v>
      </c>
      <c r="D19" s="14">
        <v>0.2</v>
      </c>
    </row>
    <row r="20" spans="1:4" x14ac:dyDescent="0.25">
      <c r="A20" s="18" t="str">
        <f t="shared" si="0"/>
        <v>Agressivo-HOTELARIAS</v>
      </c>
      <c r="B20" s="19" t="s">
        <v>18</v>
      </c>
      <c r="C20" s="20" t="s">
        <v>28</v>
      </c>
      <c r="D20" s="2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Sugestoo_investimento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 Vidal Torres</dc:creator>
  <cp:lastModifiedBy>Aniel Vidal Torres</cp:lastModifiedBy>
  <dcterms:created xsi:type="dcterms:W3CDTF">2025-05-17T16:42:01Z</dcterms:created>
  <dcterms:modified xsi:type="dcterms:W3CDTF">2025-05-17T19:55:54Z</dcterms:modified>
</cp:coreProperties>
</file>