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owa-my.sharepoint.com/personal/sanzabizadeh_uiowa_edu/Documents/2. Current Research/Reinforcement-Learning/tests/data/"/>
    </mc:Choice>
  </mc:AlternateContent>
  <xr:revisionPtr revIDLastSave="762" documentId="8_{B6614B27-CCCD-4664-B90A-0A0B79532061}" xr6:coauthVersionLast="47" xr6:coauthVersionMax="47" xr10:uidLastSave="{9C2E7A42-4C5D-44D4-8027-519714881258}"/>
  <bookViews>
    <workbookView xWindow="-98" yWindow="-98" windowWidth="22695" windowHeight="14595" xr2:uid="{9E480665-055A-454E-9006-7310466299F3}"/>
  </bookViews>
  <sheets>
    <sheet name="trajectories" sheetId="1" r:id="rId1"/>
    <sheet name="patient_inf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8" i="1" l="1"/>
  <c r="A26" i="2"/>
  <c r="A25" i="2"/>
  <c r="A24" i="2"/>
  <c r="A23" i="2"/>
  <c r="A22" i="2"/>
  <c r="G2" i="1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B2" i="1"/>
  <c r="A2" i="1" s="1"/>
  <c r="E2" i="1" l="1"/>
  <c r="B3" i="1" s="1"/>
  <c r="E3" i="1" s="1"/>
  <c r="F2" i="1"/>
  <c r="D2" i="1"/>
  <c r="Q11" i="1"/>
  <c r="R11" i="1" s="1"/>
  <c r="S11" i="1" s="1"/>
  <c r="B4" i="1" l="1"/>
  <c r="E4" i="1" s="1"/>
  <c r="G3" i="1"/>
  <c r="Q12" i="1"/>
  <c r="A3" i="1"/>
  <c r="F3" i="1" l="1"/>
  <c r="D3" i="1"/>
  <c r="G4" i="1"/>
  <c r="R12" i="1"/>
  <c r="S12" i="1" s="1"/>
  <c r="Q13" i="1"/>
  <c r="A4" i="1"/>
  <c r="B5" i="1" l="1"/>
  <c r="E5" i="1" s="1"/>
  <c r="D4" i="1"/>
  <c r="F4" i="1"/>
  <c r="R13" i="1"/>
  <c r="S13" i="1" s="1"/>
  <c r="Q14" i="1"/>
  <c r="G5" i="1" l="1"/>
  <c r="R14" i="1"/>
  <c r="S14" i="1" s="1"/>
  <c r="Q15" i="1"/>
  <c r="A5" i="1"/>
  <c r="D5" i="1" s="1"/>
  <c r="B6" i="1" l="1"/>
  <c r="E6" i="1" s="1"/>
  <c r="F5" i="1"/>
  <c r="R15" i="1"/>
  <c r="S15" i="1" s="1"/>
  <c r="Q16" i="1"/>
  <c r="A6" i="1" l="1"/>
  <c r="G6" i="1"/>
  <c r="R16" i="1"/>
  <c r="S16" i="1" s="1"/>
  <c r="Q17" i="1"/>
  <c r="F6" i="1" l="1"/>
  <c r="B7" i="1"/>
  <c r="E7" i="1" s="1"/>
  <c r="D6" i="1"/>
  <c r="Q18" i="1"/>
  <c r="R17" i="1"/>
  <c r="S17" i="1" s="1"/>
  <c r="G7" i="1" l="1"/>
  <c r="A7" i="1"/>
  <c r="R18" i="1"/>
  <c r="S18" i="1" s="1"/>
  <c r="Q19" i="1"/>
  <c r="D7" i="1" l="1"/>
  <c r="F7" i="1"/>
  <c r="B8" i="1"/>
  <c r="E8" i="1" s="1"/>
  <c r="R19" i="1"/>
  <c r="S19" i="1" s="1"/>
  <c r="Q20" i="1"/>
  <c r="G8" i="1" l="1"/>
  <c r="A8" i="1"/>
  <c r="R20" i="1"/>
  <c r="S20" i="1" s="1"/>
  <c r="Q21" i="1"/>
  <c r="D8" i="1" l="1"/>
  <c r="F8" i="1"/>
  <c r="B9" i="1"/>
  <c r="E9" i="1" s="1"/>
  <c r="Q22" i="1"/>
  <c r="R21" i="1"/>
  <c r="S21" i="1" s="1"/>
  <c r="G9" i="1" l="1"/>
  <c r="A9" i="1"/>
  <c r="B10" i="1"/>
  <c r="E10" i="1" s="1"/>
  <c r="F9" i="1"/>
  <c r="D9" i="1"/>
  <c r="R22" i="1"/>
  <c r="S22" i="1" s="1"/>
  <c r="Q23" i="1"/>
  <c r="G10" i="1" l="1"/>
  <c r="A10" i="1"/>
  <c r="F10" i="1"/>
  <c r="D10" i="1"/>
  <c r="R23" i="1"/>
  <c r="S23" i="1" s="1"/>
  <c r="Q24" i="1"/>
  <c r="B11" i="1" l="1"/>
  <c r="E11" i="1" s="1"/>
  <c r="R24" i="1"/>
  <c r="S24" i="1" s="1"/>
  <c r="Q25" i="1"/>
  <c r="D11" i="1" l="1"/>
  <c r="A11" i="1"/>
  <c r="Q26" i="1"/>
  <c r="R25" i="1"/>
  <c r="S25" i="1" s="1"/>
  <c r="B12" i="1" l="1"/>
  <c r="E12" i="1" s="1"/>
  <c r="G11" i="1"/>
  <c r="F11" i="1"/>
  <c r="R26" i="1"/>
  <c r="S26" i="1" s="1"/>
  <c r="Q27" i="1"/>
  <c r="G12" i="1" l="1"/>
  <c r="B13" i="1"/>
  <c r="E13" i="1" s="1"/>
  <c r="A12" i="1"/>
  <c r="F12" i="1"/>
  <c r="D12" i="1"/>
  <c r="Q28" i="1"/>
  <c r="R27" i="1"/>
  <c r="S27" i="1" s="1"/>
  <c r="G13" i="1" l="1"/>
  <c r="A13" i="1"/>
  <c r="D13" i="1"/>
  <c r="Q29" i="1"/>
  <c r="R28" i="1"/>
  <c r="S28" i="1" s="1"/>
  <c r="F13" i="1" l="1"/>
  <c r="B14" i="1"/>
  <c r="E14" i="1" s="1"/>
  <c r="Q30" i="1"/>
  <c r="R29" i="1"/>
  <c r="S29" i="1" s="1"/>
  <c r="G14" i="1" l="1"/>
  <c r="A14" i="1"/>
  <c r="Q31" i="1"/>
  <c r="R30" i="1"/>
  <c r="S30" i="1" s="1"/>
  <c r="D14" i="1" l="1"/>
  <c r="B15" i="1"/>
  <c r="F14" i="1"/>
  <c r="R31" i="1"/>
  <c r="S31" i="1" s="1"/>
  <c r="Q32" i="1"/>
  <c r="E15" i="1" l="1"/>
  <c r="A15" i="1"/>
  <c r="G15" i="1"/>
  <c r="Q33" i="1"/>
  <c r="R32" i="1"/>
  <c r="S32" i="1" s="1"/>
  <c r="D15" i="1" l="1"/>
  <c r="F15" i="1"/>
  <c r="B16" i="1"/>
  <c r="Q34" i="1"/>
  <c r="R33" i="1"/>
  <c r="S33" i="1" s="1"/>
  <c r="E16" i="1" l="1"/>
  <c r="A16" i="1"/>
  <c r="D16" i="1"/>
  <c r="Q35" i="1"/>
  <c r="R34" i="1"/>
  <c r="S34" i="1" s="1"/>
  <c r="B17" i="1" l="1"/>
  <c r="E17" i="1" s="1"/>
  <c r="G16" i="1"/>
  <c r="F16" i="1"/>
  <c r="R35" i="1"/>
  <c r="S35" i="1" s="1"/>
  <c r="Q36" i="1"/>
  <c r="A17" i="1" l="1"/>
  <c r="B18" i="1"/>
  <c r="E18" i="1" s="1"/>
  <c r="D17" i="1"/>
  <c r="G17" i="1"/>
  <c r="F17" i="1"/>
  <c r="R36" i="1"/>
  <c r="S36" i="1" s="1"/>
  <c r="Q37" i="1"/>
  <c r="B19" i="1" l="1"/>
  <c r="E19" i="1" s="1"/>
  <c r="A18" i="1"/>
  <c r="D18" i="1" s="1"/>
  <c r="Q38" i="1"/>
  <c r="R38" i="1" s="1"/>
  <c r="S38" i="1" s="1"/>
  <c r="R37" i="1"/>
  <c r="S37" i="1" s="1"/>
  <c r="A19" i="1" l="1"/>
  <c r="G19" i="1"/>
  <c r="G18" i="1"/>
  <c r="F18" i="1"/>
  <c r="B20" i="1"/>
  <c r="E20" i="1" s="1"/>
  <c r="S4" i="1"/>
  <c r="D19" i="1" l="1"/>
  <c r="F19" i="1"/>
  <c r="G20" i="1"/>
  <c r="A20" i="1"/>
  <c r="D20" i="1" l="1"/>
  <c r="F20" i="1"/>
  <c r="B21" i="1"/>
  <c r="E21" i="1" s="1"/>
  <c r="G21" i="1" l="1"/>
  <c r="A21" i="1"/>
  <c r="F21" i="1" l="1"/>
  <c r="D21" i="1"/>
  <c r="B22" i="1"/>
  <c r="E22" i="1" l="1"/>
  <c r="B23" i="1" s="1"/>
  <c r="E23" i="1" s="1"/>
  <c r="A22" i="1"/>
  <c r="D22" i="1"/>
  <c r="G23" i="1" l="1"/>
  <c r="A23" i="1"/>
  <c r="G22" i="1"/>
  <c r="F22" i="1"/>
  <c r="F23" i="1" l="1"/>
  <c r="D23" i="1"/>
  <c r="B24" i="1"/>
  <c r="E24" i="1" s="1"/>
  <c r="G24" i="1" l="1"/>
  <c r="A24" i="1"/>
  <c r="D24" i="1" l="1"/>
  <c r="F24" i="1"/>
  <c r="B25" i="1"/>
  <c r="E25" i="1" s="1"/>
  <c r="G25" i="1" l="1"/>
  <c r="A25" i="1"/>
  <c r="B26" i="1" l="1"/>
  <c r="E26" i="1" s="1"/>
  <c r="D25" i="1"/>
  <c r="F25" i="1"/>
  <c r="G26" i="1" l="1"/>
  <c r="A26" i="1"/>
  <c r="B27" i="1" l="1"/>
  <c r="E27" i="1" s="1"/>
  <c r="D26" i="1"/>
  <c r="F26" i="1"/>
  <c r="G27" i="1" l="1"/>
  <c r="A27" i="1"/>
  <c r="B28" i="1" l="1"/>
  <c r="E28" i="1" s="1"/>
  <c r="D27" i="1"/>
  <c r="F27" i="1"/>
  <c r="G28" i="1" l="1"/>
  <c r="A28" i="1"/>
  <c r="B29" i="1" l="1"/>
  <c r="E29" i="1" s="1"/>
  <c r="D28" i="1"/>
  <c r="G29" i="1"/>
  <c r="F28" i="1"/>
  <c r="A29" i="1" l="1"/>
  <c r="B30" i="1"/>
  <c r="E30" i="1" s="1"/>
  <c r="F29" i="1"/>
  <c r="D29" i="1"/>
  <c r="G30" i="1" l="1"/>
  <c r="B31" i="1"/>
  <c r="E31" i="1" s="1"/>
  <c r="A30" i="1"/>
  <c r="F30" i="1"/>
  <c r="D30" i="1"/>
  <c r="G31" i="1" l="1"/>
  <c r="A31" i="1"/>
  <c r="D31" i="1" l="1"/>
  <c r="F31" i="1"/>
  <c r="B32" i="1"/>
  <c r="E32" i="1" l="1"/>
  <c r="G32" i="1"/>
  <c r="A32" i="1"/>
  <c r="D32" i="1" l="1"/>
  <c r="F32" i="1"/>
  <c r="B33" i="1"/>
  <c r="E33" i="1" l="1"/>
  <c r="G33" i="1"/>
  <c r="A33" i="1"/>
  <c r="D33" i="1" l="1"/>
  <c r="F33" i="1"/>
  <c r="B34" i="1"/>
  <c r="E34" i="1" s="1"/>
  <c r="G34" i="1" l="1"/>
  <c r="A34" i="1"/>
  <c r="D34" i="1" l="1"/>
  <c r="F34" i="1"/>
  <c r="B35" i="1"/>
  <c r="E35" i="1" s="1"/>
  <c r="G35" i="1" l="1"/>
  <c r="A35" i="1"/>
  <c r="D35" i="1" s="1"/>
  <c r="F35" i="1" l="1"/>
  <c r="B36" i="1"/>
  <c r="E36" i="1" s="1"/>
  <c r="A36" i="1" l="1"/>
  <c r="D36" i="1" s="1"/>
  <c r="G36" i="1" l="1"/>
  <c r="F36" i="1"/>
  <c r="B37" i="1"/>
  <c r="E37" i="1" s="1"/>
  <c r="A37" i="1" l="1"/>
  <c r="G37" i="1" l="1"/>
  <c r="F37" i="1"/>
  <c r="B38" i="1"/>
  <c r="E38" i="1" s="1"/>
  <c r="D37" i="1"/>
  <c r="A38" i="1" l="1"/>
  <c r="D38" i="1" s="1"/>
  <c r="G38" i="1" l="1"/>
  <c r="F38" i="1"/>
  <c r="B39" i="1"/>
  <c r="E39" i="1" s="1"/>
  <c r="B40" i="1" l="1"/>
  <c r="A39" i="1"/>
  <c r="A40" i="1" l="1"/>
  <c r="G39" i="1"/>
  <c r="F39" i="1"/>
  <c r="D39" i="1"/>
  <c r="E40" i="1" s="1"/>
  <c r="G40" i="1" l="1"/>
  <c r="F40" i="1"/>
  <c r="D40" i="1"/>
  <c r="B41" i="1"/>
  <c r="E41" i="1" s="1"/>
  <c r="A41" i="1" l="1"/>
  <c r="G41" i="1" l="1"/>
  <c r="F41" i="1"/>
  <c r="D41" i="1"/>
  <c r="B42" i="1"/>
  <c r="E42" i="1" s="1"/>
  <c r="A42" i="1" l="1"/>
  <c r="G42" i="1" l="1"/>
  <c r="F42" i="1"/>
  <c r="D42" i="1"/>
  <c r="B43" i="1"/>
  <c r="E43" i="1" s="1"/>
  <c r="A43" i="1" l="1"/>
  <c r="G43" i="1" l="1"/>
  <c r="F43" i="1"/>
  <c r="B44" i="1"/>
  <c r="E44" i="1" s="1"/>
  <c r="D43" i="1"/>
  <c r="B45" i="1" l="1"/>
  <c r="E45" i="1" s="1"/>
  <c r="A44" i="1"/>
  <c r="D44" i="1" l="1"/>
  <c r="G44" i="1"/>
  <c r="F44" i="1"/>
  <c r="B46" i="1"/>
  <c r="E46" i="1" s="1"/>
  <c r="A45" i="1"/>
  <c r="A46" i="1" l="1"/>
  <c r="D45" i="1"/>
  <c r="G45" i="1"/>
  <c r="F45" i="1"/>
  <c r="D46" i="1" l="1"/>
  <c r="G46" i="1"/>
  <c r="F46" i="1"/>
  <c r="B47" i="1"/>
  <c r="E47" i="1" s="1"/>
  <c r="D47" i="1" l="1"/>
  <c r="A47" i="1"/>
  <c r="G47" i="1" l="1"/>
  <c r="F47" i="1"/>
  <c r="B48" i="1"/>
  <c r="E48" i="1" s="1"/>
  <c r="B49" i="1" l="1"/>
  <c r="A48" i="1"/>
  <c r="A49" i="1" l="1"/>
  <c r="G48" i="1"/>
  <c r="F48" i="1"/>
  <c r="D48" i="1"/>
  <c r="E49" i="1" s="1"/>
  <c r="D49" i="1" l="1"/>
  <c r="G49" i="1"/>
  <c r="F49" i="1"/>
  <c r="B50" i="1"/>
  <c r="E50" i="1" s="1"/>
  <c r="A50" i="1" l="1"/>
  <c r="D50" i="1" s="1"/>
  <c r="G50" i="1" l="1"/>
  <c r="F50" i="1"/>
  <c r="B51" i="1"/>
  <c r="E51" i="1" s="1"/>
  <c r="A51" i="1" l="1"/>
  <c r="D51" i="1" l="1"/>
  <c r="G51" i="1"/>
  <c r="F51" i="1"/>
  <c r="B52" i="1"/>
  <c r="E52" i="1" s="1"/>
  <c r="A52" i="1" l="1"/>
  <c r="D52" i="1" s="1"/>
  <c r="G52" i="1" l="1"/>
  <c r="F52" i="1"/>
  <c r="B53" i="1"/>
  <c r="E53" i="1" s="1"/>
  <c r="A53" i="1" l="1"/>
  <c r="D53" i="1" s="1"/>
  <c r="G53" i="1" l="1"/>
  <c r="F53" i="1"/>
  <c r="B54" i="1"/>
  <c r="E54" i="1" s="1"/>
  <c r="A54" i="1" l="1"/>
  <c r="D54" i="1" s="1"/>
  <c r="G54" i="1" l="1"/>
  <c r="F54" i="1"/>
  <c r="B55" i="1"/>
  <c r="E55" i="1" s="1"/>
  <c r="A55" i="1" l="1"/>
  <c r="G55" i="1" l="1"/>
  <c r="F55" i="1"/>
  <c r="B56" i="1"/>
  <c r="E56" i="1" s="1"/>
  <c r="D55" i="1"/>
  <c r="B57" i="1" l="1"/>
  <c r="E57" i="1" s="1"/>
  <c r="A56" i="1"/>
  <c r="A57" i="1" l="1"/>
  <c r="G56" i="1"/>
  <c r="F56" i="1"/>
  <c r="D56" i="1"/>
  <c r="D57" i="1" l="1"/>
  <c r="G57" i="1"/>
  <c r="F57" i="1"/>
  <c r="B58" i="1"/>
  <c r="E58" i="1" s="1"/>
  <c r="B59" i="1" l="1"/>
  <c r="E59" i="1" s="1"/>
  <c r="A58" i="1"/>
  <c r="D58" i="1" l="1"/>
  <c r="A59" i="1"/>
  <c r="G58" i="1"/>
  <c r="F58" i="1"/>
  <c r="D59" i="1" l="1"/>
  <c r="G59" i="1"/>
  <c r="F59" i="1"/>
  <c r="B60" i="1"/>
  <c r="E60" i="1" l="1"/>
  <c r="A60" i="1"/>
  <c r="D60" i="1" s="1"/>
  <c r="G60" i="1" l="1"/>
  <c r="F60" i="1"/>
  <c r="B61" i="1"/>
  <c r="E61" i="1" s="1"/>
  <c r="A61" i="1" l="1"/>
  <c r="D61" i="1" s="1"/>
  <c r="G61" i="1" l="1"/>
  <c r="F61" i="1"/>
  <c r="B62" i="1"/>
  <c r="E62" i="1" s="1"/>
  <c r="B63" i="1" l="1"/>
  <c r="E63" i="1" s="1"/>
  <c r="A62" i="1"/>
  <c r="D62" i="1" l="1"/>
  <c r="G62" i="1"/>
  <c r="F62" i="1"/>
  <c r="B64" i="1"/>
  <c r="E64" i="1" s="1"/>
  <c r="A63" i="1"/>
  <c r="A64" i="1" l="1"/>
  <c r="G63" i="1"/>
  <c r="F63" i="1"/>
  <c r="D63" i="1"/>
  <c r="D64" i="1" l="1"/>
  <c r="G64" i="1"/>
  <c r="F64" i="1"/>
  <c r="B65" i="1"/>
  <c r="E65" i="1" s="1"/>
  <c r="A65" i="1" l="1"/>
  <c r="G65" i="1" l="1"/>
  <c r="F65" i="1"/>
  <c r="B66" i="1"/>
  <c r="D65" i="1"/>
  <c r="E66" i="1" l="1"/>
  <c r="A66" i="1"/>
  <c r="G66" i="1" l="1"/>
  <c r="F66" i="1"/>
  <c r="B67" i="1"/>
  <c r="E67" i="1" s="1"/>
  <c r="D66" i="1"/>
  <c r="B68" i="1" l="1"/>
  <c r="E68" i="1" s="1"/>
  <c r="A67" i="1"/>
  <c r="A68" i="1" l="1"/>
  <c r="G67" i="1"/>
  <c r="F67" i="1"/>
  <c r="D67" i="1"/>
  <c r="D68" i="1" l="1"/>
  <c r="G68" i="1"/>
  <c r="F68" i="1"/>
  <c r="B69" i="1"/>
  <c r="E69" i="1" s="1"/>
  <c r="A69" i="1" l="1"/>
  <c r="D69" i="1" s="1"/>
  <c r="G69" i="1" l="1"/>
  <c r="F69" i="1"/>
  <c r="B70" i="1"/>
  <c r="E70" i="1" s="1"/>
  <c r="A70" i="1" l="1"/>
  <c r="G70" i="1" l="1"/>
  <c r="F70" i="1"/>
  <c r="B71" i="1"/>
  <c r="E71" i="1" s="1"/>
  <c r="D70" i="1"/>
  <c r="A71" i="1" l="1"/>
  <c r="G71" i="1" l="1"/>
  <c r="F71" i="1"/>
  <c r="D71" i="1"/>
  <c r="B72" i="1"/>
  <c r="E72" i="1" s="1"/>
  <c r="A72" i="1" l="1"/>
  <c r="G72" i="1" l="1"/>
  <c r="F72" i="1"/>
  <c r="B73" i="1"/>
  <c r="E73" i="1" s="1"/>
  <c r="D72" i="1"/>
  <c r="A73" i="1" l="1"/>
  <c r="D73" i="1"/>
  <c r="G73" i="1" l="1"/>
  <c r="F73" i="1"/>
  <c r="B74" i="1"/>
  <c r="E74" i="1" s="1"/>
  <c r="A74" i="1" l="1"/>
  <c r="D74" i="1"/>
  <c r="G74" i="1" l="1"/>
  <c r="F74" i="1"/>
  <c r="B75" i="1"/>
  <c r="E75" i="1" s="1"/>
  <c r="A75" i="1" l="1"/>
  <c r="D75" i="1"/>
  <c r="G75" i="1" l="1"/>
  <c r="F75" i="1"/>
  <c r="B76" i="1"/>
  <c r="E76" i="1" s="1"/>
  <c r="A76" i="1" l="1"/>
  <c r="D76" i="1" s="1"/>
  <c r="G76" i="1" l="1"/>
  <c r="F76" i="1"/>
  <c r="B77" i="1"/>
  <c r="E77" i="1" s="1"/>
  <c r="A77" i="1" l="1"/>
  <c r="D77" i="1" s="1"/>
  <c r="G77" i="1" l="1"/>
  <c r="F77" i="1"/>
  <c r="B78" i="1"/>
  <c r="E78" i="1" s="1"/>
  <c r="A78" i="1" l="1"/>
  <c r="D78" i="1" s="1"/>
  <c r="G78" i="1" l="1"/>
  <c r="F78" i="1"/>
  <c r="B79" i="1"/>
  <c r="E79" i="1" s="1"/>
  <c r="A79" i="1" l="1"/>
  <c r="D79" i="1" s="1"/>
  <c r="G79" i="1" l="1"/>
  <c r="F79" i="1"/>
  <c r="B80" i="1"/>
  <c r="E80" i="1" s="1"/>
  <c r="B81" i="1" l="1"/>
  <c r="E81" i="1" s="1"/>
  <c r="A80" i="1"/>
  <c r="D80" i="1" s="1"/>
  <c r="B82" i="1" l="1"/>
  <c r="E82" i="1" s="1"/>
  <c r="A81" i="1"/>
  <c r="G80" i="1"/>
  <c r="F80" i="1"/>
  <c r="D81" i="1" s="1"/>
  <c r="G82" i="1" l="1"/>
  <c r="A82" i="1"/>
  <c r="G81" i="1"/>
  <c r="F81" i="1"/>
  <c r="F82" i="1" l="1"/>
  <c r="D82" i="1"/>
  <c r="B83" i="1"/>
  <c r="E83" i="1" s="1"/>
  <c r="A83" i="1" l="1"/>
  <c r="D83" i="1" s="1"/>
  <c r="B84" i="1"/>
  <c r="E84" i="1" s="1"/>
  <c r="G84" i="1" l="1"/>
  <c r="A84" i="1"/>
  <c r="G83" i="1"/>
  <c r="F83" i="1"/>
  <c r="B85" i="1" l="1"/>
  <c r="E85" i="1" s="1"/>
  <c r="F84" i="1"/>
  <c r="D84" i="1"/>
  <c r="A85" i="1" l="1"/>
  <c r="D85" i="1" s="1"/>
  <c r="G85" i="1"/>
  <c r="F85" i="1"/>
  <c r="B86" i="1"/>
  <c r="E86" i="1" s="1"/>
  <c r="B87" i="1" l="1"/>
  <c r="E87" i="1" s="1"/>
  <c r="A86" i="1"/>
  <c r="A87" i="1" l="1"/>
  <c r="G86" i="1"/>
  <c r="F86" i="1"/>
  <c r="D86" i="1"/>
  <c r="B88" i="1" s="1"/>
  <c r="E88" i="1" s="1"/>
  <c r="A88" i="1" l="1"/>
  <c r="D87" i="1"/>
  <c r="G87" i="1"/>
  <c r="F87" i="1"/>
  <c r="D88" i="1" l="1"/>
  <c r="G88" i="1"/>
  <c r="F88" i="1"/>
  <c r="B89" i="1"/>
  <c r="E89" i="1" s="1"/>
  <c r="A89" i="1" l="1"/>
  <c r="G89" i="1" l="1"/>
  <c r="F89" i="1"/>
  <c r="B90" i="1"/>
  <c r="E90" i="1" s="1"/>
  <c r="D89" i="1"/>
  <c r="A90" i="1" l="1"/>
  <c r="G90" i="1" l="1"/>
  <c r="F90" i="1"/>
  <c r="B91" i="1"/>
  <c r="E91" i="1" s="1"/>
  <c r="D90" i="1"/>
  <c r="A91" i="1" l="1"/>
  <c r="G91" i="1" l="1"/>
  <c r="F91" i="1"/>
  <c r="B92" i="1"/>
  <c r="E92" i="1" s="1"/>
  <c r="D91" i="1"/>
  <c r="A92" i="1" l="1"/>
  <c r="G92" i="1" l="1"/>
  <c r="F92" i="1"/>
  <c r="B93" i="1"/>
  <c r="E93" i="1" s="1"/>
  <c r="D92" i="1"/>
  <c r="B94" i="1" l="1"/>
  <c r="E94" i="1" s="1"/>
  <c r="A93" i="1"/>
  <c r="A94" i="1" l="1"/>
  <c r="G93" i="1"/>
  <c r="F93" i="1"/>
  <c r="D93" i="1"/>
  <c r="G94" i="1" l="1"/>
  <c r="F94" i="1"/>
  <c r="D94" i="1"/>
  <c r="B95" i="1"/>
  <c r="E95" i="1" s="1"/>
  <c r="A95" i="1" l="1"/>
  <c r="G95" i="1" l="1"/>
  <c r="F95" i="1"/>
  <c r="B96" i="1"/>
  <c r="E96" i="1" s="1"/>
  <c r="D95" i="1"/>
  <c r="A96" i="1" l="1"/>
  <c r="D96" i="1" s="1"/>
  <c r="G96" i="1" l="1"/>
  <c r="F96" i="1"/>
  <c r="B97" i="1"/>
  <c r="E97" i="1" s="1"/>
  <c r="A97" i="1" l="1"/>
  <c r="D97" i="1" l="1"/>
  <c r="G97" i="1"/>
  <c r="F97" i="1"/>
  <c r="B98" i="1"/>
  <c r="E98" i="1" s="1"/>
  <c r="A98" i="1" l="1"/>
  <c r="D98" i="1" l="1"/>
  <c r="G98" i="1"/>
  <c r="F98" i="1"/>
  <c r="B99" i="1"/>
  <c r="E99" i="1" s="1"/>
  <c r="B100" i="1" l="1"/>
  <c r="E100" i="1" s="1"/>
  <c r="A99" i="1"/>
  <c r="D99" i="1" s="1"/>
  <c r="G99" i="1" l="1"/>
  <c r="F99" i="1"/>
  <c r="B101" i="1"/>
  <c r="E101" i="1" s="1"/>
  <c r="A100" i="1"/>
  <c r="A101" i="1" l="1"/>
  <c r="G100" i="1"/>
  <c r="F100" i="1"/>
  <c r="D100" i="1"/>
  <c r="D101" i="1" l="1"/>
  <c r="G101" i="1"/>
  <c r="F101" i="1"/>
  <c r="B102" i="1"/>
  <c r="E102" i="1" s="1"/>
  <c r="B103" i="1" l="1"/>
  <c r="E103" i="1" s="1"/>
  <c r="A102" i="1"/>
  <c r="B104" i="1" l="1"/>
  <c r="E104" i="1" s="1"/>
  <c r="A103" i="1"/>
  <c r="G102" i="1"/>
  <c r="F102" i="1"/>
  <c r="D102" i="1"/>
  <c r="D103" i="1" l="1"/>
  <c r="B105" i="1"/>
  <c r="E105" i="1" s="1"/>
  <c r="A104" i="1"/>
  <c r="G103" i="1"/>
  <c r="F103" i="1"/>
  <c r="D104" i="1" s="1"/>
  <c r="A105" i="1" l="1"/>
  <c r="G104" i="1"/>
  <c r="F104" i="1"/>
  <c r="D105" i="1" l="1"/>
  <c r="G105" i="1"/>
  <c r="F105" i="1"/>
  <c r="B106" i="1"/>
  <c r="E106" i="1" s="1"/>
  <c r="A106" i="1" l="1"/>
  <c r="D106" i="1" s="1"/>
  <c r="G106" i="1" l="1"/>
  <c r="F106" i="1"/>
  <c r="B107" i="1"/>
  <c r="E107" i="1" s="1"/>
  <c r="B108" i="1" l="1"/>
  <c r="E108" i="1" s="1"/>
  <c r="A107" i="1"/>
  <c r="A108" i="1" l="1"/>
  <c r="G107" i="1"/>
  <c r="F107" i="1"/>
  <c r="D107" i="1"/>
  <c r="D108" i="1" l="1"/>
  <c r="G108" i="1"/>
  <c r="F108" i="1"/>
  <c r="B109" i="1"/>
  <c r="E109" i="1" s="1"/>
  <c r="B110" i="1" l="1"/>
  <c r="A109" i="1"/>
  <c r="G109" i="1" l="1"/>
  <c r="F109" i="1"/>
  <c r="A110" i="1"/>
  <c r="D109" i="1"/>
  <c r="G110" i="1" l="1"/>
  <c r="F110" i="1"/>
  <c r="D110" i="1"/>
  <c r="D111" i="1" l="1"/>
  <c r="E110" i="1"/>
  <c r="B111" i="1" s="1"/>
  <c r="G111" i="1"/>
  <c r="F111" i="1"/>
  <c r="E111" i="1" l="1"/>
  <c r="B112" i="1" s="1"/>
  <c r="A111" i="1"/>
  <c r="E112" i="1" l="1"/>
  <c r="B113" i="1" s="1"/>
  <c r="A112" i="1"/>
  <c r="G112" i="1"/>
  <c r="F112" i="1"/>
  <c r="D112" i="1"/>
  <c r="E113" i="1" l="1"/>
  <c r="B114" i="1" s="1"/>
  <c r="A113" i="1"/>
  <c r="D113" i="1"/>
  <c r="G113" i="1"/>
  <c r="F113" i="1"/>
  <c r="A114" i="1" l="1"/>
  <c r="E114" i="1"/>
  <c r="B115" i="1" s="1"/>
  <c r="E115" i="1" s="1"/>
  <c r="D114" i="1"/>
  <c r="G114" i="1"/>
  <c r="F114" i="1"/>
  <c r="D115" i="1" l="1"/>
  <c r="A115" i="1"/>
  <c r="G115" i="1" l="1"/>
  <c r="F115" i="1"/>
  <c r="B116" i="1"/>
  <c r="E116" i="1" s="1"/>
  <c r="B117" i="1" l="1"/>
  <c r="E117" i="1" s="1"/>
  <c r="A116" i="1"/>
  <c r="D116" i="1" s="1"/>
  <c r="B118" i="1" l="1"/>
  <c r="E118" i="1" s="1"/>
  <c r="A117" i="1"/>
  <c r="G116" i="1"/>
  <c r="F116" i="1"/>
  <c r="D117" i="1" l="1"/>
  <c r="G117" i="1"/>
  <c r="F117" i="1"/>
  <c r="B119" i="1"/>
  <c r="E119" i="1" s="1"/>
  <c r="A118" i="1"/>
  <c r="A119" i="1" l="1"/>
  <c r="G118" i="1"/>
  <c r="F118" i="1"/>
  <c r="D118" i="1"/>
  <c r="D119" i="1" l="1"/>
  <c r="G119" i="1"/>
  <c r="F119" i="1"/>
  <c r="B120" i="1"/>
  <c r="E120" i="1" s="1"/>
  <c r="A120" i="1" l="1"/>
  <c r="D120" i="1" s="1"/>
  <c r="G120" i="1" l="1"/>
  <c r="F120" i="1"/>
  <c r="B121" i="1"/>
  <c r="E121" i="1" s="1"/>
  <c r="A121" i="1" l="1"/>
  <c r="D121" i="1" s="1"/>
  <c r="B122" i="1" l="1"/>
  <c r="E122" i="1" s="1"/>
  <c r="G121" i="1"/>
  <c r="F121" i="1"/>
  <c r="A122" i="1" l="1"/>
  <c r="D122" i="1" s="1"/>
  <c r="B123" i="1"/>
  <c r="G122" i="1"/>
  <c r="F122" i="1"/>
  <c r="E123" i="1" l="1"/>
  <c r="B124" i="1" s="1"/>
  <c r="E124" i="1" s="1"/>
  <c r="A123" i="1"/>
  <c r="D123" i="1"/>
  <c r="G123" i="1"/>
  <c r="F123" i="1"/>
  <c r="A124" i="1" l="1"/>
  <c r="G124" i="1" l="1"/>
  <c r="F124" i="1"/>
  <c r="B125" i="1"/>
  <c r="E125" i="1" s="1"/>
  <c r="D124" i="1"/>
  <c r="D125" i="1" l="1"/>
  <c r="A125" i="1"/>
  <c r="B126" i="1" l="1"/>
  <c r="E126" i="1" s="1"/>
  <c r="G125" i="1"/>
  <c r="F125" i="1"/>
  <c r="A126" i="1" l="1"/>
  <c r="D126" i="1"/>
  <c r="G126" i="1"/>
  <c r="F126" i="1"/>
  <c r="B127" i="1"/>
  <c r="E127" i="1" s="1"/>
  <c r="A127" i="1" l="1"/>
  <c r="D127" i="1" s="1"/>
  <c r="G127" i="1" l="1"/>
  <c r="F127" i="1"/>
  <c r="B128" i="1"/>
  <c r="E128" i="1" s="1"/>
  <c r="A128" i="1" l="1"/>
  <c r="G128" i="1" l="1"/>
  <c r="F128" i="1"/>
  <c r="D128" i="1"/>
  <c r="B129" i="1"/>
  <c r="E129" i="1" s="1"/>
  <c r="A129" i="1" l="1"/>
  <c r="D129" i="1" s="1"/>
  <c r="B130" i="1"/>
  <c r="E130" i="1" s="1"/>
  <c r="G129" i="1" l="1"/>
  <c r="F129" i="1"/>
  <c r="B131" i="1"/>
  <c r="A130" i="1"/>
  <c r="E131" i="1" l="1"/>
  <c r="D130" i="1"/>
  <c r="G130" i="1"/>
  <c r="F130" i="1"/>
  <c r="A131" i="1"/>
  <c r="G131" i="1" l="1"/>
  <c r="F131" i="1"/>
  <c r="B132" i="1"/>
  <c r="D131" i="1"/>
  <c r="E132" i="1" l="1"/>
  <c r="A132" i="1"/>
  <c r="G132" i="1" l="1"/>
  <c r="F132" i="1"/>
  <c r="D132" i="1"/>
  <c r="B133" i="1"/>
  <c r="E133" i="1" s="1"/>
  <c r="A133" i="1" l="1"/>
  <c r="D133" i="1" s="1"/>
  <c r="G133" i="1" l="1"/>
  <c r="F133" i="1"/>
  <c r="B134" i="1"/>
  <c r="E134" i="1" s="1"/>
  <c r="A134" i="1" l="1"/>
  <c r="G134" i="1" l="1"/>
  <c r="F134" i="1"/>
  <c r="D134" i="1"/>
  <c r="B135" i="1"/>
  <c r="E135" i="1" s="1"/>
  <c r="A135" i="1" l="1"/>
  <c r="D135" i="1" s="1"/>
  <c r="G135" i="1" l="1"/>
  <c r="F135" i="1"/>
  <c r="B136" i="1"/>
  <c r="E136" i="1" s="1"/>
  <c r="A136" i="1" l="1"/>
  <c r="D136" i="1" s="1"/>
  <c r="G136" i="1" l="1"/>
  <c r="F136" i="1"/>
  <c r="B137" i="1"/>
  <c r="E137" i="1" s="1"/>
  <c r="A137" i="1" l="1"/>
  <c r="G137" i="1" l="1"/>
  <c r="F137" i="1"/>
  <c r="B138" i="1"/>
  <c r="E138" i="1" s="1"/>
  <c r="D137" i="1"/>
  <c r="A138" i="1" l="1"/>
  <c r="D138" i="1" s="1"/>
  <c r="G138" i="1" l="1"/>
  <c r="F138" i="1"/>
  <c r="B139" i="1"/>
  <c r="E139" i="1" s="1"/>
  <c r="A139" i="1" l="1"/>
  <c r="G139" i="1" l="1"/>
  <c r="F139" i="1"/>
  <c r="B140" i="1"/>
  <c r="E140" i="1" s="1"/>
  <c r="D139" i="1"/>
  <c r="A140" i="1" l="1"/>
  <c r="D140" i="1" s="1"/>
  <c r="G140" i="1" l="1"/>
  <c r="F140" i="1"/>
  <c r="B141" i="1"/>
  <c r="E141" i="1" s="1"/>
  <c r="A141" i="1" l="1"/>
  <c r="D141" i="1" s="1"/>
  <c r="G141" i="1" l="1"/>
  <c r="F141" i="1"/>
  <c r="B142" i="1"/>
  <c r="E142" i="1" s="1"/>
  <c r="A142" i="1" l="1"/>
  <c r="G142" i="1" l="1"/>
  <c r="F142" i="1"/>
  <c r="D142" i="1"/>
  <c r="B143" i="1"/>
  <c r="E143" i="1" s="1"/>
  <c r="A143" i="1" l="1"/>
  <c r="B144" i="1"/>
  <c r="E144" i="1" s="1"/>
  <c r="D143" i="1"/>
  <c r="A144" i="1" l="1"/>
  <c r="G143" i="1"/>
  <c r="F143" i="1"/>
  <c r="D144" i="1" s="1"/>
  <c r="G144" i="1" l="1"/>
  <c r="F144" i="1"/>
  <c r="B145" i="1"/>
  <c r="E145" i="1" s="1"/>
  <c r="A145" i="1" l="1"/>
  <c r="D145" i="1" s="1"/>
  <c r="G145" i="1" l="1"/>
  <c r="F145" i="1"/>
  <c r="B146" i="1"/>
  <c r="E146" i="1" s="1"/>
  <c r="B147" i="1" l="1"/>
  <c r="E147" i="1" s="1"/>
  <c r="A146" i="1"/>
  <c r="D146" i="1" s="1"/>
  <c r="B148" i="1" l="1"/>
  <c r="A147" i="1"/>
  <c r="G146" i="1"/>
  <c r="F146" i="1"/>
  <c r="D147" i="1" s="1"/>
  <c r="E148" i="1" l="1"/>
  <c r="B149" i="1" s="1"/>
  <c r="A148" i="1"/>
  <c r="G147" i="1"/>
  <c r="F147" i="1"/>
  <c r="D148" i="1" s="1"/>
  <c r="E149" i="1" l="1"/>
  <c r="A149" i="1"/>
  <c r="G148" i="1"/>
  <c r="F148" i="1"/>
  <c r="D149" i="1" s="1"/>
  <c r="G149" i="1" l="1"/>
  <c r="F149" i="1"/>
  <c r="B150" i="1"/>
  <c r="E150" i="1" s="1"/>
  <c r="A150" i="1" l="1"/>
  <c r="D150" i="1" s="1"/>
  <c r="G150" i="1" l="1"/>
  <c r="F150" i="1"/>
  <c r="B151" i="1"/>
  <c r="E151" i="1" s="1"/>
  <c r="A151" i="1" l="1"/>
  <c r="G151" i="1" l="1"/>
  <c r="F151" i="1"/>
  <c r="D151" i="1"/>
  <c r="B152" i="1"/>
  <c r="E152" i="1" l="1"/>
  <c r="A152" i="1"/>
  <c r="D152" i="1" s="1"/>
  <c r="G152" i="1" l="1"/>
  <c r="F152" i="1"/>
  <c r="B153" i="1"/>
  <c r="E153" i="1" s="1"/>
  <c r="B154" i="1" l="1"/>
  <c r="E154" i="1" s="1"/>
  <c r="A153" i="1"/>
  <c r="A154" i="1" l="1"/>
  <c r="G153" i="1"/>
  <c r="F153" i="1"/>
  <c r="D153" i="1"/>
  <c r="D154" i="1" l="1"/>
  <c r="G154" i="1"/>
  <c r="F154" i="1"/>
  <c r="B155" i="1"/>
  <c r="E155" i="1" s="1"/>
  <c r="B156" i="1" l="1"/>
  <c r="E156" i="1" s="1"/>
  <c r="A155" i="1"/>
  <c r="D155" i="1" s="1"/>
  <c r="A156" i="1" l="1"/>
  <c r="B157" i="1"/>
  <c r="E157" i="1" s="1"/>
  <c r="G155" i="1"/>
  <c r="F155" i="1"/>
  <c r="D156" i="1" s="1"/>
  <c r="B158" i="1" l="1"/>
  <c r="E158" i="1" s="1"/>
  <c r="A157" i="1"/>
  <c r="G156" i="1"/>
  <c r="F156" i="1"/>
  <c r="D157" i="1" l="1"/>
  <c r="A158" i="1"/>
  <c r="G157" i="1"/>
  <c r="F157" i="1"/>
  <c r="D158" i="1" l="1"/>
  <c r="G158" i="1"/>
  <c r="F158" i="1"/>
  <c r="B159" i="1"/>
  <c r="E159" i="1" s="1"/>
  <c r="A159" i="1" l="1"/>
  <c r="G159" i="1" l="1"/>
  <c r="F159" i="1"/>
  <c r="D159" i="1"/>
  <c r="B160" i="1"/>
  <c r="E160" i="1" l="1"/>
  <c r="A160" i="1"/>
  <c r="D160" i="1" s="1"/>
  <c r="G160" i="1" l="1"/>
  <c r="F160" i="1"/>
  <c r="B161" i="1"/>
  <c r="E161" i="1" s="1"/>
  <c r="A161" i="1" l="1"/>
  <c r="D161" i="1" s="1"/>
  <c r="G161" i="1" l="1"/>
  <c r="F161" i="1"/>
  <c r="B162" i="1"/>
  <c r="E162" i="1" s="1"/>
  <c r="A162" i="1" l="1"/>
  <c r="B163" i="1"/>
  <c r="E163" i="1" s="1"/>
  <c r="B164" i="1" l="1"/>
  <c r="A163" i="1"/>
  <c r="G162" i="1"/>
  <c r="F162" i="1"/>
  <c r="D162" i="1"/>
  <c r="A164" i="1" l="1"/>
  <c r="D163" i="1"/>
  <c r="E164" i="1" s="1"/>
  <c r="G163" i="1"/>
  <c r="F163" i="1"/>
  <c r="B165" i="1" l="1"/>
  <c r="D164" i="1"/>
  <c r="G164" i="1"/>
  <c r="F164" i="1"/>
  <c r="E165" i="1" l="1"/>
  <c r="B166" i="1" s="1"/>
  <c r="A165" i="1"/>
  <c r="D165" i="1"/>
  <c r="G165" i="1"/>
  <c r="F165" i="1"/>
  <c r="E166" i="1" l="1"/>
  <c r="A166" i="1"/>
  <c r="D166" i="1"/>
  <c r="G166" i="1" l="1"/>
  <c r="F166" i="1"/>
  <c r="B167" i="1"/>
  <c r="E167" i="1" s="1"/>
  <c r="A167" i="1" l="1"/>
  <c r="D167" i="1"/>
  <c r="G167" i="1" l="1"/>
  <c r="F167" i="1"/>
  <c r="B168" i="1"/>
  <c r="E168" i="1" s="1"/>
  <c r="B169" i="1" l="1"/>
  <c r="E169" i="1" s="1"/>
  <c r="A168" i="1"/>
  <c r="A169" i="1" l="1"/>
  <c r="G168" i="1"/>
  <c r="F168" i="1"/>
  <c r="D168" i="1"/>
  <c r="D169" i="1" l="1"/>
  <c r="G169" i="1"/>
  <c r="F169" i="1"/>
  <c r="B170" i="1"/>
  <c r="E170" i="1" s="1"/>
  <c r="B171" i="1" l="1"/>
  <c r="E171" i="1" s="1"/>
  <c r="A170" i="1"/>
  <c r="D170" i="1" s="1"/>
  <c r="A171" i="1" l="1"/>
  <c r="G170" i="1"/>
  <c r="F170" i="1"/>
  <c r="D171" i="1" s="1"/>
  <c r="G171" i="1" l="1"/>
  <c r="F171" i="1"/>
  <c r="B172" i="1"/>
  <c r="E172" i="1" s="1"/>
  <c r="B173" i="1" l="1"/>
  <c r="A172" i="1"/>
  <c r="D172" i="1" s="1"/>
  <c r="E173" i="1" l="1"/>
  <c r="B174" i="1" s="1"/>
  <c r="E174" i="1" s="1"/>
  <c r="G172" i="1"/>
  <c r="F172" i="1"/>
  <c r="A173" i="1"/>
  <c r="A174" i="1" l="1"/>
  <c r="G173" i="1"/>
  <c r="F173" i="1"/>
  <c r="D173" i="1"/>
  <c r="D174" i="1" l="1"/>
  <c r="G174" i="1"/>
  <c r="F174" i="1"/>
  <c r="B175" i="1"/>
  <c r="E175" i="1" s="1"/>
  <c r="A175" i="1" l="1"/>
  <c r="D175" i="1" s="1"/>
  <c r="G175" i="1" l="1"/>
  <c r="F175" i="1"/>
  <c r="B176" i="1"/>
  <c r="E176" i="1" s="1"/>
  <c r="A176" i="1" l="1"/>
  <c r="G176" i="1" l="1"/>
  <c r="F176" i="1"/>
  <c r="B177" i="1"/>
  <c r="E177" i="1" s="1"/>
  <c r="D176" i="1"/>
  <c r="A177" i="1" l="1"/>
  <c r="D177" i="1" s="1"/>
  <c r="G177" i="1" l="1"/>
  <c r="F177" i="1"/>
  <c r="B178" i="1"/>
  <c r="E178" i="1" s="1"/>
  <c r="A178" i="1" l="1"/>
  <c r="D178" i="1" s="1"/>
  <c r="G178" i="1" l="1"/>
  <c r="F178" i="1"/>
  <c r="B179" i="1"/>
  <c r="E179" i="1" s="1"/>
  <c r="A179" i="1" l="1"/>
  <c r="D179" i="1" l="1"/>
  <c r="G179" i="1"/>
  <c r="F179" i="1"/>
  <c r="B180" i="1"/>
  <c r="E180" i="1" s="1"/>
  <c r="A180" i="1" l="1"/>
  <c r="D180" i="1" s="1"/>
  <c r="G180" i="1" l="1"/>
  <c r="F180" i="1"/>
  <c r="B181" i="1"/>
  <c r="E181" i="1" s="1"/>
  <c r="A181" i="1" l="1"/>
  <c r="G181" i="1" l="1"/>
  <c r="F181" i="1"/>
  <c r="D181" i="1"/>
  <c r="B182" i="1"/>
  <c r="E182" i="1" s="1"/>
  <c r="B183" i="1" l="1"/>
  <c r="E183" i="1" s="1"/>
  <c r="A182" i="1"/>
  <c r="D182" i="1"/>
  <c r="A183" i="1" l="1"/>
  <c r="G182" i="1"/>
  <c r="F182" i="1"/>
  <c r="D183" i="1" s="1"/>
  <c r="G183" i="1" l="1"/>
  <c r="F183" i="1"/>
  <c r="B184" i="1"/>
  <c r="E184" i="1" s="1"/>
  <c r="B185" i="1" l="1"/>
  <c r="E185" i="1" s="1"/>
  <c r="A184" i="1"/>
  <c r="D184" i="1" s="1"/>
  <c r="A185" i="1" l="1"/>
  <c r="G184" i="1"/>
  <c r="F184" i="1"/>
  <c r="D185" i="1" s="1"/>
  <c r="G185" i="1" l="1"/>
  <c r="F185" i="1"/>
  <c r="B186" i="1"/>
  <c r="E186" i="1" s="1"/>
  <c r="A186" i="1" l="1"/>
  <c r="G186" i="1" l="1"/>
  <c r="F186" i="1"/>
  <c r="D186" i="1"/>
  <c r="B187" i="1"/>
  <c r="E187" i="1" s="1"/>
  <c r="B188" i="1" l="1"/>
  <c r="E188" i="1" s="1"/>
  <c r="A187" i="1"/>
  <c r="D187" i="1" l="1"/>
  <c r="B189" i="1"/>
  <c r="E189" i="1" s="1"/>
  <c r="A188" i="1"/>
  <c r="G187" i="1"/>
  <c r="F187" i="1"/>
  <c r="D188" i="1" l="1"/>
  <c r="A189" i="1"/>
  <c r="G188" i="1"/>
  <c r="F188" i="1"/>
  <c r="D189" i="1" l="1"/>
  <c r="G189" i="1"/>
  <c r="F189" i="1"/>
  <c r="B190" i="1"/>
  <c r="E190" i="1" s="1"/>
  <c r="B191" i="1" l="1"/>
  <c r="E191" i="1" s="1"/>
  <c r="A190" i="1"/>
  <c r="D190" i="1"/>
  <c r="B192" i="1" l="1"/>
  <c r="E192" i="1" s="1"/>
  <c r="A191" i="1"/>
  <c r="G190" i="1"/>
  <c r="F190" i="1"/>
  <c r="D191" i="1" s="1"/>
  <c r="B193" i="1" l="1"/>
  <c r="E193" i="1" s="1"/>
  <c r="A192" i="1"/>
  <c r="G191" i="1"/>
  <c r="F191" i="1"/>
  <c r="B194" i="1" l="1"/>
  <c r="E194" i="1" s="1"/>
  <c r="A193" i="1"/>
  <c r="D192" i="1"/>
  <c r="G192" i="1"/>
  <c r="F192" i="1"/>
  <c r="D193" i="1" l="1"/>
  <c r="B195" i="1"/>
  <c r="E195" i="1" s="1"/>
  <c r="A194" i="1"/>
  <c r="G193" i="1"/>
  <c r="F193" i="1"/>
  <c r="D194" i="1" s="1"/>
  <c r="B196" i="1" l="1"/>
  <c r="E196" i="1" s="1"/>
  <c r="A195" i="1"/>
  <c r="G194" i="1"/>
  <c r="F194" i="1"/>
  <c r="A196" i="1" l="1"/>
  <c r="D195" i="1"/>
  <c r="G195" i="1"/>
  <c r="F195" i="1"/>
  <c r="D196" i="1" l="1"/>
  <c r="G196" i="1"/>
  <c r="F196" i="1"/>
  <c r="B197" i="1"/>
  <c r="E197" i="1" s="1"/>
  <c r="B198" i="1" l="1"/>
  <c r="E198" i="1" s="1"/>
  <c r="A197" i="1"/>
  <c r="G197" i="1" l="1"/>
  <c r="F197" i="1"/>
  <c r="A198" i="1"/>
  <c r="D197" i="1"/>
  <c r="B199" i="1" l="1"/>
  <c r="E199" i="1" s="1"/>
  <c r="G198" i="1"/>
  <c r="F198" i="1"/>
  <c r="D198" i="1"/>
  <c r="A199" i="1" l="1"/>
  <c r="B200" i="1"/>
  <c r="A200" i="1" l="1"/>
  <c r="G199" i="1"/>
  <c r="F199" i="1"/>
  <c r="D199" i="1"/>
  <c r="E200" i="1" s="1"/>
  <c r="G200" i="1"/>
  <c r="B201" i="1" l="1"/>
  <c r="D200" i="1"/>
  <c r="F200" i="1"/>
  <c r="E201" i="1" l="1"/>
  <c r="B202" i="1" s="1"/>
  <c r="E202" i="1" s="1"/>
  <c r="A201" i="1"/>
  <c r="G201" i="1"/>
  <c r="F201" i="1"/>
  <c r="D201" i="1"/>
  <c r="B203" i="1" l="1"/>
  <c r="A202" i="1"/>
  <c r="D202" i="1"/>
  <c r="E203" i="1" l="1"/>
  <c r="B204" i="1" s="1"/>
  <c r="A203" i="1"/>
  <c r="G202" i="1"/>
  <c r="F202" i="1"/>
  <c r="A204" i="1" l="1"/>
  <c r="D203" i="1"/>
  <c r="E204" i="1" s="1"/>
  <c r="G203" i="1"/>
  <c r="F203" i="1"/>
  <c r="D204" i="1" l="1"/>
  <c r="G204" i="1"/>
  <c r="F204" i="1"/>
  <c r="B205" i="1"/>
  <c r="E205" i="1" s="1"/>
  <c r="B206" i="1" l="1"/>
  <c r="E206" i="1" s="1"/>
  <c r="A205" i="1"/>
  <c r="D205" i="1" l="1"/>
  <c r="B207" i="1"/>
  <c r="E207" i="1" s="1"/>
  <c r="A206" i="1"/>
  <c r="G205" i="1"/>
  <c r="F205" i="1"/>
  <c r="B208" i="1" l="1"/>
  <c r="E208" i="1" s="1"/>
  <c r="A207" i="1"/>
  <c r="G206" i="1"/>
  <c r="F206" i="1"/>
  <c r="D206" i="1"/>
  <c r="D207" i="1" l="1"/>
  <c r="A208" i="1"/>
  <c r="G207" i="1"/>
  <c r="F207" i="1"/>
  <c r="D208" i="1" l="1"/>
  <c r="G208" i="1"/>
  <c r="F208" i="1"/>
  <c r="B209" i="1"/>
  <c r="E209" i="1" s="1"/>
  <c r="A209" i="1" l="1"/>
  <c r="D209" i="1" l="1"/>
  <c r="G209" i="1"/>
  <c r="F209" i="1"/>
  <c r="B210" i="1"/>
  <c r="E210" i="1" l="1"/>
  <c r="B211" i="1" s="1"/>
  <c r="E211" i="1" s="1"/>
  <c r="A210" i="1"/>
  <c r="D210" i="1" s="1"/>
  <c r="B212" i="1" l="1"/>
  <c r="E212" i="1" s="1"/>
  <c r="A211" i="1"/>
  <c r="G210" i="1"/>
  <c r="F210" i="1"/>
  <c r="D211" i="1" s="1"/>
  <c r="A212" i="1" l="1"/>
  <c r="G211" i="1"/>
  <c r="F211" i="1"/>
  <c r="D212" i="1" l="1"/>
  <c r="G212" i="1"/>
  <c r="F212" i="1"/>
  <c r="B213" i="1"/>
  <c r="E213" i="1" s="1"/>
  <c r="A213" i="1" l="1"/>
  <c r="G213" i="1" l="1"/>
  <c r="F213" i="1"/>
  <c r="D213" i="1"/>
  <c r="B214" i="1"/>
  <c r="E214" i="1" l="1"/>
  <c r="A214" i="1"/>
  <c r="G214" i="1" l="1"/>
  <c r="F214" i="1"/>
  <c r="D214" i="1"/>
  <c r="B215" i="1"/>
  <c r="E215" i="1" l="1"/>
  <c r="D215" i="1"/>
  <c r="A215" i="1"/>
  <c r="G215" i="1" l="1"/>
  <c r="F215" i="1"/>
  <c r="B216" i="1"/>
  <c r="E216" i="1" s="1"/>
  <c r="A216" i="1" l="1"/>
  <c r="D216" i="1" l="1"/>
  <c r="G216" i="1"/>
  <c r="F216" i="1"/>
  <c r="B217" i="1"/>
  <c r="E217" i="1" l="1"/>
  <c r="A217" i="1"/>
  <c r="D217" i="1" s="1"/>
  <c r="G217" i="1" l="1"/>
  <c r="F217" i="1"/>
  <c r="B218" i="1"/>
  <c r="E218" i="1" s="1"/>
  <c r="A218" i="1" l="1"/>
  <c r="D218" i="1" s="1"/>
  <c r="G218" i="1" l="1"/>
  <c r="F218" i="1"/>
  <c r="B219" i="1"/>
  <c r="E219" i="1" s="1"/>
  <c r="B220" i="1" l="1"/>
  <c r="A219" i="1"/>
  <c r="D219" i="1" s="1"/>
  <c r="E220" i="1" l="1"/>
  <c r="B221" i="1" s="1"/>
  <c r="E221" i="1" s="1"/>
  <c r="A220" i="1"/>
  <c r="G219" i="1"/>
  <c r="F219" i="1"/>
  <c r="G220" i="1" l="1"/>
  <c r="F220" i="1"/>
  <c r="B222" i="1"/>
  <c r="E222" i="1" s="1"/>
  <c r="A221" i="1"/>
  <c r="D220" i="1"/>
  <c r="B223" i="1" l="1"/>
  <c r="E223" i="1" s="1"/>
  <c r="A222" i="1"/>
  <c r="G221" i="1"/>
  <c r="F221" i="1"/>
  <c r="D221" i="1"/>
  <c r="A223" i="1" l="1"/>
  <c r="B224" i="1"/>
  <c r="E224" i="1" s="1"/>
  <c r="D222" i="1"/>
  <c r="G222" i="1"/>
  <c r="F222" i="1"/>
  <c r="D223" i="1" l="1"/>
  <c r="A224" i="1"/>
  <c r="B225" i="1"/>
  <c r="E225" i="1" s="1"/>
  <c r="G223" i="1"/>
  <c r="F223" i="1"/>
  <c r="A225" i="1" l="1"/>
  <c r="D224" i="1"/>
  <c r="G224" i="1"/>
  <c r="F224" i="1"/>
  <c r="D225" i="1" l="1"/>
  <c r="G225" i="1"/>
  <c r="F225" i="1"/>
  <c r="B226" i="1"/>
  <c r="E226" i="1" s="1"/>
  <c r="A226" i="1" l="1"/>
  <c r="D226" i="1" s="1"/>
  <c r="G226" i="1" l="1"/>
  <c r="F226" i="1"/>
  <c r="B227" i="1"/>
  <c r="E227" i="1" s="1"/>
  <c r="A227" i="1" l="1"/>
  <c r="G227" i="1" l="1"/>
  <c r="F227" i="1"/>
  <c r="D227" i="1"/>
  <c r="B228" i="1"/>
  <c r="E228" i="1" s="1"/>
  <c r="A228" i="1" l="1"/>
  <c r="D228" i="1" l="1"/>
  <c r="G228" i="1"/>
  <c r="F228" i="1"/>
  <c r="B229" i="1"/>
  <c r="E229" i="1" s="1"/>
  <c r="B230" i="1" l="1"/>
  <c r="E230" i="1" s="1"/>
  <c r="A229" i="1"/>
  <c r="D229" i="1" l="1"/>
  <c r="A230" i="1"/>
  <c r="G229" i="1"/>
  <c r="F229" i="1"/>
  <c r="D230" i="1" l="1"/>
  <c r="G230" i="1"/>
  <c r="F230" i="1"/>
  <c r="B231" i="1"/>
  <c r="E231" i="1" s="1"/>
  <c r="B232" i="1" l="1"/>
  <c r="E232" i="1" s="1"/>
  <c r="A231" i="1"/>
  <c r="D231" i="1" s="1"/>
  <c r="B233" i="1" l="1"/>
  <c r="E233" i="1" s="1"/>
  <c r="A232" i="1"/>
  <c r="G231" i="1"/>
  <c r="F231" i="1"/>
  <c r="D232" i="1" l="1"/>
  <c r="A233" i="1"/>
  <c r="G232" i="1"/>
  <c r="F232" i="1"/>
  <c r="D233" i="1" l="1"/>
  <c r="G233" i="1"/>
  <c r="F233" i="1"/>
  <c r="B234" i="1"/>
  <c r="E234" i="1" s="1"/>
  <c r="A234" i="1" l="1"/>
  <c r="D234" i="1" s="1"/>
  <c r="G234" i="1" l="1"/>
  <c r="F234" i="1"/>
  <c r="B235" i="1"/>
  <c r="E235" i="1" s="1"/>
  <c r="B236" i="1" l="1"/>
  <c r="A235" i="1"/>
  <c r="D235" i="1" s="1"/>
  <c r="E236" i="1" l="1"/>
  <c r="B237" i="1" s="1"/>
  <c r="E237" i="1" s="1"/>
  <c r="A236" i="1"/>
  <c r="G235" i="1"/>
  <c r="F235" i="1"/>
  <c r="D236" i="1" s="1"/>
  <c r="A237" i="1" l="1"/>
  <c r="G236" i="1"/>
  <c r="F236" i="1"/>
  <c r="D237" i="1" l="1"/>
  <c r="G237" i="1"/>
  <c r="F237" i="1"/>
  <c r="B238" i="1"/>
  <c r="E238" i="1" s="1"/>
  <c r="B239" i="1" l="1"/>
  <c r="E239" i="1" s="1"/>
  <c r="A238" i="1"/>
  <c r="A239" i="1" l="1"/>
  <c r="D238" i="1"/>
  <c r="G238" i="1"/>
  <c r="F238" i="1"/>
  <c r="D239" i="1" l="1"/>
  <c r="G239" i="1"/>
  <c r="F239" i="1"/>
  <c r="B240" i="1"/>
  <c r="E240" i="1" l="1"/>
  <c r="A240" i="1"/>
  <c r="D240" i="1" l="1"/>
  <c r="G240" i="1"/>
  <c r="F240" i="1"/>
  <c r="B241" i="1"/>
  <c r="E241" i="1" s="1"/>
  <c r="A241" i="1" l="1"/>
  <c r="D241" i="1" s="1"/>
  <c r="G241" i="1" l="1"/>
  <c r="F241" i="1"/>
  <c r="B242" i="1"/>
  <c r="E242" i="1" s="1"/>
  <c r="A242" i="1" l="1"/>
  <c r="D242" i="1" s="1"/>
  <c r="B243" i="1"/>
  <c r="E243" i="1" s="1"/>
  <c r="A243" i="1" l="1"/>
  <c r="G242" i="1"/>
  <c r="F242" i="1"/>
  <c r="D243" i="1" s="1"/>
  <c r="G243" i="1" l="1"/>
  <c r="F243" i="1"/>
  <c r="B244" i="1"/>
  <c r="E244" i="1" s="1"/>
  <c r="A244" i="1" l="1"/>
  <c r="D244" i="1" l="1"/>
  <c r="G244" i="1"/>
  <c r="F244" i="1"/>
  <c r="B245" i="1"/>
  <c r="E245" i="1" l="1"/>
  <c r="B246" i="1" s="1"/>
  <c r="E246" i="1" s="1"/>
  <c r="A245" i="1"/>
  <c r="A246" i="1" l="1"/>
  <c r="D245" i="1"/>
  <c r="B247" i="1" s="1"/>
  <c r="E247" i="1" s="1"/>
  <c r="G245" i="1"/>
  <c r="F245" i="1"/>
  <c r="D246" i="1" l="1"/>
  <c r="A247" i="1"/>
  <c r="G246" i="1"/>
  <c r="F246" i="1"/>
  <c r="D247" i="1" l="1"/>
  <c r="G247" i="1"/>
  <c r="F247" i="1"/>
  <c r="B248" i="1"/>
  <c r="E248" i="1" s="1"/>
  <c r="A248" i="1" l="1"/>
  <c r="D248" i="1" s="1"/>
  <c r="G248" i="1" l="1"/>
  <c r="F248" i="1"/>
  <c r="B249" i="1"/>
  <c r="E249" i="1" s="1"/>
  <c r="A249" i="1" l="1"/>
  <c r="D249" i="1" s="1"/>
  <c r="G249" i="1" l="1"/>
  <c r="F249" i="1"/>
  <c r="B250" i="1"/>
  <c r="E250" i="1" s="1"/>
  <c r="B251" i="1" l="1"/>
  <c r="E251" i="1" s="1"/>
  <c r="A250" i="1"/>
  <c r="D250" i="1" l="1"/>
  <c r="G251" i="1"/>
  <c r="A251" i="1"/>
  <c r="G250" i="1"/>
  <c r="F250" i="1"/>
  <c r="B252" i="1" l="1"/>
  <c r="E252" i="1" s="1"/>
  <c r="F251" i="1"/>
  <c r="D251" i="1"/>
  <c r="B253" i="1" l="1"/>
  <c r="A252" i="1"/>
  <c r="D252" i="1"/>
  <c r="F252" i="1"/>
  <c r="G252" i="1"/>
  <c r="E253" i="1" l="1"/>
  <c r="B254" i="1" s="1"/>
  <c r="A253" i="1"/>
  <c r="D253" i="1"/>
  <c r="G253" i="1"/>
  <c r="F253" i="1"/>
  <c r="E254" i="1" l="1"/>
  <c r="A254" i="1"/>
  <c r="D254" i="1" s="1"/>
  <c r="G254" i="1" l="1"/>
  <c r="F254" i="1"/>
  <c r="B255" i="1"/>
  <c r="E255" i="1" s="1"/>
  <c r="A255" i="1" l="1"/>
  <c r="G255" i="1" l="1"/>
  <c r="F255" i="1"/>
  <c r="D255" i="1"/>
  <c r="B256" i="1"/>
  <c r="E256" i="1" l="1"/>
  <c r="A256" i="1"/>
  <c r="G256" i="1" l="1"/>
  <c r="F256" i="1"/>
  <c r="B257" i="1"/>
  <c r="D256" i="1"/>
  <c r="E257" i="1" l="1"/>
  <c r="B258" i="1" s="1"/>
  <c r="A257" i="1"/>
  <c r="D257" i="1" l="1"/>
  <c r="E258" i="1" s="1"/>
  <c r="A258" i="1"/>
  <c r="G257" i="1"/>
  <c r="F257" i="1"/>
  <c r="B259" i="1" l="1"/>
  <c r="E259" i="1" s="1"/>
  <c r="D258" i="1"/>
  <c r="A259" i="1"/>
  <c r="G258" i="1"/>
  <c r="F258" i="1"/>
  <c r="D259" i="1" l="1"/>
  <c r="G259" i="1"/>
  <c r="F259" i="1"/>
  <c r="B260" i="1"/>
  <c r="E260" i="1" s="1"/>
  <c r="A260" i="1" l="1"/>
  <c r="D260" i="1" s="1"/>
  <c r="B261" i="1"/>
  <c r="E261" i="1" s="1"/>
  <c r="A261" i="1" l="1"/>
  <c r="F260" i="1"/>
  <c r="G260" i="1"/>
  <c r="D261" i="1" l="1"/>
  <c r="G261" i="1"/>
  <c r="F261" i="1"/>
  <c r="B262" i="1"/>
  <c r="E262" i="1" s="1"/>
  <c r="A262" i="1" l="1"/>
  <c r="D262" i="1"/>
  <c r="G262" i="1" l="1"/>
  <c r="F262" i="1"/>
  <c r="B263" i="1"/>
  <c r="E263" i="1" s="1"/>
  <c r="B264" i="1" l="1"/>
  <c r="E264" i="1" s="1"/>
  <c r="A263" i="1"/>
  <c r="D263" i="1" l="1"/>
  <c r="A264" i="1"/>
  <c r="G263" i="1"/>
  <c r="F263" i="1"/>
  <c r="D264" i="1" l="1"/>
  <c r="G264" i="1"/>
  <c r="F264" i="1"/>
  <c r="B265" i="1"/>
  <c r="E265" i="1" s="1"/>
  <c r="B266" i="1" l="1"/>
  <c r="E266" i="1" s="1"/>
  <c r="A265" i="1"/>
  <c r="A266" i="1" l="1"/>
  <c r="D265" i="1"/>
  <c r="B267" i="1" s="1"/>
  <c r="E267" i="1" s="1"/>
  <c r="G265" i="1"/>
  <c r="F265" i="1"/>
  <c r="B268" i="1" l="1"/>
  <c r="E268" i="1" s="1"/>
  <c r="A267" i="1"/>
  <c r="D266" i="1"/>
  <c r="G266" i="1"/>
  <c r="F266" i="1"/>
  <c r="D267" i="1" l="1"/>
  <c r="B269" i="1"/>
  <c r="E269" i="1" s="1"/>
  <c r="A268" i="1"/>
  <c r="G267" i="1"/>
  <c r="F267" i="1"/>
  <c r="D268" i="1" l="1"/>
  <c r="B270" i="1"/>
  <c r="E270" i="1" s="1"/>
  <c r="A269" i="1"/>
  <c r="G268" i="1"/>
  <c r="F268" i="1"/>
  <c r="D269" i="1" s="1"/>
  <c r="B271" i="1" l="1"/>
  <c r="E271" i="1" s="1"/>
  <c r="A270" i="1"/>
  <c r="G269" i="1"/>
  <c r="F269" i="1"/>
  <c r="D270" i="1" s="1"/>
  <c r="B272" i="1" l="1"/>
  <c r="E272" i="1" s="1"/>
  <c r="A271" i="1"/>
  <c r="F270" i="1"/>
  <c r="G270" i="1"/>
  <c r="D271" i="1" l="1"/>
  <c r="B273" i="1"/>
  <c r="E273" i="1" s="1"/>
  <c r="A272" i="1"/>
  <c r="G271" i="1"/>
  <c r="F271" i="1"/>
  <c r="D272" i="1" l="1"/>
  <c r="A273" i="1"/>
  <c r="G272" i="1"/>
  <c r="F272" i="1"/>
  <c r="D273" i="1" l="1"/>
  <c r="G273" i="1"/>
  <c r="F273" i="1"/>
  <c r="B274" i="1"/>
  <c r="E274" i="1" s="1"/>
  <c r="B275" i="1" l="1"/>
  <c r="E275" i="1" s="1"/>
  <c r="A274" i="1"/>
  <c r="A275" i="1" l="1"/>
  <c r="G274" i="1"/>
  <c r="F274" i="1"/>
  <c r="D274" i="1"/>
  <c r="B276" i="1" s="1"/>
  <c r="E276" i="1" s="1"/>
  <c r="A276" i="1" l="1"/>
  <c r="D275" i="1"/>
  <c r="B277" i="1" s="1"/>
  <c r="E277" i="1" s="1"/>
  <c r="G275" i="1"/>
  <c r="F275" i="1"/>
  <c r="D276" i="1" l="1"/>
  <c r="B278" i="1"/>
  <c r="E278" i="1" s="1"/>
  <c r="A277" i="1"/>
  <c r="F276" i="1"/>
  <c r="G276" i="1"/>
  <c r="D277" i="1" l="1"/>
  <c r="B279" i="1"/>
  <c r="E279" i="1" s="1"/>
  <c r="A278" i="1"/>
  <c r="G277" i="1"/>
  <c r="F277" i="1"/>
  <c r="D278" i="1" l="1"/>
  <c r="A279" i="1"/>
  <c r="B280" i="1"/>
  <c r="E280" i="1" s="1"/>
  <c r="G278" i="1"/>
  <c r="F278" i="1"/>
  <c r="D279" i="1" s="1"/>
  <c r="B281" i="1" l="1"/>
  <c r="E281" i="1" s="1"/>
  <c r="A280" i="1"/>
  <c r="G279" i="1"/>
  <c r="F279" i="1"/>
  <c r="D280" i="1" s="1"/>
  <c r="B282" i="1" l="1"/>
  <c r="E282" i="1" s="1"/>
  <c r="A281" i="1"/>
  <c r="G280" i="1"/>
  <c r="F280" i="1"/>
  <c r="D281" i="1" s="1"/>
  <c r="A282" i="1" l="1"/>
  <c r="G281" i="1"/>
  <c r="F281" i="1"/>
  <c r="D282" i="1" s="1"/>
  <c r="G282" i="1" l="1"/>
  <c r="F282" i="1"/>
  <c r="B283" i="1"/>
  <c r="E283" i="1" s="1"/>
  <c r="B284" i="1" l="1"/>
  <c r="A283" i="1"/>
  <c r="D283" i="1" l="1"/>
  <c r="E284" i="1" s="1"/>
  <c r="A284" i="1"/>
  <c r="G283" i="1"/>
  <c r="F283" i="1"/>
  <c r="D284" i="1" l="1"/>
  <c r="G284" i="1"/>
  <c r="F284" i="1"/>
  <c r="B285" i="1"/>
  <c r="E285" i="1" l="1"/>
  <c r="B286" i="1" s="1"/>
  <c r="E286" i="1" s="1"/>
  <c r="A285" i="1"/>
  <c r="D285" i="1" s="1"/>
  <c r="G285" i="1" l="1"/>
  <c r="F285" i="1"/>
  <c r="B287" i="1"/>
  <c r="E287" i="1" s="1"/>
  <c r="A286" i="1"/>
  <c r="A287" i="1" l="1"/>
  <c r="G286" i="1"/>
  <c r="F286" i="1"/>
  <c r="D286" i="1"/>
  <c r="D287" i="1" l="1"/>
  <c r="G287" i="1"/>
  <c r="F287" i="1"/>
  <c r="B288" i="1"/>
  <c r="E288" i="1" s="1"/>
  <c r="A288" i="1" l="1"/>
  <c r="G288" i="1" l="1"/>
  <c r="F288" i="1"/>
  <c r="D288" i="1"/>
  <c r="B289" i="1"/>
  <c r="E289" i="1" s="1"/>
  <c r="D289" i="1" l="1"/>
  <c r="A289" i="1"/>
  <c r="B290" i="1"/>
  <c r="E290" i="1" s="1"/>
  <c r="A290" i="1" l="1"/>
  <c r="B291" i="1"/>
  <c r="E291" i="1" s="1"/>
  <c r="G289" i="1"/>
  <c r="F289" i="1"/>
  <c r="D290" i="1" s="1"/>
  <c r="A291" i="1" l="1"/>
  <c r="B292" i="1"/>
  <c r="E292" i="1" s="1"/>
  <c r="G290" i="1"/>
  <c r="F290" i="1"/>
  <c r="D291" i="1" l="1"/>
  <c r="B293" i="1"/>
  <c r="E293" i="1" s="1"/>
  <c r="A292" i="1"/>
  <c r="G291" i="1"/>
  <c r="F291" i="1"/>
  <c r="D292" i="1" l="1"/>
  <c r="A293" i="1"/>
  <c r="G292" i="1"/>
  <c r="F292" i="1"/>
  <c r="D293" i="1" l="1"/>
  <c r="G293" i="1"/>
  <c r="F293" i="1"/>
  <c r="B294" i="1"/>
  <c r="E294" i="1" s="1"/>
  <c r="B295" i="1" l="1"/>
  <c r="E295" i="1" s="1"/>
  <c r="A294" i="1"/>
  <c r="D294" i="1" l="1"/>
  <c r="A295" i="1"/>
  <c r="G294" i="1"/>
  <c r="F294" i="1"/>
  <c r="D295" i="1" l="1"/>
  <c r="G295" i="1"/>
  <c r="F295" i="1"/>
  <c r="B296" i="1"/>
  <c r="E296" i="1" s="1"/>
  <c r="A296" i="1" l="1"/>
  <c r="D296" i="1" l="1"/>
  <c r="G296" i="1"/>
  <c r="F296" i="1"/>
  <c r="B297" i="1"/>
  <c r="E297" i="1" s="1"/>
  <c r="B298" i="1" l="1"/>
  <c r="E298" i="1" s="1"/>
  <c r="A297" i="1"/>
  <c r="B299" i="1" l="1"/>
  <c r="A298" i="1"/>
  <c r="G297" i="1"/>
  <c r="F297" i="1"/>
  <c r="D297" i="1"/>
  <c r="D298" i="1" l="1"/>
  <c r="E299" i="1" s="1"/>
  <c r="A299" i="1"/>
  <c r="G298" i="1"/>
  <c r="F298" i="1"/>
  <c r="D299" i="1" l="1"/>
  <c r="G299" i="1"/>
  <c r="F299" i="1"/>
  <c r="B300" i="1"/>
  <c r="E300" i="1" s="1"/>
  <c r="B301" i="1" l="1"/>
  <c r="E301" i="1" s="1"/>
  <c r="A300" i="1"/>
  <c r="D300" i="1" l="1"/>
  <c r="A301" i="1"/>
  <c r="B302" i="1"/>
  <c r="G300" i="1"/>
  <c r="F300" i="1"/>
  <c r="D301" i="1" l="1"/>
  <c r="E302" i="1" s="1"/>
  <c r="A302" i="1"/>
  <c r="G301" i="1"/>
  <c r="F301" i="1"/>
  <c r="B303" i="1" l="1"/>
  <c r="E303" i="1" s="1"/>
  <c r="D302" i="1"/>
  <c r="G302" i="1"/>
  <c r="F302" i="1"/>
  <c r="A303" i="1" l="1"/>
  <c r="B304" i="1"/>
  <c r="E304" i="1" s="1"/>
  <c r="D303" i="1"/>
  <c r="G303" i="1"/>
  <c r="F303" i="1"/>
  <c r="A304" i="1" l="1"/>
  <c r="B305" i="1"/>
  <c r="E305" i="1" s="1"/>
  <c r="D304" i="1"/>
  <c r="G304" i="1"/>
  <c r="F304" i="1"/>
  <c r="D305" i="1" l="1"/>
  <c r="A305" i="1"/>
  <c r="G305" i="1"/>
  <c r="F305" i="1"/>
  <c r="B306" i="1"/>
  <c r="E306" i="1" l="1"/>
  <c r="B307" i="1" s="1"/>
  <c r="E307" i="1" s="1"/>
  <c r="A306" i="1"/>
  <c r="D306" i="1" l="1"/>
  <c r="G306" i="1"/>
  <c r="F306" i="1"/>
  <c r="B308" i="1"/>
  <c r="E308" i="1" s="1"/>
  <c r="A307" i="1"/>
  <c r="A308" i="1" l="1"/>
  <c r="D307" i="1"/>
  <c r="G307" i="1"/>
  <c r="F307" i="1"/>
  <c r="D308" i="1" l="1"/>
  <c r="G308" i="1"/>
  <c r="F308" i="1"/>
  <c r="B309" i="1"/>
  <c r="E309" i="1" s="1"/>
  <c r="A309" i="1" l="1"/>
  <c r="G309" i="1" l="1"/>
  <c r="F309" i="1"/>
  <c r="B310" i="1"/>
  <c r="D309" i="1"/>
  <c r="E310" i="1" l="1"/>
  <c r="A310" i="1"/>
  <c r="G310" i="1" l="1"/>
  <c r="F310" i="1"/>
  <c r="D310" i="1"/>
  <c r="B311" i="1"/>
  <c r="E311" i="1" s="1"/>
  <c r="A311" i="1" l="1"/>
  <c r="D311" i="1" s="1"/>
  <c r="B312" i="1" l="1"/>
  <c r="E312" i="1" s="1"/>
  <c r="G311" i="1"/>
  <c r="F311" i="1"/>
  <c r="A312" i="1" l="1"/>
  <c r="G312" i="1" l="1"/>
  <c r="F312" i="1"/>
  <c r="B313" i="1"/>
  <c r="E313" i="1" s="1"/>
  <c r="D312" i="1"/>
  <c r="D313" i="1" l="1"/>
  <c r="A313" i="1"/>
  <c r="G313" i="1" l="1"/>
  <c r="F313" i="1"/>
  <c r="B314" i="1"/>
  <c r="E314" i="1" s="1"/>
  <c r="B315" i="1" l="1"/>
  <c r="E315" i="1" s="1"/>
  <c r="A314" i="1"/>
  <c r="D314" i="1" l="1"/>
  <c r="A315" i="1"/>
  <c r="G314" i="1"/>
  <c r="F314" i="1"/>
  <c r="D315" i="1" l="1"/>
  <c r="G315" i="1"/>
  <c r="F315" i="1"/>
  <c r="B316" i="1"/>
  <c r="E316" i="1" l="1"/>
  <c r="D316" i="1"/>
  <c r="A316" i="1"/>
  <c r="G316" i="1" l="1"/>
  <c r="F316" i="1"/>
  <c r="B317" i="1"/>
  <c r="E317" i="1" s="1"/>
  <c r="A317" i="1" l="1"/>
  <c r="G317" i="1" l="1"/>
  <c r="F317" i="1"/>
  <c r="B318" i="1"/>
  <c r="E318" i="1" s="1"/>
  <c r="D317" i="1"/>
  <c r="A318" i="1" l="1"/>
  <c r="D318" i="1" s="1"/>
  <c r="G318" i="1" l="1"/>
  <c r="F318" i="1"/>
  <c r="B319" i="1"/>
  <c r="E319" i="1" s="1"/>
  <c r="B320" i="1" l="1"/>
  <c r="E320" i="1" s="1"/>
  <c r="A319" i="1"/>
  <c r="D319" i="1" l="1"/>
  <c r="B321" i="1"/>
  <c r="E321" i="1" s="1"/>
  <c r="A320" i="1"/>
  <c r="G319" i="1"/>
  <c r="F319" i="1"/>
  <c r="D320" i="1" l="1"/>
  <c r="B322" i="1"/>
  <c r="E322" i="1" s="1"/>
  <c r="A321" i="1"/>
  <c r="G320" i="1"/>
  <c r="F320" i="1"/>
  <c r="D321" i="1" l="1"/>
  <c r="A322" i="1"/>
  <c r="G321" i="1"/>
  <c r="F321" i="1"/>
  <c r="D322" i="1" l="1"/>
  <c r="G322" i="1"/>
  <c r="F322" i="1"/>
  <c r="B323" i="1"/>
  <c r="E323" i="1" s="1"/>
  <c r="B324" i="1" l="1"/>
  <c r="E324" i="1" s="1"/>
  <c r="A323" i="1"/>
  <c r="D323" i="1"/>
  <c r="B325" i="1" l="1"/>
  <c r="E325" i="1" s="1"/>
  <c r="A324" i="1"/>
  <c r="G323" i="1"/>
  <c r="F323" i="1"/>
  <c r="D324" i="1" l="1"/>
  <c r="A325" i="1"/>
  <c r="G324" i="1"/>
  <c r="F324" i="1"/>
  <c r="D325" i="1" l="1"/>
  <c r="G325" i="1"/>
  <c r="F325" i="1"/>
  <c r="B326" i="1"/>
  <c r="E326" i="1" s="1"/>
  <c r="B327" i="1" l="1"/>
  <c r="E327" i="1" s="1"/>
  <c r="A326" i="1"/>
  <c r="D326" i="1" l="1"/>
  <c r="A327" i="1"/>
  <c r="G326" i="1"/>
  <c r="F326" i="1"/>
  <c r="D327" i="1" l="1"/>
  <c r="G327" i="1"/>
  <c r="F327" i="1"/>
  <c r="B328" i="1"/>
  <c r="E328" i="1" s="1"/>
  <c r="D328" i="1" l="1"/>
  <c r="A328" i="1"/>
  <c r="G328" i="1" l="1"/>
  <c r="F328" i="1"/>
  <c r="B329" i="1"/>
  <c r="E329" i="1" s="1"/>
  <c r="A329" i="1" l="1"/>
  <c r="D329" i="1" s="1"/>
  <c r="G329" i="1" l="1"/>
  <c r="F329" i="1"/>
  <c r="B330" i="1"/>
  <c r="E330" i="1" s="1"/>
  <c r="A330" i="1" l="1"/>
  <c r="G330" i="1" l="1"/>
  <c r="F330" i="1"/>
  <c r="D330" i="1"/>
  <c r="B331" i="1"/>
  <c r="E331" i="1" s="1"/>
  <c r="B332" i="1" l="1"/>
  <c r="E332" i="1" s="1"/>
  <c r="D331" i="1"/>
  <c r="A331" i="1"/>
  <c r="B333" i="1" l="1"/>
  <c r="A332" i="1"/>
  <c r="G331" i="1"/>
  <c r="F331" i="1"/>
  <c r="D332" i="1" s="1"/>
  <c r="E333" i="1" l="1"/>
  <c r="A333" i="1"/>
  <c r="G332" i="1"/>
  <c r="F332" i="1"/>
  <c r="D333" i="1" s="1"/>
  <c r="G333" i="1" l="1"/>
  <c r="F333" i="1"/>
  <c r="B334" i="1"/>
  <c r="E334" i="1" s="1"/>
  <c r="A334" i="1" l="1"/>
  <c r="D334" i="1" l="1"/>
  <c r="G334" i="1"/>
  <c r="F334" i="1"/>
  <c r="B335" i="1"/>
  <c r="E335" i="1" s="1"/>
  <c r="B336" i="1" l="1"/>
  <c r="A335" i="1"/>
  <c r="D335" i="1" s="1"/>
  <c r="E336" i="1" l="1"/>
  <c r="B337" i="1" s="1"/>
  <c r="E337" i="1" s="1"/>
  <c r="G335" i="1"/>
  <c r="F335" i="1"/>
  <c r="A336" i="1"/>
  <c r="A337" i="1" l="1"/>
  <c r="G336" i="1"/>
  <c r="F336" i="1"/>
  <c r="D336" i="1"/>
  <c r="D337" i="1" l="1"/>
  <c r="G337" i="1"/>
  <c r="F337" i="1"/>
  <c r="B338" i="1"/>
  <c r="E338" i="1" s="1"/>
  <c r="A338" i="1" l="1"/>
  <c r="G338" i="1" l="1"/>
  <c r="F338" i="1"/>
  <c r="D338" i="1"/>
  <c r="B339" i="1"/>
  <c r="E339" i="1" s="1"/>
  <c r="B340" i="1" l="1"/>
  <c r="E340" i="1" s="1"/>
  <c r="A339" i="1"/>
  <c r="D339" i="1" l="1"/>
  <c r="B341" i="1"/>
  <c r="E341" i="1" s="1"/>
  <c r="A340" i="1"/>
  <c r="F339" i="1"/>
  <c r="G339" i="1"/>
  <c r="B342" i="1" l="1"/>
  <c r="E342" i="1" s="1"/>
  <c r="D340" i="1"/>
  <c r="A341" i="1"/>
  <c r="G340" i="1"/>
  <c r="F340" i="1"/>
  <c r="D341" i="1" l="1"/>
  <c r="B343" i="1"/>
  <c r="E343" i="1" s="1"/>
  <c r="A342" i="1"/>
  <c r="G341" i="1"/>
  <c r="F341" i="1"/>
  <c r="D342" i="1" l="1"/>
  <c r="B344" i="1"/>
  <c r="A343" i="1"/>
  <c r="G342" i="1"/>
  <c r="F342" i="1"/>
  <c r="D343" i="1" s="1"/>
  <c r="E344" i="1" l="1"/>
  <c r="A344" i="1"/>
  <c r="G343" i="1"/>
  <c r="F343" i="1"/>
  <c r="D344" i="1" s="1"/>
  <c r="B345" i="1" l="1"/>
  <c r="E345" i="1" s="1"/>
  <c r="G344" i="1"/>
  <c r="F344" i="1"/>
  <c r="B346" i="1" l="1"/>
  <c r="E346" i="1" s="1"/>
  <c r="A345" i="1"/>
  <c r="D345" i="1" s="1"/>
  <c r="G345" i="1"/>
  <c r="F345" i="1"/>
  <c r="D346" i="1" l="1"/>
  <c r="A346" i="1"/>
  <c r="B347" i="1" l="1"/>
  <c r="E347" i="1" s="1"/>
  <c r="G346" i="1"/>
  <c r="F346" i="1"/>
  <c r="B348" i="1" l="1"/>
  <c r="E348" i="1" s="1"/>
  <c r="D347" i="1"/>
  <c r="A347" i="1"/>
  <c r="B349" i="1" l="1"/>
  <c r="E349" i="1" s="1"/>
  <c r="A348" i="1"/>
  <c r="G347" i="1"/>
  <c r="F347" i="1"/>
  <c r="D348" i="1" s="1"/>
  <c r="B350" i="1" l="1"/>
  <c r="E350" i="1" s="1"/>
  <c r="A349" i="1"/>
  <c r="G348" i="1"/>
  <c r="F348" i="1"/>
  <c r="D349" i="1" s="1"/>
  <c r="A350" i="1" l="1"/>
  <c r="G349" i="1"/>
  <c r="F349" i="1"/>
  <c r="D350" i="1" s="1"/>
  <c r="G350" i="1" l="1"/>
  <c r="F350" i="1"/>
  <c r="B351" i="1"/>
  <c r="E351" i="1" s="1"/>
  <c r="B352" i="1" l="1"/>
  <c r="E352" i="1" s="1"/>
  <c r="D351" i="1"/>
  <c r="A351" i="1"/>
  <c r="B353" i="1" l="1"/>
  <c r="E353" i="1" s="1"/>
  <c r="A352" i="1"/>
  <c r="G351" i="1"/>
  <c r="F351" i="1"/>
  <c r="D352" i="1" s="1"/>
  <c r="B354" i="1" l="1"/>
  <c r="A353" i="1"/>
  <c r="G352" i="1"/>
  <c r="F352" i="1"/>
  <c r="D353" i="1" s="1"/>
  <c r="E354" i="1" l="1"/>
  <c r="A354" i="1"/>
  <c r="G353" i="1"/>
  <c r="F353" i="1"/>
  <c r="D354" i="1" s="1"/>
  <c r="G354" i="1" l="1"/>
  <c r="F354" i="1"/>
  <c r="B355" i="1"/>
  <c r="E355" i="1" s="1"/>
  <c r="B356" i="1" l="1"/>
  <c r="E356" i="1" s="1"/>
  <c r="A355" i="1"/>
  <c r="D355" i="1" s="1"/>
  <c r="B357" i="1" l="1"/>
  <c r="E357" i="1" s="1"/>
  <c r="A356" i="1"/>
  <c r="G355" i="1"/>
  <c r="F355" i="1"/>
  <c r="D356" i="1" s="1"/>
  <c r="G357" i="1" l="1"/>
  <c r="B358" i="1"/>
  <c r="E358" i="1" s="1"/>
  <c r="A357" i="1"/>
  <c r="G356" i="1"/>
  <c r="F356" i="1"/>
  <c r="B359" i="1" l="1"/>
  <c r="A358" i="1"/>
  <c r="F357" i="1"/>
  <c r="D357" i="1"/>
  <c r="G359" i="1" l="1"/>
  <c r="E359" i="1"/>
  <c r="B360" i="1" s="1"/>
  <c r="A359" i="1"/>
  <c r="D358" i="1"/>
  <c r="F358" i="1"/>
  <c r="G360" i="1" l="1"/>
  <c r="E360" i="1"/>
  <c r="B361" i="1" s="1"/>
  <c r="A360" i="1"/>
  <c r="D359" i="1"/>
  <c r="F359" i="1"/>
  <c r="G361" i="1" l="1"/>
  <c r="A361" i="1"/>
  <c r="D360" i="1"/>
  <c r="E361" i="1" s="1"/>
  <c r="B362" i="1" s="1"/>
  <c r="F360" i="1"/>
  <c r="G362" i="1" l="1"/>
  <c r="E362" i="1"/>
  <c r="B363" i="1" s="1"/>
  <c r="A362" i="1"/>
  <c r="D361" i="1"/>
  <c r="F361" i="1"/>
  <c r="G363" i="1" l="1"/>
  <c r="E363" i="1"/>
  <c r="B364" i="1" s="1"/>
  <c r="A363" i="1"/>
  <c r="D362" i="1"/>
  <c r="F362" i="1"/>
  <c r="G364" i="1" l="1"/>
  <c r="E364" i="1"/>
  <c r="B365" i="1" s="1"/>
  <c r="A364" i="1"/>
  <c r="D363" i="1"/>
  <c r="F363" i="1"/>
  <c r="G365" i="1" l="1"/>
  <c r="E365" i="1"/>
  <c r="B366" i="1" s="1"/>
  <c r="A365" i="1"/>
  <c r="D364" i="1"/>
  <c r="F364" i="1"/>
  <c r="G366" i="1" l="1"/>
  <c r="E366" i="1"/>
  <c r="B367" i="1" s="1"/>
  <c r="A366" i="1"/>
  <c r="D365" i="1"/>
  <c r="F365" i="1"/>
  <c r="G367" i="1" l="1"/>
  <c r="E367" i="1"/>
  <c r="B368" i="1" s="1"/>
  <c r="A367" i="1"/>
  <c r="D366" i="1"/>
  <c r="F366" i="1"/>
  <c r="G368" i="1" l="1"/>
  <c r="E368" i="1"/>
  <c r="B369" i="1" s="1"/>
  <c r="A368" i="1"/>
  <c r="D367" i="1"/>
  <c r="F367" i="1"/>
  <c r="G369" i="1" l="1"/>
  <c r="A369" i="1"/>
  <c r="D368" i="1"/>
  <c r="E369" i="1" s="1"/>
  <c r="B370" i="1" s="1"/>
  <c r="F368" i="1"/>
  <c r="G370" i="1" l="1"/>
  <c r="E370" i="1"/>
  <c r="B371" i="1" s="1"/>
  <c r="A370" i="1"/>
  <c r="D369" i="1"/>
  <c r="F369" i="1"/>
  <c r="G371" i="1" l="1"/>
  <c r="E371" i="1"/>
  <c r="B372" i="1" s="1"/>
  <c r="A371" i="1"/>
  <c r="D370" i="1"/>
  <c r="F370" i="1"/>
  <c r="G372" i="1" l="1"/>
  <c r="A372" i="1"/>
  <c r="D371" i="1"/>
  <c r="E372" i="1" s="1"/>
  <c r="B373" i="1" s="1"/>
  <c r="F371" i="1"/>
  <c r="G373" i="1" l="1"/>
  <c r="E373" i="1"/>
  <c r="B374" i="1" s="1"/>
  <c r="A373" i="1"/>
  <c r="D372" i="1"/>
  <c r="F372" i="1"/>
  <c r="G374" i="1" l="1"/>
  <c r="E374" i="1"/>
  <c r="B375" i="1" s="1"/>
  <c r="A374" i="1"/>
  <c r="D373" i="1"/>
  <c r="F373" i="1"/>
  <c r="G375" i="1" l="1"/>
  <c r="E375" i="1"/>
  <c r="B376" i="1" s="1"/>
  <c r="A375" i="1"/>
  <c r="D374" i="1"/>
  <c r="F374" i="1"/>
  <c r="G376" i="1" l="1"/>
  <c r="E376" i="1"/>
  <c r="B377" i="1" s="1"/>
  <c r="A376" i="1"/>
  <c r="D375" i="1"/>
  <c r="F375" i="1"/>
  <c r="G377" i="1" l="1"/>
  <c r="E377" i="1"/>
  <c r="B378" i="1" s="1"/>
  <c r="A377" i="1"/>
  <c r="D376" i="1"/>
  <c r="F376" i="1"/>
  <c r="G378" i="1" l="1"/>
  <c r="A378" i="1"/>
  <c r="D377" i="1"/>
  <c r="E378" i="1" s="1"/>
  <c r="B379" i="1" s="1"/>
  <c r="F377" i="1"/>
  <c r="G379" i="1" l="1"/>
  <c r="E379" i="1"/>
  <c r="B380" i="1" s="1"/>
  <c r="A379" i="1"/>
  <c r="D378" i="1"/>
  <c r="F378" i="1"/>
  <c r="G380" i="1" l="1"/>
  <c r="E380" i="1"/>
  <c r="B381" i="1" s="1"/>
  <c r="A380" i="1"/>
  <c r="D379" i="1"/>
  <c r="F379" i="1"/>
  <c r="G381" i="1" l="1"/>
  <c r="E381" i="1"/>
  <c r="B382" i="1" s="1"/>
  <c r="A381" i="1"/>
  <c r="D380" i="1"/>
  <c r="F380" i="1"/>
  <c r="G382" i="1" l="1"/>
  <c r="E382" i="1"/>
  <c r="B383" i="1" s="1"/>
  <c r="D381" i="1"/>
  <c r="F381" i="1"/>
  <c r="A382" i="1"/>
  <c r="G383" i="1" l="1"/>
  <c r="E383" i="1"/>
  <c r="B384" i="1" s="1"/>
  <c r="A383" i="1"/>
  <c r="D382" i="1"/>
  <c r="F382" i="1"/>
  <c r="G384" i="1" l="1"/>
  <c r="E384" i="1"/>
  <c r="B385" i="1" s="1"/>
  <c r="A384" i="1"/>
  <c r="D383" i="1"/>
  <c r="F383" i="1"/>
  <c r="G385" i="1" l="1"/>
  <c r="E385" i="1"/>
  <c r="B386" i="1" s="1"/>
  <c r="A385" i="1"/>
  <c r="D384" i="1"/>
  <c r="F384" i="1"/>
  <c r="G386" i="1" l="1"/>
  <c r="E386" i="1"/>
  <c r="B387" i="1" s="1"/>
  <c r="A386" i="1"/>
  <c r="D385" i="1"/>
  <c r="F385" i="1"/>
  <c r="G387" i="1" l="1"/>
  <c r="A387" i="1"/>
  <c r="D386" i="1"/>
  <c r="E387" i="1" s="1"/>
  <c r="B388" i="1" s="1"/>
  <c r="F386" i="1"/>
  <c r="G388" i="1" l="1"/>
  <c r="A388" i="1"/>
  <c r="D387" i="1"/>
  <c r="E388" i="1" s="1"/>
  <c r="B389" i="1" s="1"/>
  <c r="F387" i="1"/>
  <c r="G389" i="1" l="1"/>
  <c r="A389" i="1"/>
  <c r="D388" i="1"/>
  <c r="E389" i="1" s="1"/>
  <c r="B390" i="1" s="1"/>
  <c r="F388" i="1"/>
  <c r="G390" i="1" l="1"/>
  <c r="E390" i="1"/>
  <c r="B391" i="1" s="1"/>
  <c r="A390" i="1"/>
  <c r="D389" i="1"/>
  <c r="F389" i="1"/>
  <c r="G391" i="1" l="1"/>
  <c r="E391" i="1"/>
  <c r="B392" i="1" s="1"/>
  <c r="A391" i="1"/>
  <c r="D390" i="1"/>
  <c r="F390" i="1"/>
  <c r="G392" i="1" l="1"/>
  <c r="E392" i="1"/>
  <c r="B393" i="1" s="1"/>
  <c r="A392" i="1"/>
  <c r="D391" i="1"/>
  <c r="F391" i="1"/>
  <c r="G393" i="1" l="1"/>
  <c r="E393" i="1"/>
  <c r="B394" i="1" s="1"/>
  <c r="A393" i="1"/>
  <c r="D392" i="1"/>
  <c r="F392" i="1"/>
  <c r="G394" i="1" l="1"/>
  <c r="E394" i="1"/>
  <c r="B395" i="1" s="1"/>
  <c r="A394" i="1"/>
  <c r="D393" i="1"/>
  <c r="F393" i="1"/>
  <c r="G395" i="1" l="1"/>
  <c r="E395" i="1"/>
  <c r="B396" i="1" s="1"/>
  <c r="A395" i="1"/>
  <c r="D394" i="1"/>
  <c r="F394" i="1"/>
  <c r="G396" i="1" l="1"/>
  <c r="A396" i="1"/>
  <c r="D395" i="1"/>
  <c r="E396" i="1" s="1"/>
  <c r="B397" i="1" s="1"/>
  <c r="F395" i="1"/>
  <c r="G397" i="1" l="1"/>
  <c r="E397" i="1"/>
  <c r="B398" i="1" s="1"/>
  <c r="A397" i="1"/>
  <c r="D396" i="1"/>
  <c r="F396" i="1"/>
  <c r="G398" i="1" l="1"/>
  <c r="E398" i="1"/>
  <c r="B399" i="1" s="1"/>
  <c r="A398" i="1"/>
  <c r="D397" i="1"/>
  <c r="F397" i="1"/>
  <c r="G399" i="1" l="1"/>
  <c r="A399" i="1"/>
  <c r="D398" i="1"/>
  <c r="E399" i="1" s="1"/>
  <c r="B400" i="1" s="1"/>
  <c r="F398" i="1"/>
  <c r="G400" i="1" l="1"/>
  <c r="E400" i="1"/>
  <c r="B401" i="1" s="1"/>
  <c r="A400" i="1"/>
  <c r="D399" i="1"/>
  <c r="F399" i="1"/>
  <c r="G401" i="1" l="1"/>
  <c r="E401" i="1"/>
  <c r="B402" i="1" s="1"/>
  <c r="A401" i="1"/>
  <c r="D400" i="1"/>
  <c r="F400" i="1"/>
  <c r="G402" i="1" l="1"/>
  <c r="E402" i="1"/>
  <c r="B403" i="1" s="1"/>
  <c r="A402" i="1"/>
  <c r="D401" i="1"/>
  <c r="F401" i="1"/>
  <c r="G403" i="1" l="1"/>
  <c r="E403" i="1"/>
  <c r="B404" i="1" s="1"/>
  <c r="A403" i="1"/>
  <c r="D402" i="1"/>
  <c r="F402" i="1"/>
  <c r="G404" i="1" l="1"/>
  <c r="E404" i="1"/>
  <c r="B405" i="1" s="1"/>
  <c r="A404" i="1"/>
  <c r="D403" i="1"/>
  <c r="F403" i="1"/>
  <c r="G405" i="1" l="1"/>
  <c r="A405" i="1"/>
  <c r="D404" i="1"/>
  <c r="E405" i="1" s="1"/>
  <c r="B406" i="1" s="1"/>
  <c r="F404" i="1"/>
  <c r="G406" i="1" l="1"/>
  <c r="A406" i="1"/>
  <c r="D405" i="1"/>
  <c r="E406" i="1" s="1"/>
  <c r="B407" i="1" s="1"/>
  <c r="F405" i="1"/>
  <c r="G407" i="1" l="1"/>
  <c r="E407" i="1"/>
  <c r="B408" i="1" s="1"/>
  <c r="A407" i="1"/>
  <c r="D406" i="1"/>
  <c r="F406" i="1"/>
  <c r="G408" i="1" l="1"/>
  <c r="E408" i="1"/>
  <c r="B409" i="1" s="1"/>
  <c r="A408" i="1"/>
  <c r="D407" i="1"/>
  <c r="F407" i="1"/>
  <c r="G409" i="1" l="1"/>
  <c r="E409" i="1"/>
  <c r="A409" i="1"/>
  <c r="D408" i="1"/>
  <c r="F408" i="1"/>
  <c r="D409" i="1" l="1"/>
  <c r="F409" i="1"/>
</calcChain>
</file>

<file path=xl/sharedStrings.xml><?xml version="1.0" encoding="utf-8"?>
<sst xmlns="http://schemas.openxmlformats.org/spreadsheetml/2006/main" count="15" uniqueCount="14">
  <si>
    <t>day</t>
  </si>
  <si>
    <t>INR</t>
  </si>
  <si>
    <t>dose</t>
  </si>
  <si>
    <t>interval</t>
  </si>
  <si>
    <t>ID</t>
  </si>
  <si>
    <t>age</t>
  </si>
  <si>
    <t>dose_manual</t>
  </si>
  <si>
    <t>interval_manual</t>
  </si>
  <si>
    <t>IF([@day]=1,RANDBETWEEN(10,15)/10,MAX(1,C1+RANDBETWEEN(0,20)/10-1))</t>
  </si>
  <si>
    <t>red_flag</t>
  </si>
  <si>
    <t>skip_dose</t>
  </si>
  <si>
    <t>previous interval</t>
  </si>
  <si>
    <t>new interval</t>
  </si>
  <si>
    <t>* if achieved during adjustment.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</si>
</sst>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EA9D58-1525-4A6C-953D-8DFC98EF1692}" name="trajectories" displayName="trajectories" ref="A1:I409" totalsRowShown="0">
  <autoFilter ref="A1:I409" xr:uid="{990A196C-573F-4ACA-A820-669210086F6D}"/>
  <tableColumns count="9">
    <tableColumn id="1" xr3:uid="{78780744-4BE9-4AB7-A618-3970998003A1}" name="ID" dataDxfId="11">
      <calculatedColumnFormula>IFERROR(IF(trajectories[[#This Row],[day]]&lt;B1,A1+1,A1),1)</calculatedColumnFormula>
    </tableColumn>
    <tableColumn id="2" xr3:uid="{900B529C-A3AE-49A7-9D36-47FCBE2DC9E2}" name="day" dataDxfId="10">
      <calculatedColumnFormula>IFERROR(IF(B1+E1&gt;90,1,B1+E1),1)</calculatedColumnFormula>
    </tableColumn>
    <tableColumn id="3" xr3:uid="{7578C55F-4D81-4310-A6A8-101688D9EA33}" name="INR" dataDxfId="5"/>
    <tableColumn id="4" xr3:uid="{1D5211F8-9FA6-4B6B-806B-12E6A5199E98}" name="dose" dataDxfId="9">
      <calculatedColumnFormula>IF(F1=1,trajectories[[#This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Row],[INR]]&lt;1.5,D1*1.15,IF(trajectories[[#This Row],[INR]]&lt;1.8,D1*1.1,D1*1.075))),IF(trajectories[[#This Row],[INR]]&lt;1.5,D1*1.15,IF(trajectories[[#This Row],[INR]]&lt;1.8,D1*1.1,IF(trajectories[[#This Row],[INR]]&lt;2,D1*1.075,IF(trajectories[[#This Row],[INR]]&lt;=3,D1,IF(trajectories[[#This Row],[INR]]&lt;3.4,D1*0.925,IF(trajectories[[#This Row],[INR]]&lt;4,D1*0.9,IF(trajectories[[#This Row],[INR]]&lt;=5,D1*0.875,trajectories[[#This Row],[dose_manual]]))))))))))</calculatedColumnFormula>
    </tableColumn>
    <tableColumn id="5" xr3:uid="{9F82EFEC-2019-4FBD-8B93-D5843D6F0490}" name="interval" dataDxfId="8">
      <calculatedColumnFormula>IF(OR(trajectories[[#This Row],[day]]=1,trajectories[[#This Row],[day]]=3),2,IF(OR(trajectories[[#This Row],[INR]]&lt;2,AND(trajectories[[#This Row],[INR]]&lt;=5,trajectories[[#This Row],[INR]]&gt;3)),7,trajectories[[#This Row],[interval_manual]]))</calculatedColumnFormula>
    </tableColumn>
    <tableColumn id="9" xr3:uid="{7317DAAF-AC45-4E9E-99D6-9B72B9AF101C}" name="red_flag" dataDxfId="7">
      <calculatedColumnFormula>IF(OR(trajectories[[#This Row],[INR]]&gt;5,AND(trajectories[[#This Row],[INR]]&gt;3,F1=1)),1,0)</calculatedColumnFormula>
    </tableColumn>
    <tableColumn id="10" xr3:uid="{1189D1F9-8ED0-4F7D-954B-311A24B4BB98}" name="skip_dose" dataDxfId="6">
      <calculatedColumnFormula>IF(trajectories[[#This Row],[INR]]&gt;=4,1,0)</calculatedColumnFormula>
    </tableColumn>
    <tableColumn id="6" xr3:uid="{49D5341F-8196-44F5-B4C6-02B00B0F4E28}" name="dose_manual"/>
    <tableColumn id="7" xr3:uid="{21EC9B1B-E024-4318-9721-E12AE24B2A58}" name="interval_manu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9AB0CC-F701-4DE8-AA4B-4E21DA2F1D29}" name="patient_info" displayName="patient_info" ref="A1:B26" totalsRowShown="0">
  <autoFilter ref="A1:B26" xr:uid="{D121F3EB-2A19-4EC3-B888-9ED0F019218C}"/>
  <tableColumns count="2">
    <tableColumn id="1" xr3:uid="{B76FA856-B82C-43EC-BFAF-07B20272C3D4}" name="ID">
      <calculatedColumnFormula>ROW()-1</calculatedColumnFormula>
    </tableColumn>
    <tableColumn id="2" xr3:uid="{3D1211AD-20BB-41B7-977F-D31E78A03DCF}" name="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EF575-16E6-4576-BE49-3C34CD9E40C8}">
  <dimension ref="A1:T409"/>
  <sheetViews>
    <sheetView tabSelected="1" topLeftCell="A395" workbookViewId="0">
      <selection activeCell="E403" sqref="E403"/>
    </sheetView>
  </sheetViews>
  <sheetFormatPr defaultRowHeight="14.25" x14ac:dyDescent="0.45"/>
  <cols>
    <col min="5" max="5" width="9.19921875" customWidth="1"/>
    <col min="6" max="7" width="14.19921875" customWidth="1"/>
    <col min="8" max="8" width="14.19921875" bestFit="1" customWidth="1"/>
    <col min="9" max="9" width="16.73046875" bestFit="1" customWidth="1"/>
  </cols>
  <sheetData>
    <row r="1" spans="1:20" x14ac:dyDescent="0.45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10</v>
      </c>
      <c r="H1" t="s">
        <v>6</v>
      </c>
      <c r="I1" t="s">
        <v>7</v>
      </c>
      <c r="L1" t="s">
        <v>11</v>
      </c>
      <c r="M1" t="s">
        <v>12</v>
      </c>
      <c r="P1" t="s">
        <v>8</v>
      </c>
    </row>
    <row r="2" spans="1:20" x14ac:dyDescent="0.45">
      <c r="A2">
        <f>IFERROR(IF(trajectories[[#This Row],[day]]&lt;B1,A1+1,A1),1)</f>
        <v>1</v>
      </c>
      <c r="B2">
        <f t="shared" ref="B2:B3" si="0">IFERROR(IF(B1+E1&gt;90,1,B1+E1),1)</f>
        <v>1</v>
      </c>
      <c r="C2">
        <v>1.1000000000000001</v>
      </c>
      <c r="D2">
        <f>IF(F1=1,trajectories[[#This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Row],[INR]]&lt;1.5,D1*1.15,IF(trajectories[[#This Row],[INR]]&lt;1.8,D1*1.1,D1*1.075))),IF(trajectories[[#This Row],[INR]]&lt;1.5,D1*1.15,IF(trajectories[[#This Row],[INR]]&lt;1.8,D1*1.1,IF(trajectories[[#This Row],[INR]]&lt;2,D1*1.075,IF(trajectories[[#This Row],[INR]]&lt;=3,D1,IF(trajectories[[#This Row],[INR]]&lt;3.4,D1*0.925,IF(trajectories[[#This Row],[INR]]&lt;4,D1*0.9,IF(trajectories[[#This Row],[INR]]&lt;=5,D1*0.875,trajectories[[#This Row],[dose_manual]]))))))))))</f>
        <v>10</v>
      </c>
      <c r="E2" s="1">
        <f>IF(OR(trajectories[[#This Row],[day]]=1,trajectories[[#This Row],[day]]=3),2,IF(OR(trajectories[[#This Row],[INR]]&lt;2,AND(trajectories[[#This Row],[INR]]&lt;=5,trajectories[[#This Row],[INR]]&gt;3)),7,IF(trajectories[[#This Row],[INR]]&lt;=3,IF(D1&lt;&gt;#REF!,1,VLOOKUP(E1,$L$2:$M$7,2,FALSE)),trajectories[[#This Row],[interval_manual]])))</f>
        <v>2</v>
      </c>
      <c r="F2">
        <f>IF(OR(trajectories[[#This Row],[INR]]&gt;5,AND(trajectories[[#This Row],[INR]]&gt;3,F1=1)),1,0)</f>
        <v>0</v>
      </c>
      <c r="G2">
        <f>IF(trajectories[[#This Row],[INR]]&gt;=4,1,0)</f>
        <v>0</v>
      </c>
      <c r="L2">
        <v>1</v>
      </c>
      <c r="M2">
        <v>5</v>
      </c>
    </row>
    <row r="3" spans="1:20" x14ac:dyDescent="0.45">
      <c r="A3">
        <f>IFERROR(IF(trajectories[[#This Row],[day]]&lt;B2,A2+1,A2),1)</f>
        <v>1</v>
      </c>
      <c r="B3">
        <f t="shared" si="0"/>
        <v>3</v>
      </c>
      <c r="C3">
        <v>1.7999999999999998</v>
      </c>
      <c r="D3">
        <f>IF(F2=1,trajectories[[#This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Row],[INR]]&lt;1.5,D2*1.15,IF(trajectories[[#This Row],[INR]]&lt;1.8,D2*1.1,D2*1.075))),IF(trajectories[[#This Row],[INR]]&lt;1.5,D2*1.15,IF(trajectories[[#This Row],[INR]]&lt;1.8,D2*1.1,IF(trajectories[[#This Row],[INR]]&lt;2,D2*1.075,IF(trajectories[[#This Row],[INR]]&lt;=3,D2,IF(trajectories[[#This Row],[INR]]&lt;3.4,D2*0.925,IF(trajectories[[#This Row],[INR]]&lt;4,D2*0.9,IF(trajectories[[#This Row],[INR]]&lt;=5,D2*0.875,trajectories[[#This Row],[dose_manual]]))))))))))</f>
        <v>10.75</v>
      </c>
      <c r="E3" s="1">
        <f>IF(OR(trajectories[[#This Row],[day]]=1,trajectories[[#This Row],[day]]=3),2,IF(OR(trajectories[[#This Row],[INR]]&lt;2,AND(trajectories[[#This Row],[INR]]&lt;=5,trajectories[[#This Row],[INR]]&gt;3)),7,IF(trajectories[[#This Row],[INR]]&lt;=3,IF(D2&lt;&gt;D1,1,VLOOKUP(E2,$L$2:$M$7,2,FALSE)),trajectories[[#This Row],[interval_manual]])))</f>
        <v>2</v>
      </c>
      <c r="F3">
        <f>IF(OR(trajectories[[#This Row],[INR]]&gt;5,AND(trajectories[[#This Row],[INR]]&gt;3,F2=1)),1,0)</f>
        <v>0</v>
      </c>
      <c r="G3">
        <f>IF(trajectories[[#This Row],[INR]]&gt;=4,1,0)</f>
        <v>0</v>
      </c>
      <c r="L3">
        <v>2</v>
      </c>
      <c r="M3">
        <v>5</v>
      </c>
      <c r="N3" t="s">
        <v>13</v>
      </c>
      <c r="Q3">
        <v>2</v>
      </c>
      <c r="R3">
        <v>1.4</v>
      </c>
    </row>
    <row r="4" spans="1:20" x14ac:dyDescent="0.45">
      <c r="A4">
        <f>IFERROR(IF(trajectories[[#This Row],[day]]&lt;B3,A3+1,A3),1)</f>
        <v>1</v>
      </c>
      <c r="B4" s="1">
        <f t="shared" ref="B4:B35" si="1">IFERROR(IF(B3+E3&gt;90,1,B3+E3),1)</f>
        <v>5</v>
      </c>
      <c r="C4">
        <v>1.5</v>
      </c>
      <c r="D4" s="1">
        <f>IF(F3=1,trajectories[[#This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Row],[INR]]&lt;1.5,D3*1.15,IF(trajectories[[#This Row],[INR]]&lt;1.8,D3*1.1,D3*1.075))),IF(trajectories[[#This Row],[INR]]&lt;1.5,D3*1.15,IF(trajectories[[#This Row],[INR]]&lt;1.8,D3*1.1,IF(trajectories[[#This Row],[INR]]&lt;2,D3*1.075,IF(trajectories[[#This Row],[INR]]&lt;=3,D3,IF(trajectories[[#This Row],[INR]]&lt;3.4,D3*0.925,IF(trajectories[[#This Row],[INR]]&lt;4,D3*0.9,IF(trajectories[[#This Row],[INR]]&lt;=5,D3*0.875,trajectories[[#This Row],[dose_manual]]))))))))))</f>
        <v>11.825000000000001</v>
      </c>
      <c r="E4" s="1">
        <f>IF(OR(trajectories[[#This Row],[day]]=1,trajectories[[#This Row],[day]]=3),2,IF(OR(trajectories[[#This Row],[INR]]&lt;2,AND(trajectories[[#This Row],[INR]]&lt;=5,trajectories[[#This Row],[INR]]&gt;3)),7,IF(trajectories[[#This Row],[INR]]&lt;=3,IF(D3&lt;&gt;D2,1,VLOOKUP(E3,$L$2:$M$7,2,FALSE)),trajectories[[#This Row],[interval_manual]])))</f>
        <v>7</v>
      </c>
      <c r="F4">
        <f>IF(OR(trajectories[[#This Row],[INR]]&gt;5,AND(trajectories[[#This Row],[INR]]&gt;3,F3=1)),1,0)</f>
        <v>0</v>
      </c>
      <c r="G4">
        <f>IF(trajectories[[#This Row],[INR]]&gt;=4,1,0)</f>
        <v>0</v>
      </c>
      <c r="L4">
        <v>5</v>
      </c>
      <c r="M4">
        <v>7</v>
      </c>
      <c r="Q4">
        <v>9</v>
      </c>
      <c r="R4">
        <v>2.7</v>
      </c>
      <c r="S4">
        <f>SUM(S11:S38)</f>
        <v>4</v>
      </c>
    </row>
    <row r="5" spans="1:20" x14ac:dyDescent="0.45">
      <c r="A5">
        <f>IFERROR(IF(trajectories[[#This Row],[day]]&lt;B4,A4+1,A4),1)</f>
        <v>1</v>
      </c>
      <c r="B5" s="1">
        <f t="shared" si="1"/>
        <v>12</v>
      </c>
      <c r="C5">
        <v>1.9</v>
      </c>
      <c r="D5" s="1">
        <f>IF(F4=1,trajectories[[#This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Row],[INR]]&lt;1.5,D4*1.15,IF(trajectories[[#This Row],[INR]]&lt;1.8,D4*1.1,D4*1.075))),IF(trajectories[[#This Row],[INR]]&lt;1.5,D4*1.15,IF(trajectories[[#This Row],[INR]]&lt;1.8,D4*1.1,IF(trajectories[[#This Row],[INR]]&lt;2,D4*1.075,IF(trajectories[[#This Row],[INR]]&lt;=3,D4,IF(trajectories[[#This Row],[INR]]&lt;3.4,D4*0.925,IF(trajectories[[#This Row],[INR]]&lt;4,D4*0.9,IF(trajectories[[#This Row],[INR]]&lt;=5,D4*0.875,trajectories[[#This Row],[dose_manual]]))))))))))</f>
        <v>12.711875000000001</v>
      </c>
      <c r="E5" s="1">
        <f>IF(OR(trajectories[[#This Row],[day]]=1,trajectories[[#This Row],[day]]=3),2,IF(OR(trajectories[[#This Row],[INR]]&lt;2,AND(trajectories[[#This Row],[INR]]&lt;=5,trajectories[[#This Row],[INR]]&gt;3)),7,IF(trajectories[[#This Row],[INR]]&lt;=3,IF(D4&lt;&gt;D3,1,VLOOKUP(E4,$L$2:$M$7,2,FALSE)),trajectories[[#This Row],[interval_manual]])))</f>
        <v>7</v>
      </c>
      <c r="F5">
        <f>IF(OR(trajectories[[#This Row],[INR]]&gt;5,AND(trajectories[[#This Row],[INR]]&gt;3,F4=1)),1,0)</f>
        <v>0</v>
      </c>
      <c r="G5">
        <f>IF(trajectories[[#This Row],[INR]]&gt;=4,1,0)</f>
        <v>0</v>
      </c>
      <c r="L5">
        <v>7</v>
      </c>
      <c r="M5">
        <v>14</v>
      </c>
    </row>
    <row r="6" spans="1:20" x14ac:dyDescent="0.45">
      <c r="A6" s="1">
        <f>IFERROR(IF(trajectories[[#This Row],[day]]&lt;B5,A5+1,A5),1)</f>
        <v>1</v>
      </c>
      <c r="B6" s="1">
        <f t="shared" si="1"/>
        <v>19</v>
      </c>
      <c r="C6">
        <v>1.2999999999999998</v>
      </c>
      <c r="D6" s="1">
        <f>IF(F5=1,trajectories[[#This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Row],[INR]]&lt;1.5,D5*1.15,IF(trajectories[[#This Row],[INR]]&lt;1.8,D5*1.1,D5*1.075))),IF(trajectories[[#This Row],[INR]]&lt;1.5,D5*1.15,IF(trajectories[[#This Row],[INR]]&lt;1.8,D5*1.1,IF(trajectories[[#This Row],[INR]]&lt;2,D5*1.075,IF(trajectories[[#This Row],[INR]]&lt;=3,D5,IF(trajectories[[#This Row],[INR]]&lt;3.4,D5*0.925,IF(trajectories[[#This Row],[INR]]&lt;4,D5*0.9,IF(trajectories[[#This Row],[INR]]&lt;=5,D5*0.875,trajectories[[#This Row],[dose_manual]]))))))))))</f>
        <v>14.618656250000001</v>
      </c>
      <c r="E6" s="1">
        <f>IF(OR(trajectories[[#This Row],[day]]=1,trajectories[[#This Row],[day]]=3),2,IF(OR(trajectories[[#This Row],[INR]]&lt;2,AND(trajectories[[#This Row],[INR]]&lt;=5,trajectories[[#This Row],[INR]]&gt;3)),7,IF(trajectories[[#This Row],[INR]]&lt;=3,IF(D5&lt;&gt;D4,1,VLOOKUP(E5,$L$2:$M$7,2,FALSE)),trajectories[[#This Row],[interval_manual]])))</f>
        <v>7</v>
      </c>
      <c r="F6">
        <f>IF(OR(trajectories[[#This Row],[INR]]&gt;5,AND(trajectories[[#This Row],[INR]]&gt;3,F5=1)),1,0)</f>
        <v>0</v>
      </c>
      <c r="G6">
        <f>IF(trajectories[[#This Row],[INR]]&gt;=4,1,0)</f>
        <v>0</v>
      </c>
      <c r="L6">
        <v>14</v>
      </c>
      <c r="M6">
        <v>28</v>
      </c>
      <c r="T6">
        <v>3</v>
      </c>
    </row>
    <row r="7" spans="1:20" x14ac:dyDescent="0.45">
      <c r="A7" s="1">
        <f>IFERROR(IF(trajectories[[#This Row],[day]]&lt;B6,A6+1,A6),1)</f>
        <v>1</v>
      </c>
      <c r="B7" s="1">
        <f t="shared" si="1"/>
        <v>26</v>
      </c>
      <c r="C7">
        <v>1</v>
      </c>
      <c r="D7" s="1">
        <f>IF(F6=1,trajectories[[#This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Row],[INR]]&lt;1.5,D6*1.15,IF(trajectories[[#This Row],[INR]]&lt;1.8,D6*1.1,D6*1.075))),IF(trajectories[[#This Row],[INR]]&lt;1.5,D6*1.15,IF(trajectories[[#This Row],[INR]]&lt;1.8,D6*1.1,IF(trajectories[[#This Row],[INR]]&lt;2,D6*1.075,IF(trajectories[[#This Row],[INR]]&lt;=3,D6,IF(trajectories[[#This Row],[INR]]&lt;3.4,D6*0.925,IF(trajectories[[#This Row],[INR]]&lt;4,D6*0.9,IF(trajectories[[#This Row],[INR]]&lt;=5,D6*0.875,trajectories[[#This Row],[dose_manual]]))))))))))</f>
        <v>16.811454687499999</v>
      </c>
      <c r="E7" s="1">
        <f>IF(OR(trajectories[[#This Row],[day]]=1,trajectories[[#This Row],[day]]=3),2,IF(OR(trajectories[[#This Row],[INR]]&lt;2,AND(trajectories[[#This Row],[INR]]&lt;=5,trajectories[[#This Row],[INR]]&gt;3)),7,IF(trajectories[[#This Row],[INR]]&lt;=3,IF(D6&lt;&gt;D5,1,VLOOKUP(E6,$L$2:$M$7,2,FALSE)),trajectories[[#This Row],[interval_manual]])))</f>
        <v>7</v>
      </c>
      <c r="F7">
        <f>IF(OR(trajectories[[#This Row],[INR]]&gt;5,AND(trajectories[[#This Row],[INR]]&gt;3,F6=1)),1,0)</f>
        <v>0</v>
      </c>
      <c r="G7">
        <f>IF(trajectories[[#This Row],[INR]]&gt;=4,1,0)</f>
        <v>0</v>
      </c>
      <c r="L7">
        <v>28</v>
      </c>
      <c r="M7">
        <v>28</v>
      </c>
    </row>
    <row r="8" spans="1:20" x14ac:dyDescent="0.45">
      <c r="A8" s="1">
        <f>IFERROR(IF(trajectories[[#This Row],[day]]&lt;B7,A7+1,A7),1)</f>
        <v>1</v>
      </c>
      <c r="B8" s="1">
        <f t="shared" si="1"/>
        <v>33</v>
      </c>
      <c r="C8">
        <v>1.7000000000000002</v>
      </c>
      <c r="D8" s="1">
        <f>IF(F7=1,trajectories[[#This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Row],[INR]]&lt;1.5,D7*1.15,IF(trajectories[[#This Row],[INR]]&lt;1.8,D7*1.1,D7*1.075))),IF(trajectories[[#This Row],[INR]]&lt;1.5,D7*1.15,IF(trajectories[[#This Row],[INR]]&lt;1.8,D7*1.1,IF(trajectories[[#This Row],[INR]]&lt;2,D7*1.075,IF(trajectories[[#This Row],[INR]]&lt;=3,D7,IF(trajectories[[#This Row],[INR]]&lt;3.4,D7*0.925,IF(trajectories[[#This Row],[INR]]&lt;4,D7*0.9,IF(trajectories[[#This Row],[INR]]&lt;=5,D7*0.875,trajectories[[#This Row],[dose_manual]]))))))))))</f>
        <v>18.492600156250003</v>
      </c>
      <c r="E8" s="1">
        <f>IF(OR(trajectories[[#This Row],[day]]=1,trajectories[[#This Row],[day]]=3),2,IF(OR(trajectories[[#This Row],[INR]]&lt;2,AND(trajectories[[#This Row],[INR]]&lt;=5,trajectories[[#This Row],[INR]]&gt;3)),7,IF(trajectories[[#This Row],[INR]]&lt;=3,IF(D7&lt;&gt;D6,1,VLOOKUP(E7,$L$2:$M$7,2,FALSE)),trajectories[[#This Row],[interval_manual]])))</f>
        <v>7</v>
      </c>
      <c r="F8">
        <f>IF(OR(trajectories[[#This Row],[INR]]&gt;5,AND(trajectories[[#This Row],[INR]]&gt;3,F7=1)),1,0)</f>
        <v>0</v>
      </c>
      <c r="G8">
        <f>IF(trajectories[[#This Row],[INR]]&gt;=4,1,0)</f>
        <v>0</v>
      </c>
    </row>
    <row r="9" spans="1:20" x14ac:dyDescent="0.45">
      <c r="A9" s="1">
        <f>IFERROR(IF(trajectories[[#This Row],[day]]&lt;B8,A8+1,A8),1)</f>
        <v>1</v>
      </c>
      <c r="B9" s="1">
        <f t="shared" si="1"/>
        <v>40</v>
      </c>
      <c r="C9">
        <v>1</v>
      </c>
      <c r="D9" s="1">
        <f>IF(F8=1,trajectories[[#This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Row],[INR]]&lt;1.5,D8*1.15,IF(trajectories[[#This Row],[INR]]&lt;1.8,D8*1.1,D8*1.075))),IF(trajectories[[#This Row],[INR]]&lt;1.5,D8*1.15,IF(trajectories[[#This Row],[INR]]&lt;1.8,D8*1.1,IF(trajectories[[#This Row],[INR]]&lt;2,D8*1.075,IF(trajectories[[#This Row],[INR]]&lt;=3,D8,IF(trajectories[[#This Row],[INR]]&lt;3.4,D8*0.925,IF(trajectories[[#This Row],[INR]]&lt;4,D8*0.9,IF(trajectories[[#This Row],[INR]]&lt;=5,D8*0.875,trajectories[[#This Row],[dose_manual]]))))))))))</f>
        <v>21.266490179687501</v>
      </c>
      <c r="E9" s="1">
        <f>IF(OR(trajectories[[#This Row],[day]]=1,trajectories[[#This Row],[day]]=3),2,IF(OR(trajectories[[#This Row],[INR]]&lt;2,AND(trajectories[[#This Row],[INR]]&lt;=5,trajectories[[#This Row],[INR]]&gt;3)),7,IF(trajectories[[#This Row],[INR]]&lt;=3,IF(D8&lt;&gt;D7,1,VLOOKUP(E8,$L$2:$M$7,2,FALSE)),trajectories[[#This Row],[interval_manual]])))</f>
        <v>7</v>
      </c>
      <c r="F9">
        <f>IF(OR(trajectories[[#This Row],[INR]]&gt;5,AND(trajectories[[#This Row],[INR]]&gt;3,F8=1)),1,0)</f>
        <v>0</v>
      </c>
      <c r="G9">
        <f>IF(trajectories[[#This Row],[INR]]&gt;=4,1,0)</f>
        <v>0</v>
      </c>
    </row>
    <row r="10" spans="1:20" x14ac:dyDescent="0.45">
      <c r="A10" s="1">
        <f>IFERROR(IF(trajectories[[#This Row],[day]]&lt;B9,A9+1,A9),1)</f>
        <v>1</v>
      </c>
      <c r="B10" s="1">
        <f t="shared" si="1"/>
        <v>47</v>
      </c>
      <c r="C10">
        <v>1</v>
      </c>
      <c r="D10" s="1">
        <f>IF(F9=1,trajectories[[#This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Row],[INR]]&lt;1.5,D9*1.15,IF(trajectories[[#This Row],[INR]]&lt;1.8,D9*1.1,D9*1.075))),IF(trajectories[[#This Row],[INR]]&lt;1.5,D9*1.15,IF(trajectories[[#This Row],[INR]]&lt;1.8,D9*1.1,IF(trajectories[[#This Row],[INR]]&lt;2,D9*1.075,IF(trajectories[[#This Row],[INR]]&lt;=3,D9,IF(trajectories[[#This Row],[INR]]&lt;3.4,D9*0.925,IF(trajectories[[#This Row],[INR]]&lt;4,D9*0.9,IF(trajectories[[#This Row],[INR]]&lt;=5,D9*0.875,trajectories[[#This Row],[dose_manual]]))))))))))</f>
        <v>24.456463706640626</v>
      </c>
      <c r="E10" s="1">
        <f>IF(OR(trajectories[[#This Row],[day]]=1,trajectories[[#This Row],[day]]=3),2,IF(OR(trajectories[[#This Row],[INR]]&lt;2,AND(trajectories[[#This Row],[INR]]&lt;=5,trajectories[[#This Row],[INR]]&gt;3)),7,IF(trajectories[[#This Row],[INR]]&lt;=3,IF(D9&lt;&gt;D8,1,VLOOKUP(E9,$L$2:$M$7,2,FALSE)),trajectories[[#This Row],[interval_manual]])))</f>
        <v>7</v>
      </c>
      <c r="F10">
        <f>IF(OR(trajectories[[#This Row],[INR]]&gt;5,AND(trajectories[[#This Row],[INR]]&gt;3,F9=1)),1,0)</f>
        <v>0</v>
      </c>
      <c r="G10">
        <f>IF(trajectories[[#This Row],[INR]]&gt;=4,1,0)</f>
        <v>0</v>
      </c>
    </row>
    <row r="11" spans="1:20" x14ac:dyDescent="0.45">
      <c r="A11" s="1">
        <f>IFERROR(IF(trajectories[[#This Row],[day]]&lt;B10,A10+1,A10),1)</f>
        <v>1</v>
      </c>
      <c r="B11" s="1">
        <f t="shared" si="1"/>
        <v>54</v>
      </c>
      <c r="C11">
        <v>1</v>
      </c>
      <c r="D11" s="1">
        <f>IF(F10=1,trajectories[[#This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Row],[INR]]&lt;1.5,D10*1.15,IF(trajectories[[#This Row],[INR]]&lt;1.8,D10*1.1,D10*1.075))),IF(trajectories[[#This Row],[INR]]&lt;1.5,D10*1.15,IF(trajectories[[#This Row],[INR]]&lt;1.8,D10*1.1,IF(trajectories[[#This Row],[INR]]&lt;2,D10*1.075,IF(trajectories[[#This Row],[INR]]&lt;=3,D10,IF(trajectories[[#This Row],[INR]]&lt;3.4,D10*0.925,IF(trajectories[[#This Row],[INR]]&lt;4,D10*0.9,IF(trajectories[[#This Row],[INR]]&lt;=5,D10*0.875,trajectories[[#This Row],[dose_manual]]))))))))))</f>
        <v>28.124933262636716</v>
      </c>
      <c r="E11" s="1">
        <f>IF(OR(trajectories[[#This Row],[day]]=1,trajectories[[#This Row],[day]]=3),2,IF(OR(trajectories[[#This Row],[INR]]&lt;2,AND(trajectories[[#This Row],[INR]]&lt;=5,trajectories[[#This Row],[INR]]&gt;3)),7,IF(trajectories[[#This Row],[INR]]&lt;=3,IF(D10&lt;&gt;D9,1,VLOOKUP(E10,$L$2:$M$7,2,FALSE)),trajectories[[#This Row],[interval_manual]])))</f>
        <v>7</v>
      </c>
      <c r="F11">
        <f>IF(OR(trajectories[[#This Row],[INR]]&gt;5,AND(trajectories[[#This Row],[INR]]&gt;3,F10=1)),1,0)</f>
        <v>0</v>
      </c>
      <c r="G11">
        <f>IF(trajectories[[#This Row],[INR]]&gt;=4,1,0)</f>
        <v>0</v>
      </c>
      <c r="Q11">
        <f>Q3</f>
        <v>2</v>
      </c>
      <c r="R11">
        <f>$R$3+($R$4-$R$3)*(Q11-$Q$3)/($Q$4-$Q$3)</f>
        <v>1.4</v>
      </c>
      <c r="S11">
        <f>IF(AND(Q11&gt;$Q$3,Q11&lt;=$Q$4,R11&gt;=2,R11&lt;=3),1,0)</f>
        <v>0</v>
      </c>
    </row>
    <row r="12" spans="1:20" x14ac:dyDescent="0.45">
      <c r="A12" s="1">
        <f>IFERROR(IF(trajectories[[#This Row],[day]]&lt;B11,A11+1,A11),1)</f>
        <v>1</v>
      </c>
      <c r="B12" s="1">
        <f t="shared" si="1"/>
        <v>61</v>
      </c>
      <c r="C12">
        <v>1</v>
      </c>
      <c r="D12" s="1">
        <f>IF(F11=1,trajectories[[#This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Row],[INR]]&lt;1.5,D11*1.15,IF(trajectories[[#This Row],[INR]]&lt;1.8,D11*1.1,D11*1.075))),IF(trajectories[[#This Row],[INR]]&lt;1.5,D11*1.15,IF(trajectories[[#This Row],[INR]]&lt;1.8,D11*1.1,IF(trajectories[[#This Row],[INR]]&lt;2,D11*1.075,IF(trajectories[[#This Row],[INR]]&lt;=3,D11,IF(trajectories[[#This Row],[INR]]&lt;3.4,D11*0.925,IF(trajectories[[#This Row],[INR]]&lt;4,D11*0.9,IF(trajectories[[#This Row],[INR]]&lt;=5,D11*0.875,trajectories[[#This Row],[dose_manual]]))))))))))</f>
        <v>32.343673252032218</v>
      </c>
      <c r="E12" s="1">
        <f>IF(OR(trajectories[[#This Row],[day]]=1,trajectories[[#This Row],[day]]=3),2,IF(OR(trajectories[[#This Row],[INR]]&lt;2,AND(trajectories[[#This Row],[INR]]&lt;=5,trajectories[[#This Row],[INR]]&gt;3)),7,IF(trajectories[[#This Row],[INR]]&lt;=3,IF(D11&lt;&gt;D10,1,VLOOKUP(E11,$L$2:$M$7,2,FALSE)),trajectories[[#This Row],[interval_manual]])))</f>
        <v>7</v>
      </c>
      <c r="F12">
        <f>IF(OR(trajectories[[#This Row],[INR]]&gt;5,AND(trajectories[[#This Row],[INR]]&gt;3,F11=1)),1,0)</f>
        <v>0</v>
      </c>
      <c r="G12">
        <f>IF(trajectories[[#This Row],[INR]]&gt;=4,1,0)</f>
        <v>0</v>
      </c>
      <c r="Q12">
        <f>Q11+1</f>
        <v>3</v>
      </c>
      <c r="R12">
        <f>$R$3+($R$4-$R$3)*(Q12-$Q$3)/($Q$4-$Q$3)</f>
        <v>1.5857142857142856</v>
      </c>
      <c r="S12">
        <f>IF(AND(Q12&gt;$Q$3,Q12&lt;=$Q$4,R12&gt;=2,R12&lt;=3),1,0)</f>
        <v>0</v>
      </c>
    </row>
    <row r="13" spans="1:20" x14ac:dyDescent="0.45">
      <c r="A13" s="1">
        <f>IFERROR(IF(trajectories[[#This Row],[day]]&lt;B12,A12+1,A12),1)</f>
        <v>1</v>
      </c>
      <c r="B13" s="1">
        <f t="shared" si="1"/>
        <v>68</v>
      </c>
      <c r="C13">
        <v>1.9</v>
      </c>
      <c r="D13" s="1">
        <f>IF(F12=1,trajectories[[#This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Row],[INR]]&lt;1.5,D12*1.15,IF(trajectories[[#This Row],[INR]]&lt;1.8,D12*1.1,D12*1.075))),IF(trajectories[[#This Row],[INR]]&lt;1.5,D12*1.15,IF(trajectories[[#This Row],[INR]]&lt;1.8,D12*1.1,IF(trajectories[[#This Row],[INR]]&lt;2,D12*1.075,IF(trajectories[[#This Row],[INR]]&lt;=3,D12,IF(trajectories[[#This Row],[INR]]&lt;3.4,D12*0.925,IF(trajectories[[#This Row],[INR]]&lt;4,D12*0.9,IF(trajectories[[#This Row],[INR]]&lt;=5,D12*0.875,trajectories[[#This Row],[dose_manual]]))))))))))</f>
        <v>34.769448745934632</v>
      </c>
      <c r="E13" s="1">
        <f>IF(OR(trajectories[[#This Row],[day]]=1,trajectories[[#This Row],[day]]=3),2,IF(OR(trajectories[[#This Row],[INR]]&lt;2,AND(trajectories[[#This Row],[INR]]&lt;=5,trajectories[[#This Row],[INR]]&gt;3)),7,IF(trajectories[[#This Row],[INR]]&lt;=3,IF(D12&lt;&gt;D11,1,VLOOKUP(E12,$L$2:$M$7,2,FALSE)),trajectories[[#This Row],[interval_manual]])))</f>
        <v>7</v>
      </c>
      <c r="F13">
        <f>IF(OR(trajectories[[#This Row],[INR]]&gt;5,AND(trajectories[[#This Row],[INR]]&gt;3,F12=1)),1,0)</f>
        <v>0</v>
      </c>
      <c r="G13">
        <f>IF(trajectories[[#This Row],[INR]]&gt;=4,1,0)</f>
        <v>0</v>
      </c>
      <c r="Q13">
        <f t="shared" ref="Q13:Q38" si="2">Q12+1</f>
        <v>4</v>
      </c>
      <c r="R13">
        <f>$R$3+($R$4-$R$3)*(Q13-$Q$3)/($Q$4-$Q$3)</f>
        <v>1.7714285714285714</v>
      </c>
      <c r="S13">
        <f>IF(AND(Q13&gt;$Q$3,Q13&lt;=$Q$4,R13&gt;=2,R13&lt;=3),1,0)</f>
        <v>0</v>
      </c>
    </row>
    <row r="14" spans="1:20" x14ac:dyDescent="0.45">
      <c r="A14" s="1">
        <f>IFERROR(IF(trajectories[[#This Row],[day]]&lt;B13,A13+1,A13),1)</f>
        <v>1</v>
      </c>
      <c r="B14" s="1">
        <f t="shared" si="1"/>
        <v>75</v>
      </c>
      <c r="C14">
        <v>2.7</v>
      </c>
      <c r="D14" s="1">
        <f>IF(F13=1,trajectories[[#This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Row],[INR]]&lt;1.5,D13*1.15,IF(trajectories[[#This Row],[INR]]&lt;1.8,D13*1.1,D13*1.075))),IF(trajectories[[#This Row],[INR]]&lt;1.5,D13*1.15,IF(trajectories[[#This Row],[INR]]&lt;1.8,D13*1.1,IF(trajectories[[#This Row],[INR]]&lt;2,D13*1.075,IF(trajectories[[#This Row],[INR]]&lt;=3,D13,IF(trajectories[[#This Row],[INR]]&lt;3.4,D13*0.925,IF(trajectories[[#This Row],[INR]]&lt;4,D13*0.9,IF(trajectories[[#This Row],[INR]]&lt;=5,D13*0.875,trajectories[[#This Row],[dose_manual]]))))))))))</f>
        <v>34.769448745934632</v>
      </c>
      <c r="E14" s="1">
        <f>IF(OR(trajectories[[#This Row],[day]]=1,trajectories[[#This Row],[day]]=3),2,IF(OR(trajectories[[#This Row],[INR]]&lt;2,AND(trajectories[[#This Row],[INR]]&lt;=5,trajectories[[#This Row],[INR]]&gt;3)),7,IF(trajectories[[#This Row],[INR]]&lt;=3,IF(D13&lt;&gt;D12,1,VLOOKUP(E13,$L$2:$M$7,2,FALSE)),trajectories[[#This Row],[interval_manual]])))</f>
        <v>1</v>
      </c>
      <c r="F14">
        <f>IF(OR(trajectories[[#This Row],[INR]]&gt;5,AND(trajectories[[#This Row],[INR]]&gt;3,F13=1)),1,0)</f>
        <v>0</v>
      </c>
      <c r="G14">
        <f>IF(trajectories[[#This Row],[INR]]&gt;=4,1,0)</f>
        <v>0</v>
      </c>
      <c r="Q14">
        <f t="shared" si="2"/>
        <v>5</v>
      </c>
      <c r="R14">
        <f>$R$3+($R$4-$R$3)*(Q14-$Q$3)/($Q$4-$Q$3)</f>
        <v>1.9571428571428573</v>
      </c>
      <c r="S14">
        <f>IF(AND(Q14&gt;$Q$3,Q14&lt;=$Q$4,R14&gt;=2,R14&lt;=3),1,0)</f>
        <v>0</v>
      </c>
    </row>
    <row r="15" spans="1:20" x14ac:dyDescent="0.45">
      <c r="A15" s="1">
        <f>IFERROR(IF(trajectories[[#This Row],[day]]&lt;B14,A14+1,A14),1)</f>
        <v>1</v>
      </c>
      <c r="B15" s="1">
        <f t="shared" si="1"/>
        <v>76</v>
      </c>
      <c r="C15">
        <v>2.4000000000000004</v>
      </c>
      <c r="D15" s="1">
        <f>IF(F14=1,trajectories[[#This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Row],[INR]]&lt;1.5,D14*1.15,IF(trajectories[[#This Row],[INR]]&lt;1.8,D14*1.1,D14*1.075))),IF(trajectories[[#This Row],[INR]]&lt;1.5,D14*1.15,IF(trajectories[[#This Row],[INR]]&lt;1.8,D14*1.1,IF(trajectories[[#This Row],[INR]]&lt;2,D14*1.075,IF(trajectories[[#This Row],[INR]]&lt;=3,D14,IF(trajectories[[#This Row],[INR]]&lt;3.4,D14*0.925,IF(trajectories[[#This Row],[INR]]&lt;4,D14*0.9,IF(trajectories[[#This Row],[INR]]&lt;=5,D14*0.875,trajectories[[#This Row],[dose_manual]]))))))))))</f>
        <v>34.769448745934632</v>
      </c>
      <c r="E15" s="1">
        <f>IF(OR(trajectories[[#This Row],[day]]=1,trajectories[[#This Row],[day]]=3),2,IF(OR(trajectories[[#This Row],[INR]]&lt;2,AND(trajectories[[#This Row],[INR]]&lt;=5,trajectories[[#This Row],[INR]]&gt;3)),7,IF(trajectories[[#This Row],[INR]]&lt;=3,IF(D14&lt;&gt;D13,1,VLOOKUP(E14,$L$2:$M$7,2,FALSE)),trajectories[[#This Row],[interval_manual]])))</f>
        <v>5</v>
      </c>
      <c r="F15">
        <f>IF(OR(trajectories[[#This Row],[INR]]&gt;5,AND(trajectories[[#This Row],[INR]]&gt;3,F14=1)),1,0)</f>
        <v>0</v>
      </c>
      <c r="G15">
        <f>IF(trajectories[[#This Row],[INR]]&gt;=4,1,0)</f>
        <v>0</v>
      </c>
      <c r="Q15">
        <f t="shared" si="2"/>
        <v>6</v>
      </c>
      <c r="R15">
        <f>$R$3+($R$4-$R$3)*(Q15-$Q$3)/($Q$4-$Q$3)</f>
        <v>2.1428571428571428</v>
      </c>
      <c r="S15">
        <f>IF(AND(Q15&gt;$Q$3,Q15&lt;=$Q$4,R15&gt;=2,R15&lt;=3),1,0)</f>
        <v>1</v>
      </c>
    </row>
    <row r="16" spans="1:20" x14ac:dyDescent="0.45">
      <c r="A16" s="1">
        <f>IFERROR(IF(trajectories[[#This Row],[day]]&lt;B15,A15+1,A15),1)</f>
        <v>1</v>
      </c>
      <c r="B16" s="1">
        <f t="shared" si="1"/>
        <v>81</v>
      </c>
      <c r="C16">
        <v>2.2000000000000002</v>
      </c>
      <c r="D16" s="1">
        <f>IF(F15=1,trajectories[[#This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Row],[INR]]&lt;1.5,D15*1.15,IF(trajectories[[#This Row],[INR]]&lt;1.8,D15*1.1,D15*1.075))),IF(trajectories[[#This Row],[INR]]&lt;1.5,D15*1.15,IF(trajectories[[#This Row],[INR]]&lt;1.8,D15*1.1,IF(trajectories[[#This Row],[INR]]&lt;2,D15*1.075,IF(trajectories[[#This Row],[INR]]&lt;=3,D15,IF(trajectories[[#This Row],[INR]]&lt;3.4,D15*0.925,IF(trajectories[[#This Row],[INR]]&lt;4,D15*0.9,IF(trajectories[[#This Row],[INR]]&lt;=5,D15*0.875,trajectories[[#This Row],[dose_manual]]))))))))))</f>
        <v>34.769448745934632</v>
      </c>
      <c r="E16" s="1">
        <f>IF(OR(trajectories[[#This Row],[day]]=1,trajectories[[#This Row],[day]]=3),2,IF(OR(trajectories[[#This Row],[INR]]&lt;2,AND(trajectories[[#This Row],[INR]]&lt;=5,trajectories[[#This Row],[INR]]&gt;3)),7,IF(trajectories[[#This Row],[INR]]&lt;=3,IF(D15&lt;&gt;D14,1,VLOOKUP(E15,$L$2:$M$7,2,FALSE)),trajectories[[#This Row],[interval_manual]])))</f>
        <v>7</v>
      </c>
      <c r="F16">
        <f>IF(OR(trajectories[[#This Row],[INR]]&gt;5,AND(trajectories[[#This Row],[INR]]&gt;3,F15=1)),1,0)</f>
        <v>0</v>
      </c>
      <c r="G16">
        <f>IF(trajectories[[#This Row],[INR]]&gt;=4,1,0)</f>
        <v>0</v>
      </c>
      <c r="Q16">
        <f t="shared" si="2"/>
        <v>7</v>
      </c>
      <c r="R16">
        <f>$R$3+($R$4-$R$3)*(Q16-$Q$3)/($Q$4-$Q$3)</f>
        <v>2.3285714285714287</v>
      </c>
      <c r="S16">
        <f>IF(AND(Q16&gt;$Q$3,Q16&lt;=$Q$4,R16&gt;=2,R16&lt;=3),1,0)</f>
        <v>1</v>
      </c>
    </row>
    <row r="17" spans="1:19" x14ac:dyDescent="0.45">
      <c r="A17" s="1">
        <f>IFERROR(IF(trajectories[[#This Row],[day]]&lt;B16,A16+1,A16),1)</f>
        <v>1</v>
      </c>
      <c r="B17" s="1">
        <f t="shared" si="1"/>
        <v>88</v>
      </c>
      <c r="C17">
        <v>1.5</v>
      </c>
      <c r="D17" s="1">
        <f>IF(F16=1,trajectories[[#This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Row],[INR]]&lt;1.5,D16*1.15,IF(trajectories[[#This Row],[INR]]&lt;1.8,D16*1.1,D16*1.075))),IF(trajectories[[#This Row],[INR]]&lt;1.5,D16*1.15,IF(trajectories[[#This Row],[INR]]&lt;1.8,D16*1.1,IF(trajectories[[#This Row],[INR]]&lt;2,D16*1.075,IF(trajectories[[#This Row],[INR]]&lt;=3,D16,IF(trajectories[[#This Row],[INR]]&lt;3.4,D16*0.925,IF(trajectories[[#This Row],[INR]]&lt;4,D16*0.9,IF(trajectories[[#This Row],[INR]]&lt;=5,D16*0.875,trajectories[[#This Row],[dose_manual]]))))))))))</f>
        <v>38.246393620528096</v>
      </c>
      <c r="E17" s="1">
        <f>IF(OR(trajectories[[#This Row],[day]]=1,trajectories[[#This Row],[day]]=3),2,IF(OR(trajectories[[#This Row],[INR]]&lt;2,AND(trajectories[[#This Row],[INR]]&lt;=5,trajectories[[#This Row],[INR]]&gt;3)),7,IF(trajectories[[#This Row],[INR]]&lt;=3,IF(D16&lt;&gt;D15,1,VLOOKUP(E16,$L$2:$M$7,2,FALSE)),trajectories[[#This Row],[interval_manual]])))</f>
        <v>7</v>
      </c>
      <c r="F17">
        <f>IF(OR(trajectories[[#This Row],[INR]]&gt;5,AND(trajectories[[#This Row],[INR]]&gt;3,F16=1)),1,0)</f>
        <v>0</v>
      </c>
      <c r="G17">
        <f>IF(trajectories[[#This Row],[INR]]&gt;=4,1,0)</f>
        <v>0</v>
      </c>
      <c r="Q17">
        <f t="shared" si="2"/>
        <v>8</v>
      </c>
      <c r="R17">
        <f>$R$3+($R$4-$R$3)*(Q17-$Q$3)/($Q$4-$Q$3)</f>
        <v>2.5142857142857142</v>
      </c>
      <c r="S17">
        <f>IF(AND(Q17&gt;$Q$3,Q17&lt;=$Q$4,R17&gt;=2,R17&lt;=3),1,0)</f>
        <v>1</v>
      </c>
    </row>
    <row r="18" spans="1:19" x14ac:dyDescent="0.45">
      <c r="A18" s="1">
        <f>IFERROR(IF(trajectories[[#This Row],[day]]&lt;B17,A17+1,A17),1)</f>
        <v>2</v>
      </c>
      <c r="B18" s="1">
        <f t="shared" si="1"/>
        <v>1</v>
      </c>
      <c r="C18">
        <v>1</v>
      </c>
      <c r="D18" s="1">
        <f>IF(F17=1,trajectories[[#This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Row],[INR]]&lt;1.5,D17*1.15,IF(trajectories[[#This Row],[INR]]&lt;1.8,D17*1.1,D17*1.075))),IF(trajectories[[#This Row],[INR]]&lt;1.5,D17*1.15,IF(trajectories[[#This Row],[INR]]&lt;1.8,D17*1.1,IF(trajectories[[#This Row],[INR]]&lt;2,D17*1.075,IF(trajectories[[#This Row],[INR]]&lt;=3,D17,IF(trajectories[[#This Row],[INR]]&lt;3.4,D17*0.925,IF(trajectories[[#This Row],[INR]]&lt;4,D17*0.9,IF(trajectories[[#This Row],[INR]]&lt;=5,D17*0.875,trajectories[[#This Row],[dose_manual]]))))))))))</f>
        <v>5</v>
      </c>
      <c r="E18" s="1">
        <f>IF(OR(trajectories[[#This Row],[day]]=1,trajectories[[#This Row],[day]]=3),2,IF(OR(trajectories[[#This Row],[INR]]&lt;2,AND(trajectories[[#This Row],[INR]]&lt;=5,trajectories[[#This Row],[INR]]&gt;3)),7,IF(trajectories[[#This Row],[INR]]&lt;=3,IF(D17&lt;&gt;D16,1,VLOOKUP(E17,$L$2:$M$7,2,FALSE)),trajectories[[#This Row],[interval_manual]])))</f>
        <v>2</v>
      </c>
      <c r="F18">
        <f>IF(OR(trajectories[[#This Row],[INR]]&gt;5,AND(trajectories[[#This Row],[INR]]&gt;3,F17=1)),1,0)</f>
        <v>0</v>
      </c>
      <c r="G18">
        <f>IF(trajectories[[#This Row],[INR]]&gt;=4,1,0)</f>
        <v>0</v>
      </c>
      <c r="Q18">
        <f t="shared" si="2"/>
        <v>9</v>
      </c>
      <c r="R18">
        <f>$R$3+($R$4-$R$3)*(Q18-$Q$3)/($Q$4-$Q$3)</f>
        <v>2.7</v>
      </c>
      <c r="S18">
        <f>IF(AND(Q18&gt;$Q$3,Q18&lt;=$Q$4,R18&gt;=2,R18&lt;=3),1,0)</f>
        <v>1</v>
      </c>
    </row>
    <row r="19" spans="1:19" x14ac:dyDescent="0.45">
      <c r="A19" s="1">
        <f>IFERROR(IF(trajectories[[#This Row],[day]]&lt;B18,A18+1,A18),1)</f>
        <v>2</v>
      </c>
      <c r="B19" s="1">
        <f t="shared" si="1"/>
        <v>3</v>
      </c>
      <c r="C19">
        <v>1</v>
      </c>
      <c r="D19" s="1">
        <f>IF(F18=1,trajectories[[#This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Row],[INR]]&lt;1.5,D18*1.15,IF(trajectories[[#This Row],[INR]]&lt;1.8,D18*1.1,D18*1.075))),IF(trajectories[[#This Row],[INR]]&lt;1.5,D18*1.15,IF(trajectories[[#This Row],[INR]]&lt;1.8,D18*1.1,IF(trajectories[[#This Row],[INR]]&lt;2,D18*1.075,IF(trajectories[[#This Row],[INR]]&lt;=3,D18,IF(trajectories[[#This Row],[INR]]&lt;3.4,D18*0.925,IF(trajectories[[#This Row],[INR]]&lt;4,D18*0.9,IF(trajectories[[#This Row],[INR]]&lt;=5,D18*0.875,trajectories[[#This Row],[dose_manual]]))))))))))</f>
        <v>5.75</v>
      </c>
      <c r="E19" s="1">
        <f>IF(OR(trajectories[[#This Row],[day]]=1,trajectories[[#This Row],[day]]=3),2,IF(OR(trajectories[[#This Row],[INR]]&lt;2,AND(trajectories[[#This Row],[INR]]&lt;=5,trajectories[[#This Row],[INR]]&gt;3)),7,IF(trajectories[[#This Row],[INR]]&lt;=3,IF(D18&lt;&gt;D17,1,VLOOKUP(E18,$L$2:$M$7,2,FALSE)),trajectories[[#This Row],[interval_manual]])))</f>
        <v>2</v>
      </c>
      <c r="F19">
        <f>IF(OR(trajectories[[#This Row],[INR]]&gt;5,AND(trajectories[[#This Row],[INR]]&gt;3,F18=1)),1,0)</f>
        <v>0</v>
      </c>
      <c r="G19">
        <f>IF(trajectories[[#This Row],[INR]]&gt;=4,1,0)</f>
        <v>0</v>
      </c>
      <c r="Q19">
        <f t="shared" si="2"/>
        <v>10</v>
      </c>
      <c r="R19">
        <f>$R$3+($R$4-$R$3)*(Q19-$Q$3)/($Q$4-$Q$3)</f>
        <v>2.8857142857142861</v>
      </c>
      <c r="S19">
        <f>IF(AND(Q19&gt;$Q$3,Q19&lt;=$Q$4,R19&gt;=2,R19&lt;=3),1,0)</f>
        <v>0</v>
      </c>
    </row>
    <row r="20" spans="1:19" x14ac:dyDescent="0.45">
      <c r="A20" s="1">
        <f>IFERROR(IF(trajectories[[#This Row],[day]]&lt;B19,A19+1,A19),1)</f>
        <v>2</v>
      </c>
      <c r="B20" s="1">
        <f t="shared" si="1"/>
        <v>5</v>
      </c>
      <c r="C20">
        <v>1.9</v>
      </c>
      <c r="D20" s="1">
        <f>IF(F19=1,trajectories[[#This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Row],[INR]]&lt;1.5,D19*1.15,IF(trajectories[[#This Row],[INR]]&lt;1.8,D19*1.1,D19*1.075))),IF(trajectories[[#This Row],[INR]]&lt;1.5,D19*1.15,IF(trajectories[[#This Row],[INR]]&lt;1.8,D19*1.1,IF(trajectories[[#This Row],[INR]]&lt;2,D19*1.075,IF(trajectories[[#This Row],[INR]]&lt;=3,D19,IF(trajectories[[#This Row],[INR]]&lt;3.4,D19*0.925,IF(trajectories[[#This Row],[INR]]&lt;4,D19*0.9,IF(trajectories[[#This Row],[INR]]&lt;=5,D19*0.875,trajectories[[#This Row],[dose_manual]]))))))))))</f>
        <v>6.1812499999999995</v>
      </c>
      <c r="E20" s="1">
        <f>IF(OR(trajectories[[#This Row],[day]]=1,trajectories[[#This Row],[day]]=3),2,IF(OR(trajectories[[#This Row],[INR]]&lt;2,AND(trajectories[[#This Row],[INR]]&lt;=5,trajectories[[#This Row],[INR]]&gt;3)),7,IF(trajectories[[#This Row],[INR]]&lt;=3,IF(D19&lt;&gt;D18,1,VLOOKUP(E19,$L$2:$M$7,2,FALSE)),trajectories[[#This Row],[interval_manual]])))</f>
        <v>7</v>
      </c>
      <c r="F20">
        <f>IF(OR(trajectories[[#This Row],[INR]]&gt;5,AND(trajectories[[#This Row],[INR]]&gt;3,F19=1)),1,0)</f>
        <v>0</v>
      </c>
      <c r="G20">
        <f>IF(trajectories[[#This Row],[INR]]&gt;=4,1,0)</f>
        <v>0</v>
      </c>
      <c r="Q20">
        <f t="shared" si="2"/>
        <v>11</v>
      </c>
      <c r="R20">
        <f>$R$3+($R$4-$R$3)*(Q20-$Q$3)/($Q$4-$Q$3)</f>
        <v>3.0714285714285721</v>
      </c>
      <c r="S20">
        <f>IF(AND(Q20&gt;$Q$3,Q20&lt;=$Q$4,R20&gt;=2,R20&lt;=3),1,0)</f>
        <v>0</v>
      </c>
    </row>
    <row r="21" spans="1:19" x14ac:dyDescent="0.45">
      <c r="A21" s="1">
        <f>IFERROR(IF(trajectories[[#This Row],[day]]&lt;B20,A20+1,A20),1)</f>
        <v>2</v>
      </c>
      <c r="B21" s="1">
        <f t="shared" si="1"/>
        <v>12</v>
      </c>
      <c r="C21">
        <v>1</v>
      </c>
      <c r="D21" s="1">
        <f>IF(F20=1,trajectories[[#This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Row],[INR]]&lt;1.5,D20*1.15,IF(trajectories[[#This Row],[INR]]&lt;1.8,D20*1.1,D20*1.075))),IF(trajectories[[#This Row],[INR]]&lt;1.5,D20*1.15,IF(trajectories[[#This Row],[INR]]&lt;1.8,D20*1.1,IF(trajectories[[#This Row],[INR]]&lt;2,D20*1.075,IF(trajectories[[#This Row],[INR]]&lt;=3,D20,IF(trajectories[[#This Row],[INR]]&lt;3.4,D20*0.925,IF(trajectories[[#This Row],[INR]]&lt;4,D20*0.9,IF(trajectories[[#This Row],[INR]]&lt;=5,D20*0.875,trajectories[[#This Row],[dose_manual]]))))))))))</f>
        <v>7.1084374999999991</v>
      </c>
      <c r="E21" s="1">
        <f>IF(OR(trajectories[[#This Row],[day]]=1,trajectories[[#This Row],[day]]=3),2,IF(OR(trajectories[[#This Row],[INR]]&lt;2,AND(trajectories[[#This Row],[INR]]&lt;=5,trajectories[[#This Row],[INR]]&gt;3)),7,IF(trajectories[[#This Row],[INR]]&lt;=3,IF(D20&lt;&gt;D19,1,VLOOKUP(E20,$L$2:$M$7,2,FALSE)),trajectories[[#This Row],[interval_manual]])))</f>
        <v>7</v>
      </c>
      <c r="F21">
        <f>IF(OR(trajectories[[#This Row],[INR]]&gt;5,AND(trajectories[[#This Row],[INR]]&gt;3,F20=1)),1,0)</f>
        <v>0</v>
      </c>
      <c r="G21">
        <f>IF(trajectories[[#This Row],[INR]]&gt;=4,1,0)</f>
        <v>0</v>
      </c>
      <c r="Q21">
        <f t="shared" si="2"/>
        <v>12</v>
      </c>
      <c r="R21">
        <f>$R$3+($R$4-$R$3)*(Q21-$Q$3)/($Q$4-$Q$3)</f>
        <v>3.2571428571428576</v>
      </c>
      <c r="S21">
        <f>IF(AND(Q21&gt;$Q$3,Q21&lt;=$Q$4,R21&gt;=2,R21&lt;=3),1,0)</f>
        <v>0</v>
      </c>
    </row>
    <row r="22" spans="1:19" x14ac:dyDescent="0.45">
      <c r="A22" s="1">
        <f>IFERROR(IF(trajectories[[#This Row],[day]]&lt;B21,A21+1,A21),1)</f>
        <v>2</v>
      </c>
      <c r="B22" s="1">
        <f t="shared" si="1"/>
        <v>19</v>
      </c>
      <c r="C22">
        <v>2</v>
      </c>
      <c r="D22" s="1">
        <f>IF(F21=1,trajectories[[#This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Row],[INR]]&lt;1.5,D21*1.15,IF(trajectories[[#This Row],[INR]]&lt;1.8,D21*1.1,D21*1.075))),IF(trajectories[[#This Row],[INR]]&lt;1.5,D21*1.15,IF(trajectories[[#This Row],[INR]]&lt;1.8,D21*1.1,IF(trajectories[[#This Row],[INR]]&lt;2,D21*1.075,IF(trajectories[[#This Row],[INR]]&lt;=3,D21,IF(trajectories[[#This Row],[INR]]&lt;3.4,D21*0.925,IF(trajectories[[#This Row],[INR]]&lt;4,D21*0.9,IF(trajectories[[#This Row],[INR]]&lt;=5,D21*0.875,trajectories[[#This Row],[dose_manual]]))))))))))</f>
        <v>7.1084374999999991</v>
      </c>
      <c r="E22" s="1">
        <f>IF(OR(trajectories[[#This Row],[day]]=1,trajectories[[#This Row],[day]]=3),2,IF(OR(trajectories[[#This Row],[INR]]&lt;2,AND(trajectories[[#This Row],[INR]]&lt;=5,trajectories[[#This Row],[INR]]&gt;3)),7,IF(trajectories[[#This Row],[INR]]&lt;=3,IF(D21&lt;&gt;D20,1,VLOOKUP(E21,$L$2:$M$7,2,FALSE)),trajectories[[#This Row],[interval_manual]])))</f>
        <v>1</v>
      </c>
      <c r="F22">
        <f>IF(OR(trajectories[[#This Row],[INR]]&gt;5,AND(trajectories[[#This Row],[INR]]&gt;3,F21=1)),1,0)</f>
        <v>0</v>
      </c>
      <c r="G22">
        <f>IF(trajectories[[#This Row],[INR]]&gt;=4,1,0)</f>
        <v>0</v>
      </c>
      <c r="Q22">
        <f t="shared" si="2"/>
        <v>13</v>
      </c>
      <c r="R22">
        <f>$R$3+($R$4-$R$3)*(Q22-$Q$3)/($Q$4-$Q$3)</f>
        <v>3.4428571428571431</v>
      </c>
      <c r="S22">
        <f>IF(AND(Q22&gt;$Q$3,Q22&lt;=$Q$4,R22&gt;=2,R22&lt;=3),1,0)</f>
        <v>0</v>
      </c>
    </row>
    <row r="23" spans="1:19" x14ac:dyDescent="0.45">
      <c r="A23" s="1">
        <f>IFERROR(IF(trajectories[[#This Row],[day]]&lt;B22,A22+1,A22),1)</f>
        <v>2</v>
      </c>
      <c r="B23" s="1">
        <f t="shared" si="1"/>
        <v>20</v>
      </c>
      <c r="C23">
        <v>1.1000000000000001</v>
      </c>
      <c r="D23" s="1">
        <f>IF(F22=1,trajectories[[#This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Row],[INR]]&lt;1.5,D22*1.15,IF(trajectories[[#This Row],[INR]]&lt;1.8,D22*1.1,D22*1.075))),IF(trajectories[[#This Row],[INR]]&lt;1.5,D22*1.15,IF(trajectories[[#This Row],[INR]]&lt;1.8,D22*1.1,IF(trajectories[[#This Row],[INR]]&lt;2,D22*1.075,IF(trajectories[[#This Row],[INR]]&lt;=3,D22,IF(trajectories[[#This Row],[INR]]&lt;3.4,D22*0.925,IF(trajectories[[#This Row],[INR]]&lt;4,D22*0.9,IF(trajectories[[#This Row],[INR]]&lt;=5,D22*0.875,trajectories[[#This Row],[dose_manual]]))))))))))</f>
        <v>8.1747031249999988</v>
      </c>
      <c r="E23" s="1">
        <f>IF(OR(trajectories[[#This Row],[day]]=1,trajectories[[#This Row],[day]]=3),2,IF(OR(trajectories[[#This Row],[INR]]&lt;2,AND(trajectories[[#This Row],[INR]]&lt;=5,trajectories[[#This Row],[INR]]&gt;3)),7,IF(trajectories[[#This Row],[INR]]&lt;=3,IF(D22&lt;&gt;D21,1,VLOOKUP(E22,$L$2:$M$7,2,FALSE)),trajectories[[#This Row],[interval_manual]])))</f>
        <v>7</v>
      </c>
      <c r="F23">
        <f>IF(OR(trajectories[[#This Row],[INR]]&gt;5,AND(trajectories[[#This Row],[INR]]&gt;3,F22=1)),1,0)</f>
        <v>0</v>
      </c>
      <c r="G23">
        <f>IF(trajectories[[#This Row],[INR]]&gt;=4,1,0)</f>
        <v>0</v>
      </c>
      <c r="Q23">
        <f t="shared" si="2"/>
        <v>14</v>
      </c>
      <c r="R23">
        <f>$R$3+($R$4-$R$3)*(Q23-$Q$3)/($Q$4-$Q$3)</f>
        <v>3.628571428571429</v>
      </c>
      <c r="S23">
        <f>IF(AND(Q23&gt;$Q$3,Q23&lt;=$Q$4,R23&gt;=2,R23&lt;=3),1,0)</f>
        <v>0</v>
      </c>
    </row>
    <row r="24" spans="1:19" x14ac:dyDescent="0.45">
      <c r="A24" s="1">
        <f>IFERROR(IF(trajectories[[#This Row],[day]]&lt;B23,A23+1,A23),1)</f>
        <v>2</v>
      </c>
      <c r="B24" s="1">
        <f t="shared" si="1"/>
        <v>27</v>
      </c>
      <c r="C24">
        <v>1</v>
      </c>
      <c r="D24" s="1">
        <f>IF(F23=1,trajectories[[#This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Row],[INR]]&lt;1.5,D23*1.15,IF(trajectories[[#This Row],[INR]]&lt;1.8,D23*1.1,D23*1.075))),IF(trajectories[[#This Row],[INR]]&lt;1.5,D23*1.15,IF(trajectories[[#This Row],[INR]]&lt;1.8,D23*1.1,IF(trajectories[[#This Row],[INR]]&lt;2,D23*1.075,IF(trajectories[[#This Row],[INR]]&lt;=3,D23,IF(trajectories[[#This Row],[INR]]&lt;3.4,D23*0.925,IF(trajectories[[#This Row],[INR]]&lt;4,D23*0.9,IF(trajectories[[#This Row],[INR]]&lt;=5,D23*0.875,trajectories[[#This Row],[dose_manual]]))))))))))</f>
        <v>9.4009085937499979</v>
      </c>
      <c r="E24" s="1">
        <f>IF(OR(trajectories[[#This Row],[day]]=1,trajectories[[#This Row],[day]]=3),2,IF(OR(trajectories[[#This Row],[INR]]&lt;2,AND(trajectories[[#This Row],[INR]]&lt;=5,trajectories[[#This Row],[INR]]&gt;3)),7,IF(trajectories[[#This Row],[INR]]&lt;=3,IF(D23&lt;&gt;D22,1,VLOOKUP(E23,$L$2:$M$7,2,FALSE)),trajectories[[#This Row],[interval_manual]])))</f>
        <v>7</v>
      </c>
      <c r="F24">
        <f>IF(OR(trajectories[[#This Row],[INR]]&gt;5,AND(trajectories[[#This Row],[INR]]&gt;3,F23=1)),1,0)</f>
        <v>0</v>
      </c>
      <c r="G24">
        <f>IF(trajectories[[#This Row],[INR]]&gt;=4,1,0)</f>
        <v>0</v>
      </c>
      <c r="Q24">
        <f t="shared" si="2"/>
        <v>15</v>
      </c>
      <c r="R24">
        <f>$R$3+($R$4-$R$3)*(Q24-$Q$3)/($Q$4-$Q$3)</f>
        <v>3.8142857142857145</v>
      </c>
      <c r="S24">
        <f>IF(AND(Q24&gt;$Q$3,Q24&lt;=$Q$4,R24&gt;=2,R24&lt;=3),1,0)</f>
        <v>0</v>
      </c>
    </row>
    <row r="25" spans="1:19" x14ac:dyDescent="0.45">
      <c r="A25" s="1">
        <f>IFERROR(IF(trajectories[[#This Row],[day]]&lt;B24,A24+1,A24),1)</f>
        <v>2</v>
      </c>
      <c r="B25" s="1">
        <f t="shared" si="1"/>
        <v>34</v>
      </c>
      <c r="C25">
        <v>1.1000000000000001</v>
      </c>
      <c r="D25" s="1">
        <f>IF(F24=1,trajectories[[#This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Row],[INR]]&lt;1.5,D24*1.15,IF(trajectories[[#This Row],[INR]]&lt;1.8,D24*1.1,D24*1.075))),IF(trajectories[[#This Row],[INR]]&lt;1.5,D24*1.15,IF(trajectories[[#This Row],[INR]]&lt;1.8,D24*1.1,IF(trajectories[[#This Row],[INR]]&lt;2,D24*1.075,IF(trajectories[[#This Row],[INR]]&lt;=3,D24,IF(trajectories[[#This Row],[INR]]&lt;3.4,D24*0.925,IF(trajectories[[#This Row],[INR]]&lt;4,D24*0.9,IF(trajectories[[#This Row],[INR]]&lt;=5,D24*0.875,trajectories[[#This Row],[dose_manual]]))))))))))</f>
        <v>10.811044882812496</v>
      </c>
      <c r="E25" s="1">
        <f>IF(OR(trajectories[[#This Row],[day]]=1,trajectories[[#This Row],[day]]=3),2,IF(OR(trajectories[[#This Row],[INR]]&lt;2,AND(trajectories[[#This Row],[INR]]&lt;=5,trajectories[[#This Row],[INR]]&gt;3)),7,IF(trajectories[[#This Row],[INR]]&lt;=3,IF(D24&lt;&gt;D23,1,VLOOKUP(E24,$L$2:$M$7,2,FALSE)),trajectories[[#This Row],[interval_manual]])))</f>
        <v>7</v>
      </c>
      <c r="F25">
        <f>IF(OR(trajectories[[#This Row],[INR]]&gt;5,AND(trajectories[[#This Row],[INR]]&gt;3,F24=1)),1,0)</f>
        <v>0</v>
      </c>
      <c r="G25">
        <f>IF(trajectories[[#This Row],[INR]]&gt;=4,1,0)</f>
        <v>0</v>
      </c>
      <c r="Q25">
        <f t="shared" si="2"/>
        <v>16</v>
      </c>
      <c r="R25">
        <f>$R$3+($R$4-$R$3)*(Q25-$Q$3)/($Q$4-$Q$3)</f>
        <v>4</v>
      </c>
      <c r="S25">
        <f>IF(AND(Q25&gt;$Q$3,Q25&lt;=$Q$4,R25&gt;=2,R25&lt;=3),1,0)</f>
        <v>0</v>
      </c>
    </row>
    <row r="26" spans="1:19" x14ac:dyDescent="0.45">
      <c r="A26" s="1">
        <f>IFERROR(IF(trajectories[[#This Row],[day]]&lt;B25,A25+1,A25),1)</f>
        <v>2</v>
      </c>
      <c r="B26" s="1">
        <f t="shared" si="1"/>
        <v>41</v>
      </c>
      <c r="C26">
        <v>1.2000000000000002</v>
      </c>
      <c r="D26" s="1">
        <f>IF(F25=1,trajectories[[#This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Row],[INR]]&lt;1.5,D25*1.15,IF(trajectories[[#This Row],[INR]]&lt;1.8,D25*1.1,D25*1.075))),IF(trajectories[[#This Row],[INR]]&lt;1.5,D25*1.15,IF(trajectories[[#This Row],[INR]]&lt;1.8,D25*1.1,IF(trajectories[[#This Row],[INR]]&lt;2,D25*1.075,IF(trajectories[[#This Row],[INR]]&lt;=3,D25,IF(trajectories[[#This Row],[INR]]&lt;3.4,D25*0.925,IF(trajectories[[#This Row],[INR]]&lt;4,D25*0.9,IF(trajectories[[#This Row],[INR]]&lt;=5,D25*0.875,trajectories[[#This Row],[dose_manual]]))))))))))</f>
        <v>12.43270161523437</v>
      </c>
      <c r="E26" s="1">
        <f>IF(OR(trajectories[[#This Row],[day]]=1,trajectories[[#This Row],[day]]=3),2,IF(OR(trajectories[[#This Row],[INR]]&lt;2,AND(trajectories[[#This Row],[INR]]&lt;=5,trajectories[[#This Row],[INR]]&gt;3)),7,IF(trajectories[[#This Row],[INR]]&lt;=3,IF(D25&lt;&gt;D24,1,VLOOKUP(E25,$L$2:$M$7,2,FALSE)),trajectories[[#This Row],[interval_manual]])))</f>
        <v>7</v>
      </c>
      <c r="F26">
        <f>IF(OR(trajectories[[#This Row],[INR]]&gt;5,AND(trajectories[[#This Row],[INR]]&gt;3,F25=1)),1,0)</f>
        <v>0</v>
      </c>
      <c r="G26">
        <f>IF(trajectories[[#This Row],[INR]]&gt;=4,1,0)</f>
        <v>0</v>
      </c>
      <c r="Q26">
        <f t="shared" si="2"/>
        <v>17</v>
      </c>
      <c r="R26">
        <f>$R$3+($R$4-$R$3)*(Q26-$Q$3)/($Q$4-$Q$3)</f>
        <v>4.1857142857142859</v>
      </c>
      <c r="S26">
        <f>IF(AND(Q26&gt;$Q$3,Q26&lt;=$Q$4,R26&gt;=2,R26&lt;=3),1,0)</f>
        <v>0</v>
      </c>
    </row>
    <row r="27" spans="1:19" x14ac:dyDescent="0.45">
      <c r="A27" s="1">
        <f>IFERROR(IF(trajectories[[#This Row],[day]]&lt;B26,A26+1,A26),1)</f>
        <v>2</v>
      </c>
      <c r="B27" s="1">
        <f t="shared" si="1"/>
        <v>48</v>
      </c>
      <c r="C27">
        <v>1.1000000000000001</v>
      </c>
      <c r="D27" s="1">
        <f>IF(F26=1,trajectories[[#This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Row],[INR]]&lt;1.5,D26*1.15,IF(trajectories[[#This Row],[INR]]&lt;1.8,D26*1.1,D26*1.075))),IF(trajectories[[#This Row],[INR]]&lt;1.5,D26*1.15,IF(trajectories[[#This Row],[INR]]&lt;1.8,D26*1.1,IF(trajectories[[#This Row],[INR]]&lt;2,D26*1.075,IF(trajectories[[#This Row],[INR]]&lt;=3,D26,IF(trajectories[[#This Row],[INR]]&lt;3.4,D26*0.925,IF(trajectories[[#This Row],[INR]]&lt;4,D26*0.9,IF(trajectories[[#This Row],[INR]]&lt;=5,D26*0.875,trajectories[[#This Row],[dose_manual]]))))))))))</f>
        <v>14.297606857519524</v>
      </c>
      <c r="E27" s="1">
        <f>IF(OR(trajectories[[#This Row],[day]]=1,trajectories[[#This Row],[day]]=3),2,IF(OR(trajectories[[#This Row],[INR]]&lt;2,AND(trajectories[[#This Row],[INR]]&lt;=5,trajectories[[#This Row],[INR]]&gt;3)),7,IF(trajectories[[#This Row],[INR]]&lt;=3,IF(D26&lt;&gt;D25,1,VLOOKUP(E26,$L$2:$M$7,2,FALSE)),trajectories[[#This Row],[interval_manual]])))</f>
        <v>7</v>
      </c>
      <c r="F27">
        <f>IF(OR(trajectories[[#This Row],[INR]]&gt;5,AND(trajectories[[#This Row],[INR]]&gt;3,F26=1)),1,0)</f>
        <v>0</v>
      </c>
      <c r="G27">
        <f>IF(trajectories[[#This Row],[INR]]&gt;=4,1,0)</f>
        <v>0</v>
      </c>
      <c r="Q27">
        <f t="shared" si="2"/>
        <v>18</v>
      </c>
      <c r="R27">
        <f>$R$3+($R$4-$R$3)*(Q27-$Q$3)/($Q$4-$Q$3)</f>
        <v>4.3714285714285719</v>
      </c>
      <c r="S27">
        <f>IF(AND(Q27&gt;$Q$3,Q27&lt;=$Q$4,R27&gt;=2,R27&lt;=3),1,0)</f>
        <v>0</v>
      </c>
    </row>
    <row r="28" spans="1:19" x14ac:dyDescent="0.45">
      <c r="A28" s="1">
        <f>IFERROR(IF(trajectories[[#This Row],[day]]&lt;B27,A27+1,A27),1)</f>
        <v>2</v>
      </c>
      <c r="B28" s="1">
        <f t="shared" si="1"/>
        <v>55</v>
      </c>
      <c r="C28">
        <v>1</v>
      </c>
      <c r="D28" s="1">
        <f>IF(F27=1,trajectories[[#This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Row],[INR]]&lt;1.5,D27*1.15,IF(trajectories[[#This Row],[INR]]&lt;1.8,D27*1.1,D27*1.075))),IF(trajectories[[#This Row],[INR]]&lt;1.5,D27*1.15,IF(trajectories[[#This Row],[INR]]&lt;1.8,D27*1.1,IF(trajectories[[#This Row],[INR]]&lt;2,D27*1.075,IF(trajectories[[#This Row],[INR]]&lt;=3,D27,IF(trajectories[[#This Row],[INR]]&lt;3.4,D27*0.925,IF(trajectories[[#This Row],[INR]]&lt;4,D27*0.9,IF(trajectories[[#This Row],[INR]]&lt;=5,D27*0.875,trajectories[[#This Row],[dose_manual]]))))))))))</f>
        <v>16.442247886147452</v>
      </c>
      <c r="E28" s="1">
        <f>IF(OR(trajectories[[#This Row],[day]]=1,trajectories[[#This Row],[day]]=3),2,IF(OR(trajectories[[#This Row],[INR]]&lt;2,AND(trajectories[[#This Row],[INR]]&lt;=5,trajectories[[#This Row],[INR]]&gt;3)),7,IF(trajectories[[#This Row],[INR]]&lt;=3,IF(D27&lt;&gt;D26,1,VLOOKUP(E27,$L$2:$M$7,2,FALSE)),trajectories[[#This Row],[interval_manual]])))</f>
        <v>7</v>
      </c>
      <c r="F28">
        <f>IF(OR(trajectories[[#This Row],[INR]]&gt;5,AND(trajectories[[#This Row],[INR]]&gt;3,F27=1)),1,0)</f>
        <v>0</v>
      </c>
      <c r="G28">
        <f>IF(trajectories[[#This Row],[INR]]&gt;=4,1,0)</f>
        <v>0</v>
      </c>
      <c r="Q28">
        <f t="shared" si="2"/>
        <v>19</v>
      </c>
      <c r="R28">
        <f>$R$3+($R$4-$R$3)*(Q28-$Q$3)/($Q$4-$Q$3)</f>
        <v>4.5571428571428578</v>
      </c>
      <c r="S28">
        <f>IF(AND(Q28&gt;$Q$3,Q28&lt;=$Q$4,R28&gt;=2,R28&lt;=3),1,0)</f>
        <v>0</v>
      </c>
    </row>
    <row r="29" spans="1:19" x14ac:dyDescent="0.45">
      <c r="A29" s="1">
        <f>IFERROR(IF(trajectories[[#This Row],[day]]&lt;B28,A28+1,A28),1)</f>
        <v>2</v>
      </c>
      <c r="B29" s="1">
        <f t="shared" si="1"/>
        <v>62</v>
      </c>
      <c r="C29">
        <v>1</v>
      </c>
      <c r="D29" s="1">
        <f>IF(F28=1,trajectories[[#This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Row],[INR]]&lt;1.5,D28*1.15,IF(trajectories[[#This Row],[INR]]&lt;1.8,D28*1.1,D28*1.075))),IF(trajectories[[#This Row],[INR]]&lt;1.5,D28*1.15,IF(trajectories[[#This Row],[INR]]&lt;1.8,D28*1.1,IF(trajectories[[#This Row],[INR]]&lt;2,D28*1.075,IF(trajectories[[#This Row],[INR]]&lt;=3,D28,IF(trajectories[[#This Row],[INR]]&lt;3.4,D28*0.925,IF(trajectories[[#This Row],[INR]]&lt;4,D28*0.9,IF(trajectories[[#This Row],[INR]]&lt;=5,D28*0.875,trajectories[[#This Row],[dose_manual]]))))))))))</f>
        <v>18.90858506906957</v>
      </c>
      <c r="E29" s="1">
        <f>IF(OR(trajectories[[#This Row],[day]]=1,trajectories[[#This Row],[day]]=3),2,IF(OR(trajectories[[#This Row],[INR]]&lt;2,AND(trajectories[[#This Row],[INR]]&lt;=5,trajectories[[#This Row],[INR]]&gt;3)),7,IF(trajectories[[#This Row],[INR]]&lt;=3,IF(D28&lt;&gt;D27,1,VLOOKUP(E28,$L$2:$M$7,2,FALSE)),trajectories[[#This Row],[interval_manual]])))</f>
        <v>7</v>
      </c>
      <c r="F29">
        <f>IF(OR(trajectories[[#This Row],[INR]]&gt;5,AND(trajectories[[#This Row],[INR]]&gt;3,F28=1)),1,0)</f>
        <v>0</v>
      </c>
      <c r="G29">
        <f>IF(trajectories[[#This Row],[INR]]&gt;=4,1,0)</f>
        <v>0</v>
      </c>
      <c r="Q29">
        <f t="shared" si="2"/>
        <v>20</v>
      </c>
      <c r="R29">
        <f>$R$3+($R$4-$R$3)*(Q29-$Q$3)/($Q$4-$Q$3)</f>
        <v>4.7428571428571438</v>
      </c>
      <c r="S29">
        <f>IF(AND(Q29&gt;$Q$3,Q29&lt;=$Q$4,R29&gt;=2,R29&lt;=3),1,0)</f>
        <v>0</v>
      </c>
    </row>
    <row r="30" spans="1:19" x14ac:dyDescent="0.45">
      <c r="A30" s="1">
        <f>IFERROR(IF(trajectories[[#This Row],[day]]&lt;B29,A29+1,A29),1)</f>
        <v>2</v>
      </c>
      <c r="B30" s="1">
        <f t="shared" si="1"/>
        <v>69</v>
      </c>
      <c r="C30">
        <v>1</v>
      </c>
      <c r="D30" s="1">
        <f>IF(F29=1,trajectories[[#This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Row],[INR]]&lt;1.5,D29*1.15,IF(trajectories[[#This Row],[INR]]&lt;1.8,D29*1.1,D29*1.075))),IF(trajectories[[#This Row],[INR]]&lt;1.5,D29*1.15,IF(trajectories[[#This Row],[INR]]&lt;1.8,D29*1.1,IF(trajectories[[#This Row],[INR]]&lt;2,D29*1.075,IF(trajectories[[#This Row],[INR]]&lt;=3,D29,IF(trajectories[[#This Row],[INR]]&lt;3.4,D29*0.925,IF(trajectories[[#This Row],[INR]]&lt;4,D29*0.9,IF(trajectories[[#This Row],[INR]]&lt;=5,D29*0.875,trajectories[[#This Row],[dose_manual]]))))))))))</f>
        <v>21.744872829430005</v>
      </c>
      <c r="E30" s="1">
        <f>IF(OR(trajectories[[#This Row],[day]]=1,trajectories[[#This Row],[day]]=3),2,IF(OR(trajectories[[#This Row],[INR]]&lt;2,AND(trajectories[[#This Row],[INR]]&lt;=5,trajectories[[#This Row],[INR]]&gt;3)),7,IF(trajectories[[#This Row],[INR]]&lt;=3,IF(D29&lt;&gt;D28,1,VLOOKUP(E29,$L$2:$M$7,2,FALSE)),trajectories[[#This Row],[interval_manual]])))</f>
        <v>7</v>
      </c>
      <c r="F30">
        <f>IF(OR(trajectories[[#This Row],[INR]]&gt;5,AND(trajectories[[#This Row],[INR]]&gt;3,F29=1)),1,0)</f>
        <v>0</v>
      </c>
      <c r="G30">
        <f>IF(trajectories[[#This Row],[INR]]&gt;=4,1,0)</f>
        <v>0</v>
      </c>
      <c r="Q30">
        <f t="shared" si="2"/>
        <v>21</v>
      </c>
      <c r="R30">
        <f>$R$3+($R$4-$R$3)*(Q30-$Q$3)/($Q$4-$Q$3)</f>
        <v>4.9285714285714288</v>
      </c>
      <c r="S30">
        <f>IF(AND(Q30&gt;$Q$3,Q30&lt;=$Q$4,R30&gt;=2,R30&lt;=3),1,0)</f>
        <v>0</v>
      </c>
    </row>
    <row r="31" spans="1:19" x14ac:dyDescent="0.45">
      <c r="A31" s="1">
        <f>IFERROR(IF(trajectories[[#This Row],[day]]&lt;B30,A30+1,A30),1)</f>
        <v>2</v>
      </c>
      <c r="B31" s="1">
        <f t="shared" si="1"/>
        <v>76</v>
      </c>
      <c r="C31">
        <v>1.7000000000000002</v>
      </c>
      <c r="D31" s="1">
        <f>IF(F30=1,trajectories[[#This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Row],[INR]]&lt;1.5,D30*1.15,IF(trajectories[[#This Row],[INR]]&lt;1.8,D30*1.1,D30*1.075))),IF(trajectories[[#This Row],[INR]]&lt;1.5,D30*1.15,IF(trajectories[[#This Row],[INR]]&lt;1.8,D30*1.1,IF(trajectories[[#This Row],[INR]]&lt;2,D30*1.075,IF(trajectories[[#This Row],[INR]]&lt;=3,D30,IF(trajectories[[#This Row],[INR]]&lt;3.4,D30*0.925,IF(trajectories[[#This Row],[INR]]&lt;4,D30*0.9,IF(trajectories[[#This Row],[INR]]&lt;=5,D30*0.875,trajectories[[#This Row],[dose_manual]]))))))))))</f>
        <v>23.919360112373006</v>
      </c>
      <c r="E31" s="1">
        <f>IF(OR(trajectories[[#This Row],[day]]=1,trajectories[[#This Row],[day]]=3),2,IF(OR(trajectories[[#This Row],[INR]]&lt;2,AND(trajectories[[#This Row],[INR]]&lt;=5,trajectories[[#This Row],[INR]]&gt;3)),7,IF(trajectories[[#This Row],[INR]]&lt;=3,IF(D30&lt;&gt;D29,1,VLOOKUP(E30,$L$2:$M$7,2,FALSE)),trajectories[[#This Row],[interval_manual]])))</f>
        <v>7</v>
      </c>
      <c r="F31">
        <f>IF(OR(trajectories[[#This Row],[INR]]&gt;5,AND(trajectories[[#This Row],[INR]]&gt;3,F30=1)),1,0)</f>
        <v>0</v>
      </c>
      <c r="G31">
        <f>IF(trajectories[[#This Row],[INR]]&gt;=4,1,0)</f>
        <v>0</v>
      </c>
      <c r="Q31">
        <f t="shared" si="2"/>
        <v>22</v>
      </c>
      <c r="R31">
        <f>$R$3+($R$4-$R$3)*(Q31-$Q$3)/($Q$4-$Q$3)</f>
        <v>5.1142857142857157</v>
      </c>
      <c r="S31">
        <f>IF(AND(Q31&gt;$Q$3,Q31&lt;=$Q$4,R31&gt;=2,R31&lt;=3),1,0)</f>
        <v>0</v>
      </c>
    </row>
    <row r="32" spans="1:19" x14ac:dyDescent="0.45">
      <c r="A32" s="1">
        <f>IFERROR(IF(trajectories[[#This Row],[day]]&lt;B31,A31+1,A31),1)</f>
        <v>2</v>
      </c>
      <c r="B32" s="1">
        <f t="shared" si="1"/>
        <v>83</v>
      </c>
      <c r="C32">
        <v>2.6</v>
      </c>
      <c r="D32" s="1">
        <f>IF(F31=1,trajectories[[#This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Row],[INR]]&lt;1.5,D31*1.15,IF(trajectories[[#This Row],[INR]]&lt;1.8,D31*1.1,D31*1.075))),IF(trajectories[[#This Row],[INR]]&lt;1.5,D31*1.15,IF(trajectories[[#This Row],[INR]]&lt;1.8,D31*1.1,IF(trajectories[[#This Row],[INR]]&lt;2,D31*1.075,IF(trajectories[[#This Row],[INR]]&lt;=3,D31,IF(trajectories[[#This Row],[INR]]&lt;3.4,D31*0.925,IF(trajectories[[#This Row],[INR]]&lt;4,D31*0.9,IF(trajectories[[#This Row],[INR]]&lt;=5,D31*0.875,trajectories[[#This Row],[dose_manual]]))))))))))</f>
        <v>23.919360112373006</v>
      </c>
      <c r="E32" s="1">
        <f>IF(OR(trajectories[[#This Row],[day]]=1,trajectories[[#This Row],[day]]=3),2,IF(OR(trajectories[[#This Row],[INR]]&lt;2,AND(trajectories[[#This Row],[INR]]&lt;=5,trajectories[[#This Row],[INR]]&gt;3)),7,IF(trajectories[[#This Row],[INR]]&lt;=3,IF(D31&lt;&gt;D30,1,VLOOKUP(E31,$L$2:$M$7,2,FALSE)),trajectories[[#This Row],[interval_manual]])))</f>
        <v>1</v>
      </c>
      <c r="F32">
        <f>IF(OR(trajectories[[#This Row],[INR]]&gt;5,AND(trajectories[[#This Row],[INR]]&gt;3,F31=1)),1,0)</f>
        <v>0</v>
      </c>
      <c r="G32">
        <f>IF(trajectories[[#This Row],[INR]]&gt;=4,1,0)</f>
        <v>0</v>
      </c>
      <c r="Q32">
        <f t="shared" si="2"/>
        <v>23</v>
      </c>
      <c r="R32">
        <f>$R$3+($R$4-$R$3)*(Q32-$Q$3)/($Q$4-$Q$3)</f>
        <v>5.3000000000000007</v>
      </c>
      <c r="S32">
        <f>IF(AND(Q32&gt;$Q$3,Q32&lt;=$Q$4,R32&gt;=2,R32&lt;=3),1,0)</f>
        <v>0</v>
      </c>
    </row>
    <row r="33" spans="1:19" x14ac:dyDescent="0.45">
      <c r="A33" s="1">
        <f>IFERROR(IF(trajectories[[#This Row],[day]]&lt;B32,A32+1,A32),1)</f>
        <v>2</v>
      </c>
      <c r="B33" s="1">
        <f t="shared" si="1"/>
        <v>84</v>
      </c>
      <c r="C33">
        <v>2.2999999999999998</v>
      </c>
      <c r="D33" s="1">
        <f>IF(F32=1,trajectories[[#This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Row],[INR]]&lt;1.5,D32*1.15,IF(trajectories[[#This Row],[INR]]&lt;1.8,D32*1.1,D32*1.075))),IF(trajectories[[#This Row],[INR]]&lt;1.5,D32*1.15,IF(trajectories[[#This Row],[INR]]&lt;1.8,D32*1.1,IF(trajectories[[#This Row],[INR]]&lt;2,D32*1.075,IF(trajectories[[#This Row],[INR]]&lt;=3,D32,IF(trajectories[[#This Row],[INR]]&lt;3.4,D32*0.925,IF(trajectories[[#This Row],[INR]]&lt;4,D32*0.9,IF(trajectories[[#This Row],[INR]]&lt;=5,D32*0.875,trajectories[[#This Row],[dose_manual]]))))))))))</f>
        <v>23.919360112373006</v>
      </c>
      <c r="E33" s="1">
        <f>IF(OR(trajectories[[#This Row],[day]]=1,trajectories[[#This Row],[day]]=3),2,IF(OR(trajectories[[#This Row],[INR]]&lt;2,AND(trajectories[[#This Row],[INR]]&lt;=5,trajectories[[#This Row],[INR]]&gt;3)),7,IF(trajectories[[#This Row],[INR]]&lt;=3,IF(D32&lt;&gt;D31,1,VLOOKUP(E32,$L$2:$M$7,2,FALSE)),trajectories[[#This Row],[interval_manual]])))</f>
        <v>5</v>
      </c>
      <c r="F33">
        <f>IF(OR(trajectories[[#This Row],[INR]]&gt;5,AND(trajectories[[#This Row],[INR]]&gt;3,F32=1)),1,0)</f>
        <v>0</v>
      </c>
      <c r="G33">
        <f>IF(trajectories[[#This Row],[INR]]&gt;=4,1,0)</f>
        <v>0</v>
      </c>
      <c r="Q33">
        <f t="shared" si="2"/>
        <v>24</v>
      </c>
      <c r="R33">
        <f>$R$3+($R$4-$R$3)*(Q33-$Q$3)/($Q$4-$Q$3)</f>
        <v>5.4857142857142858</v>
      </c>
      <c r="S33">
        <f>IF(AND(Q33&gt;$Q$3,Q33&lt;=$Q$4,R33&gt;=2,R33&lt;=3),1,0)</f>
        <v>0</v>
      </c>
    </row>
    <row r="34" spans="1:19" x14ac:dyDescent="0.45">
      <c r="A34" s="1">
        <f>IFERROR(IF(trajectories[[#This Row],[day]]&lt;B33,A33+1,A33),1)</f>
        <v>2</v>
      </c>
      <c r="B34" s="1">
        <f t="shared" si="1"/>
        <v>89</v>
      </c>
      <c r="C34">
        <v>1.2999999999999998</v>
      </c>
      <c r="D34" s="1">
        <f>IF(F33=1,trajectories[[#This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Row],[INR]]&lt;1.5,D33*1.15,IF(trajectories[[#This Row],[INR]]&lt;1.8,D33*1.1,D33*1.075))),IF(trajectories[[#This Row],[INR]]&lt;1.5,D33*1.15,IF(trajectories[[#This Row],[INR]]&lt;1.8,D33*1.1,IF(trajectories[[#This Row],[INR]]&lt;2,D33*1.075,IF(trajectories[[#This Row],[INR]]&lt;=3,D33,IF(trajectories[[#This Row],[INR]]&lt;3.4,D33*0.925,IF(trajectories[[#This Row],[INR]]&lt;4,D33*0.9,IF(trajectories[[#This Row],[INR]]&lt;=5,D33*0.875,trajectories[[#This Row],[dose_manual]]))))))))))</f>
        <v>27.507264129228954</v>
      </c>
      <c r="E34" s="1">
        <f>IF(OR(trajectories[[#This Row],[day]]=1,trajectories[[#This Row],[day]]=3),2,IF(OR(trajectories[[#This Row],[INR]]&lt;2,AND(trajectories[[#This Row],[INR]]&lt;=5,trajectories[[#This Row],[INR]]&gt;3)),7,IF(trajectories[[#This Row],[INR]]&lt;=3,IF(D33&lt;&gt;D32,1,VLOOKUP(E33,$L$2:$M$7,2,FALSE)),trajectories[[#This Row],[interval_manual]])))</f>
        <v>7</v>
      </c>
      <c r="F34">
        <f>IF(OR(trajectories[[#This Row],[INR]]&gt;5,AND(trajectories[[#This Row],[INR]]&gt;3,F33=1)),1,0)</f>
        <v>0</v>
      </c>
      <c r="G34">
        <f>IF(trajectories[[#This Row],[INR]]&gt;=4,1,0)</f>
        <v>0</v>
      </c>
      <c r="Q34">
        <f t="shared" si="2"/>
        <v>25</v>
      </c>
      <c r="R34">
        <f>$R$3+($R$4-$R$3)*(Q34-$Q$3)/($Q$4-$Q$3)</f>
        <v>5.6714285714285726</v>
      </c>
      <c r="S34">
        <f>IF(AND(Q34&gt;$Q$3,Q34&lt;=$Q$4,R34&gt;=2,R34&lt;=3),1,0)</f>
        <v>0</v>
      </c>
    </row>
    <row r="35" spans="1:19" x14ac:dyDescent="0.45">
      <c r="A35" s="1">
        <f>IFERROR(IF(trajectories[[#This Row],[day]]&lt;B34,A34+1,A34),1)</f>
        <v>3</v>
      </c>
      <c r="B35" s="1">
        <f t="shared" si="1"/>
        <v>1</v>
      </c>
      <c r="C35">
        <v>1.3</v>
      </c>
      <c r="D35" s="1">
        <f>IF(F34=1,trajectories[[#This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Row],[INR]]&lt;1.5,D34*1.15,IF(trajectories[[#This Row],[INR]]&lt;1.8,D34*1.1,D34*1.075))),IF(trajectories[[#This Row],[INR]]&lt;1.5,D34*1.15,IF(trajectories[[#This Row],[INR]]&lt;1.8,D34*1.1,IF(trajectories[[#This Row],[INR]]&lt;2,D34*1.075,IF(trajectories[[#This Row],[INR]]&lt;=3,D34,IF(trajectories[[#This Row],[INR]]&lt;3.4,D34*0.925,IF(trajectories[[#This Row],[INR]]&lt;4,D34*0.9,IF(trajectories[[#This Row],[INR]]&lt;=5,D34*0.875,trajectories[[#This Row],[dose_manual]]))))))))))</f>
        <v>10</v>
      </c>
      <c r="E35" s="1">
        <f>IF(OR(trajectories[[#This Row],[day]]=1,trajectories[[#This Row],[day]]=3),2,IF(OR(trajectories[[#This Row],[INR]]&lt;2,AND(trajectories[[#This Row],[INR]]&lt;=5,trajectories[[#This Row],[INR]]&gt;3)),7,IF(trajectories[[#This Row],[INR]]&lt;=3,IF(D34&lt;&gt;D33,1,VLOOKUP(E34,$L$2:$M$7,2,FALSE)),trajectories[[#This Row],[interval_manual]])))</f>
        <v>2</v>
      </c>
      <c r="F35">
        <f>IF(OR(trajectories[[#This Row],[INR]]&gt;5,AND(trajectories[[#This Row],[INR]]&gt;3,F34=1)),1,0)</f>
        <v>0</v>
      </c>
      <c r="G35">
        <f>IF(trajectories[[#This Row],[INR]]&gt;=4,1,0)</f>
        <v>0</v>
      </c>
      <c r="Q35">
        <f t="shared" si="2"/>
        <v>26</v>
      </c>
      <c r="R35">
        <f>$R$3+($R$4-$R$3)*(Q35-$Q$3)/($Q$4-$Q$3)</f>
        <v>5.8571428571428577</v>
      </c>
      <c r="S35">
        <f>IF(AND(Q35&gt;$Q$3,Q35&lt;=$Q$4,R35&gt;=2,R35&lt;=3),1,0)</f>
        <v>0</v>
      </c>
    </row>
    <row r="36" spans="1:19" x14ac:dyDescent="0.45">
      <c r="A36" s="1">
        <f>IFERROR(IF(trajectories[[#This Row],[day]]&lt;B35,A35+1,A35),1)</f>
        <v>3</v>
      </c>
      <c r="B36" s="1">
        <f t="shared" ref="B36:B67" si="3">IFERROR(IF(B35+E35&gt;90,1,B35+E35),1)</f>
        <v>3</v>
      </c>
      <c r="C36">
        <v>1</v>
      </c>
      <c r="D36" s="1">
        <f>IF(F35=1,trajectories[[#This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Row],[INR]]&lt;1.5,D35*1.15,IF(trajectories[[#This Row],[INR]]&lt;1.8,D35*1.1,D35*1.075))),IF(trajectories[[#This Row],[INR]]&lt;1.5,D35*1.15,IF(trajectories[[#This Row],[INR]]&lt;1.8,D35*1.1,IF(trajectories[[#This Row],[INR]]&lt;2,D35*1.075,IF(trajectories[[#This Row],[INR]]&lt;=3,D35,IF(trajectories[[#This Row],[INR]]&lt;3.4,D35*0.925,IF(trajectories[[#This Row],[INR]]&lt;4,D35*0.9,IF(trajectories[[#This Row],[INR]]&lt;=5,D35*0.875,trajectories[[#This Row],[dose_manual]]))))))))))</f>
        <v>11.5</v>
      </c>
      <c r="E36" s="1">
        <f>IF(OR(trajectories[[#This Row],[day]]=1,trajectories[[#This Row],[day]]=3),2,IF(OR(trajectories[[#This Row],[INR]]&lt;2,AND(trajectories[[#This Row],[INR]]&lt;=5,trajectories[[#This Row],[INR]]&gt;3)),7,IF(trajectories[[#This Row],[INR]]&lt;=3,IF(D35&lt;&gt;D34,1,VLOOKUP(E35,$L$2:$M$7,2,FALSE)),trajectories[[#This Row],[interval_manual]])))</f>
        <v>2</v>
      </c>
      <c r="F36">
        <f>IF(OR(trajectories[[#This Row],[INR]]&gt;5,AND(trajectories[[#This Row],[INR]]&gt;3,F35=1)),1,0)</f>
        <v>0</v>
      </c>
      <c r="G36">
        <f>IF(trajectories[[#This Row],[INR]]&gt;=4,1,0)</f>
        <v>0</v>
      </c>
      <c r="Q36">
        <f t="shared" si="2"/>
        <v>27</v>
      </c>
      <c r="R36">
        <f>$R$3+($R$4-$R$3)*(Q36-$Q$3)/($Q$4-$Q$3)</f>
        <v>6.0428571428571445</v>
      </c>
      <c r="S36">
        <f>IF(AND(Q36&gt;$Q$3,Q36&lt;=$Q$4,R36&gt;=2,R36&lt;=3),1,0)</f>
        <v>0</v>
      </c>
    </row>
    <row r="37" spans="1:19" x14ac:dyDescent="0.45">
      <c r="A37" s="1">
        <f>IFERROR(IF(trajectories[[#This Row],[day]]&lt;B36,A36+1,A36),1)</f>
        <v>3</v>
      </c>
      <c r="B37" s="1">
        <f t="shared" si="3"/>
        <v>5</v>
      </c>
      <c r="C37">
        <v>1.2000000000000002</v>
      </c>
      <c r="D37" s="1">
        <f>IF(F36=1,trajectories[[#This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Row],[INR]]&lt;1.5,D36*1.15,IF(trajectories[[#This Row],[INR]]&lt;1.8,D36*1.1,D36*1.075))),IF(trajectories[[#This Row],[INR]]&lt;1.5,D36*1.15,IF(trajectories[[#This Row],[INR]]&lt;1.8,D36*1.1,IF(trajectories[[#This Row],[INR]]&lt;2,D36*1.075,IF(trajectories[[#This Row],[INR]]&lt;=3,D36,IF(trajectories[[#This Row],[INR]]&lt;3.4,D36*0.925,IF(trajectories[[#This Row],[INR]]&lt;4,D36*0.9,IF(trajectories[[#This Row],[INR]]&lt;=5,D36*0.875,trajectories[[#This Row],[dose_manual]]))))))))))</f>
        <v>13.225</v>
      </c>
      <c r="E37" s="1">
        <f>IF(OR(trajectories[[#This Row],[day]]=1,trajectories[[#This Row],[day]]=3),2,IF(OR(trajectories[[#This Row],[INR]]&lt;2,AND(trajectories[[#This Row],[INR]]&lt;=5,trajectories[[#This Row],[INR]]&gt;3)),7,IF(trajectories[[#This Row],[INR]]&lt;=3,IF(D36&lt;&gt;D35,1,VLOOKUP(E36,$L$2:$M$7,2,FALSE)),trajectories[[#This Row],[interval_manual]])))</f>
        <v>7</v>
      </c>
      <c r="F37">
        <f>IF(OR(trajectories[[#This Row],[INR]]&gt;5,AND(trajectories[[#This Row],[INR]]&gt;3,F36=1)),1,0)</f>
        <v>0</v>
      </c>
      <c r="G37">
        <f>IF(trajectories[[#This Row],[INR]]&gt;=4,1,0)</f>
        <v>0</v>
      </c>
      <c r="Q37">
        <f t="shared" si="2"/>
        <v>28</v>
      </c>
      <c r="R37">
        <f>$R$3+($R$4-$R$3)*(Q37-$Q$3)/($Q$4-$Q$3)</f>
        <v>6.2285714285714295</v>
      </c>
      <c r="S37">
        <f>IF(AND(Q37&gt;$Q$3,Q37&lt;=$Q$4,R37&gt;=2,R37&lt;=3),1,0)</f>
        <v>0</v>
      </c>
    </row>
    <row r="38" spans="1:19" x14ac:dyDescent="0.45">
      <c r="A38" s="1">
        <f>IFERROR(IF(trajectories[[#This Row],[day]]&lt;B37,A37+1,A37),1)</f>
        <v>3</v>
      </c>
      <c r="B38" s="1">
        <f t="shared" si="3"/>
        <v>12</v>
      </c>
      <c r="C38">
        <v>1</v>
      </c>
      <c r="D38" s="1">
        <f>IF(F37=1,trajectories[[#This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Row],[INR]]&lt;1.5,D37*1.15,IF(trajectories[[#This Row],[INR]]&lt;1.8,D37*1.1,D37*1.075))),IF(trajectories[[#This Row],[INR]]&lt;1.5,D37*1.15,IF(trajectories[[#This Row],[INR]]&lt;1.8,D37*1.1,IF(trajectories[[#This Row],[INR]]&lt;2,D37*1.075,IF(trajectories[[#This Row],[INR]]&lt;=3,D37,IF(trajectories[[#This Row],[INR]]&lt;3.4,D37*0.925,IF(trajectories[[#This Row],[INR]]&lt;4,D37*0.9,IF(trajectories[[#This Row],[INR]]&lt;=5,D37*0.875,trajectories[[#This Row],[dose_manual]]))))))))))</f>
        <v>15.208749999999998</v>
      </c>
      <c r="E38" s="1">
        <f>IF(OR(trajectories[[#This Row],[day]]=1,trajectories[[#This Row],[day]]=3),2,IF(OR(trajectories[[#This Row],[INR]]&lt;2,AND(trajectories[[#This Row],[INR]]&lt;=5,trajectories[[#This Row],[INR]]&gt;3)),7,IF(trajectories[[#This Row],[INR]]&lt;=3,IF(D37&lt;&gt;D36,1,VLOOKUP(E37,$L$2:$M$7,2,FALSE)),trajectories[[#This Row],[interval_manual]])))</f>
        <v>7</v>
      </c>
      <c r="F38">
        <f>IF(OR(trajectories[[#This Row],[INR]]&gt;5,AND(trajectories[[#This Row],[INR]]&gt;3,F37=1)),1,0)</f>
        <v>0</v>
      </c>
      <c r="G38">
        <f>IF(trajectories[[#This Row],[INR]]&gt;=4,1,0)</f>
        <v>0</v>
      </c>
      <c r="Q38">
        <f t="shared" si="2"/>
        <v>29</v>
      </c>
      <c r="R38">
        <f>$R$3+($R$4-$R$3)*(Q38-$Q$3)/($Q$4-$Q$3)</f>
        <v>6.4142857142857146</v>
      </c>
      <c r="S38">
        <f>IF(AND(Q38&gt;$Q$3,Q38&lt;=$Q$4,R38&gt;=2,R38&lt;=3),1,0)</f>
        <v>0</v>
      </c>
    </row>
    <row r="39" spans="1:19" x14ac:dyDescent="0.45">
      <c r="A39" s="1">
        <f>IFERROR(IF(trajectories[[#This Row],[day]]&lt;B38,A38+1,A38),1)</f>
        <v>3</v>
      </c>
      <c r="B39" s="1">
        <f t="shared" si="3"/>
        <v>19</v>
      </c>
      <c r="C39">
        <v>1.6</v>
      </c>
      <c r="D39" s="1">
        <f>IF(F38=1,trajectories[[#This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Row],[INR]]&lt;1.5,D38*1.15,IF(trajectories[[#This Row],[INR]]&lt;1.8,D38*1.1,D38*1.075))),IF(trajectories[[#This Row],[INR]]&lt;1.5,D38*1.15,IF(trajectories[[#This Row],[INR]]&lt;1.8,D38*1.1,IF(trajectories[[#This Row],[INR]]&lt;2,D38*1.075,IF(trajectories[[#This Row],[INR]]&lt;=3,D38,IF(trajectories[[#This Row],[INR]]&lt;3.4,D38*0.925,IF(trajectories[[#This Row],[INR]]&lt;4,D38*0.9,IF(trajectories[[#This Row],[INR]]&lt;=5,D38*0.875,trajectories[[#This Row],[dose_manual]]))))))))))</f>
        <v>16.729624999999999</v>
      </c>
      <c r="E39" s="1">
        <f>IF(OR(trajectories[[#This Row],[day]]=1,trajectories[[#This Row],[day]]=3),2,IF(OR(trajectories[[#This Row],[INR]]&lt;2,AND(trajectories[[#This Row],[INR]]&lt;=5,trajectories[[#This Row],[INR]]&gt;3)),7,IF(trajectories[[#This Row],[INR]]&lt;=3,IF(D38&lt;&gt;D37,1,VLOOKUP(E38,$L$2:$M$7,2,FALSE)),trajectories[[#This Row],[interval_manual]])))</f>
        <v>7</v>
      </c>
      <c r="F39">
        <f>IF(OR(trajectories[[#This Row],[INR]]&gt;5,AND(trajectories[[#This Row],[INR]]&gt;3,F38=1)),1,0)</f>
        <v>0</v>
      </c>
      <c r="G39">
        <f>IF(trajectories[[#This Row],[INR]]&gt;=4,1,0)</f>
        <v>0</v>
      </c>
    </row>
    <row r="40" spans="1:19" x14ac:dyDescent="0.45">
      <c r="A40" s="1">
        <f>IFERROR(IF(trajectories[[#This Row],[day]]&lt;B39,A39+1,A39),1)</f>
        <v>3</v>
      </c>
      <c r="B40" s="1">
        <f t="shared" si="3"/>
        <v>26</v>
      </c>
      <c r="C40">
        <v>2</v>
      </c>
      <c r="D40" s="1">
        <f>IF(F39=1,trajectories[[#This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Row],[INR]]&lt;1.5,D39*1.15,IF(trajectories[[#This Row],[INR]]&lt;1.8,D39*1.1,D39*1.075))),IF(trajectories[[#This Row],[INR]]&lt;1.5,D39*1.15,IF(trajectories[[#This Row],[INR]]&lt;1.8,D39*1.1,IF(trajectories[[#This Row],[INR]]&lt;2,D39*1.075,IF(trajectories[[#This Row],[INR]]&lt;=3,D39,IF(trajectories[[#This Row],[INR]]&lt;3.4,D39*0.925,IF(trajectories[[#This Row],[INR]]&lt;4,D39*0.9,IF(trajectories[[#This Row],[INR]]&lt;=5,D39*0.875,trajectories[[#This Row],[dose_manual]]))))))))))</f>
        <v>16.729624999999999</v>
      </c>
      <c r="E40" s="1">
        <f>IF(OR(trajectories[[#This Row],[day]]=1,trajectories[[#This Row],[day]]=3),2,IF(OR(trajectories[[#This Row],[INR]]&lt;2,AND(trajectories[[#This Row],[INR]]&lt;=5,trajectories[[#This Row],[INR]]&gt;3)),7,IF(trajectories[[#This Row],[INR]]&lt;=3,IF(D39&lt;&gt;D38,1,VLOOKUP(E39,$L$2:$M$7,2,FALSE)),trajectories[[#This Row],[interval_manual]])))</f>
        <v>1</v>
      </c>
      <c r="F40">
        <f>IF(OR(trajectories[[#This Row],[INR]]&gt;5,AND(trajectories[[#This Row],[INR]]&gt;3,F39=1)),1,0)</f>
        <v>0</v>
      </c>
      <c r="G40">
        <f>IF(trajectories[[#This Row],[INR]]&gt;=4,1,0)</f>
        <v>0</v>
      </c>
    </row>
    <row r="41" spans="1:19" x14ac:dyDescent="0.45">
      <c r="A41" s="1">
        <f>IFERROR(IF(trajectories[[#This Row],[day]]&lt;B40,A40+1,A40),1)</f>
        <v>3</v>
      </c>
      <c r="B41" s="1">
        <f t="shared" si="3"/>
        <v>27</v>
      </c>
      <c r="C41">
        <v>1.5</v>
      </c>
      <c r="D41" s="1">
        <f>IF(F40=1,trajectories[[#This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Row],[INR]]&lt;1.5,D40*1.15,IF(trajectories[[#This Row],[INR]]&lt;1.8,D40*1.1,D40*1.075))),IF(trajectories[[#This Row],[INR]]&lt;1.5,D40*1.15,IF(trajectories[[#This Row],[INR]]&lt;1.8,D40*1.1,IF(trajectories[[#This Row],[INR]]&lt;2,D40*1.075,IF(trajectories[[#This Row],[INR]]&lt;=3,D40,IF(trajectories[[#This Row],[INR]]&lt;3.4,D40*0.925,IF(trajectories[[#This Row],[INR]]&lt;4,D40*0.9,IF(trajectories[[#This Row],[INR]]&lt;=5,D40*0.875,trajectories[[#This Row],[dose_manual]]))))))))))</f>
        <v>18.402587499999999</v>
      </c>
      <c r="E41" s="1">
        <f>IF(OR(trajectories[[#This Row],[day]]=1,trajectories[[#This Row],[day]]=3),2,IF(OR(trajectories[[#This Row],[INR]]&lt;2,AND(trajectories[[#This Row],[INR]]&lt;=5,trajectories[[#This Row],[INR]]&gt;3)),7,IF(trajectories[[#This Row],[INR]]&lt;=3,IF(D40&lt;&gt;D39,1,VLOOKUP(E40,$L$2:$M$7,2,FALSE)),trajectories[[#This Row],[interval_manual]])))</f>
        <v>7</v>
      </c>
      <c r="F41">
        <f>IF(OR(trajectories[[#This Row],[INR]]&gt;5,AND(trajectories[[#This Row],[INR]]&gt;3,F40=1)),1,0)</f>
        <v>0</v>
      </c>
      <c r="G41">
        <f>IF(trajectories[[#This Row],[INR]]&gt;=4,1,0)</f>
        <v>0</v>
      </c>
    </row>
    <row r="42" spans="1:19" x14ac:dyDescent="0.45">
      <c r="A42" s="1">
        <f>IFERROR(IF(trajectories[[#This Row],[day]]&lt;B41,A41+1,A41),1)</f>
        <v>3</v>
      </c>
      <c r="B42" s="1">
        <f t="shared" si="3"/>
        <v>34</v>
      </c>
      <c r="C42">
        <v>1</v>
      </c>
      <c r="D42" s="1">
        <f>IF(F41=1,trajectories[[#This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Row],[INR]]&lt;1.5,D41*1.15,IF(trajectories[[#This Row],[INR]]&lt;1.8,D41*1.1,D41*1.075))),IF(trajectories[[#This Row],[INR]]&lt;1.5,D41*1.15,IF(trajectories[[#This Row],[INR]]&lt;1.8,D41*1.1,IF(trajectories[[#This Row],[INR]]&lt;2,D41*1.075,IF(trajectories[[#This Row],[INR]]&lt;=3,D41,IF(trajectories[[#This Row],[INR]]&lt;3.4,D41*0.925,IF(trajectories[[#This Row],[INR]]&lt;4,D41*0.9,IF(trajectories[[#This Row],[INR]]&lt;=5,D41*0.875,trajectories[[#This Row],[dose_manual]]))))))))))</f>
        <v>21.162975624999998</v>
      </c>
      <c r="E42" s="1">
        <f>IF(OR(trajectories[[#This Row],[day]]=1,trajectories[[#This Row],[day]]=3),2,IF(OR(trajectories[[#This Row],[INR]]&lt;2,AND(trajectories[[#This Row],[INR]]&lt;=5,trajectories[[#This Row],[INR]]&gt;3)),7,IF(trajectories[[#This Row],[INR]]&lt;=3,IF(D41&lt;&gt;D40,1,VLOOKUP(E41,$L$2:$M$7,2,FALSE)),trajectories[[#This Row],[interval_manual]])))</f>
        <v>7</v>
      </c>
      <c r="F42">
        <f>IF(OR(trajectories[[#This Row],[INR]]&gt;5,AND(trajectories[[#This Row],[INR]]&gt;3,F41=1)),1,0)</f>
        <v>0</v>
      </c>
      <c r="G42">
        <f>IF(trajectories[[#This Row],[INR]]&gt;=4,1,0)</f>
        <v>0</v>
      </c>
    </row>
    <row r="43" spans="1:19" x14ac:dyDescent="0.45">
      <c r="A43" s="1">
        <f>IFERROR(IF(trajectories[[#This Row],[day]]&lt;B42,A42+1,A42),1)</f>
        <v>3</v>
      </c>
      <c r="B43" s="1">
        <f t="shared" si="3"/>
        <v>41</v>
      </c>
      <c r="C43">
        <v>1.5</v>
      </c>
      <c r="D43" s="1">
        <f>IF(F42=1,trajectories[[#This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Row],[INR]]&lt;1.5,D42*1.15,IF(trajectories[[#This Row],[INR]]&lt;1.8,D42*1.1,D42*1.075))),IF(trajectories[[#This Row],[INR]]&lt;1.5,D42*1.15,IF(trajectories[[#This Row],[INR]]&lt;1.8,D42*1.1,IF(trajectories[[#This Row],[INR]]&lt;2,D42*1.075,IF(trajectories[[#This Row],[INR]]&lt;=3,D42,IF(trajectories[[#This Row],[INR]]&lt;3.4,D42*0.925,IF(trajectories[[#This Row],[INR]]&lt;4,D42*0.9,IF(trajectories[[#This Row],[INR]]&lt;=5,D42*0.875,trajectories[[#This Row],[dose_manual]]))))))))))</f>
        <v>23.279273187499999</v>
      </c>
      <c r="E43" s="1">
        <f>IF(OR(trajectories[[#This Row],[day]]=1,trajectories[[#This Row],[day]]=3),2,IF(OR(trajectories[[#This Row],[INR]]&lt;2,AND(trajectories[[#This Row],[INR]]&lt;=5,trajectories[[#This Row],[INR]]&gt;3)),7,IF(trajectories[[#This Row],[INR]]&lt;=3,IF(D42&lt;&gt;D41,1,VLOOKUP(E42,$L$2:$M$7,2,FALSE)),trajectories[[#This Row],[interval_manual]])))</f>
        <v>7</v>
      </c>
      <c r="F43">
        <f>IF(OR(trajectories[[#This Row],[INR]]&gt;5,AND(trajectories[[#This Row],[INR]]&gt;3,F42=1)),1,0)</f>
        <v>0</v>
      </c>
      <c r="G43">
        <f>IF(trajectories[[#This Row],[INR]]&gt;=4,1,0)</f>
        <v>0</v>
      </c>
    </row>
    <row r="44" spans="1:19" x14ac:dyDescent="0.45">
      <c r="A44" s="1">
        <f>IFERROR(IF(trajectories[[#This Row],[day]]&lt;B43,A43+1,A43),1)</f>
        <v>3</v>
      </c>
      <c r="B44" s="1">
        <f t="shared" si="3"/>
        <v>48</v>
      </c>
      <c r="C44">
        <v>1</v>
      </c>
      <c r="D44" s="1">
        <f>IF(F43=1,trajectories[[#This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Row],[INR]]&lt;1.5,D43*1.15,IF(trajectories[[#This Row],[INR]]&lt;1.8,D43*1.1,D43*1.075))),IF(trajectories[[#This Row],[INR]]&lt;1.5,D43*1.15,IF(trajectories[[#This Row],[INR]]&lt;1.8,D43*1.1,IF(trajectories[[#This Row],[INR]]&lt;2,D43*1.075,IF(trajectories[[#This Row],[INR]]&lt;=3,D43,IF(trajectories[[#This Row],[INR]]&lt;3.4,D43*0.925,IF(trajectories[[#This Row],[INR]]&lt;4,D43*0.9,IF(trajectories[[#This Row],[INR]]&lt;=5,D43*0.875,trajectories[[#This Row],[dose_manual]]))))))))))</f>
        <v>26.771164165624999</v>
      </c>
      <c r="E44" s="1">
        <f>IF(OR(trajectories[[#This Row],[day]]=1,trajectories[[#This Row],[day]]=3),2,IF(OR(trajectories[[#This Row],[INR]]&lt;2,AND(trajectories[[#This Row],[INR]]&lt;=5,trajectories[[#This Row],[INR]]&gt;3)),7,IF(trajectories[[#This Row],[INR]]&lt;=3,IF(D43&lt;&gt;D42,1,VLOOKUP(E43,$L$2:$M$7,2,FALSE)),trajectories[[#This Row],[interval_manual]])))</f>
        <v>7</v>
      </c>
      <c r="F44">
        <f>IF(OR(trajectories[[#This Row],[INR]]&gt;5,AND(trajectories[[#This Row],[INR]]&gt;3,F43=1)),1,0)</f>
        <v>0</v>
      </c>
      <c r="G44">
        <f>IF(trajectories[[#This Row],[INR]]&gt;=4,1,0)</f>
        <v>0</v>
      </c>
    </row>
    <row r="45" spans="1:19" x14ac:dyDescent="0.45">
      <c r="A45" s="1">
        <f>IFERROR(IF(trajectories[[#This Row],[day]]&lt;B44,A44+1,A44),1)</f>
        <v>3</v>
      </c>
      <c r="B45" s="1">
        <f t="shared" si="3"/>
        <v>55</v>
      </c>
      <c r="C45">
        <v>1</v>
      </c>
      <c r="D45" s="1">
        <f>IF(F44=1,trajectories[[#This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Row],[INR]]&lt;1.5,D44*1.15,IF(trajectories[[#This Row],[INR]]&lt;1.8,D44*1.1,D44*1.075))),IF(trajectories[[#This Row],[INR]]&lt;1.5,D44*1.15,IF(trajectories[[#This Row],[INR]]&lt;1.8,D44*1.1,IF(trajectories[[#This Row],[INR]]&lt;2,D44*1.075,IF(trajectories[[#This Row],[INR]]&lt;=3,D44,IF(trajectories[[#This Row],[INR]]&lt;3.4,D44*0.925,IF(trajectories[[#This Row],[INR]]&lt;4,D44*0.9,IF(trajectories[[#This Row],[INR]]&lt;=5,D44*0.875,trajectories[[#This Row],[dose_manual]]))))))))))</f>
        <v>30.786838790468746</v>
      </c>
      <c r="E45" s="1">
        <f>IF(OR(trajectories[[#This Row],[day]]=1,trajectories[[#This Row],[day]]=3),2,IF(OR(trajectories[[#This Row],[INR]]&lt;2,AND(trajectories[[#This Row],[INR]]&lt;=5,trajectories[[#This Row],[INR]]&gt;3)),7,IF(trajectories[[#This Row],[INR]]&lt;=3,IF(D44&lt;&gt;D43,1,VLOOKUP(E44,$L$2:$M$7,2,FALSE)),trajectories[[#This Row],[interval_manual]])))</f>
        <v>7</v>
      </c>
      <c r="F45">
        <f>IF(OR(trajectories[[#This Row],[INR]]&gt;5,AND(trajectories[[#This Row],[INR]]&gt;3,F44=1)),1,0)</f>
        <v>0</v>
      </c>
      <c r="G45">
        <f>IF(trajectories[[#This Row],[INR]]&gt;=4,1,0)</f>
        <v>0</v>
      </c>
    </row>
    <row r="46" spans="1:19" x14ac:dyDescent="0.45">
      <c r="A46" s="1">
        <f>IFERROR(IF(trajectories[[#This Row],[day]]&lt;B45,A45+1,A45),1)</f>
        <v>3</v>
      </c>
      <c r="B46" s="1">
        <f t="shared" si="3"/>
        <v>62</v>
      </c>
      <c r="C46">
        <v>1.4</v>
      </c>
      <c r="D46" s="1">
        <f>IF(F45=1,trajectories[[#This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Row],[INR]]&lt;1.5,D45*1.15,IF(trajectories[[#This Row],[INR]]&lt;1.8,D45*1.1,D45*1.075))),IF(trajectories[[#This Row],[INR]]&lt;1.5,D45*1.15,IF(trajectories[[#This Row],[INR]]&lt;1.8,D45*1.1,IF(trajectories[[#This Row],[INR]]&lt;2,D45*1.075,IF(trajectories[[#This Row],[INR]]&lt;=3,D45,IF(trajectories[[#This Row],[INR]]&lt;3.4,D45*0.925,IF(trajectories[[#This Row],[INR]]&lt;4,D45*0.9,IF(trajectories[[#This Row],[INR]]&lt;=5,D45*0.875,trajectories[[#This Row],[dose_manual]]))))))))))</f>
        <v>35.404864609039052</v>
      </c>
      <c r="E46" s="1">
        <f>IF(OR(trajectories[[#This Row],[day]]=1,trajectories[[#This Row],[day]]=3),2,IF(OR(trajectories[[#This Row],[INR]]&lt;2,AND(trajectories[[#This Row],[INR]]&lt;=5,trajectories[[#This Row],[INR]]&gt;3)),7,IF(trajectories[[#This Row],[INR]]&lt;=3,IF(D45&lt;&gt;D44,1,VLOOKUP(E45,$L$2:$M$7,2,FALSE)),trajectories[[#This Row],[interval_manual]])))</f>
        <v>7</v>
      </c>
      <c r="F46">
        <f>IF(OR(trajectories[[#This Row],[INR]]&gt;5,AND(trajectories[[#This Row],[INR]]&gt;3,F45=1)),1,0)</f>
        <v>0</v>
      </c>
      <c r="G46">
        <f>IF(trajectories[[#This Row],[INR]]&gt;=4,1,0)</f>
        <v>0</v>
      </c>
    </row>
    <row r="47" spans="1:19" x14ac:dyDescent="0.45">
      <c r="A47" s="1">
        <f>IFERROR(IF(trajectories[[#This Row],[day]]&lt;B46,A46+1,A46),1)</f>
        <v>3</v>
      </c>
      <c r="B47" s="1">
        <f t="shared" si="3"/>
        <v>69</v>
      </c>
      <c r="C47">
        <v>1.5</v>
      </c>
      <c r="D47" s="1">
        <f>IF(F46=1,trajectories[[#This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Row],[INR]]&lt;1.5,D46*1.15,IF(trajectories[[#This Row],[INR]]&lt;1.8,D46*1.1,D46*1.075))),IF(trajectories[[#This Row],[INR]]&lt;1.5,D46*1.15,IF(trajectories[[#This Row],[INR]]&lt;1.8,D46*1.1,IF(trajectories[[#This Row],[INR]]&lt;2,D46*1.075,IF(trajectories[[#This Row],[INR]]&lt;=3,D46,IF(trajectories[[#This Row],[INR]]&lt;3.4,D46*0.925,IF(trajectories[[#This Row],[INR]]&lt;4,D46*0.9,IF(trajectories[[#This Row],[INR]]&lt;=5,D46*0.875,trajectories[[#This Row],[dose_manual]]))))))))))</f>
        <v>38.945351069942959</v>
      </c>
      <c r="E47" s="1">
        <f>IF(OR(trajectories[[#This Row],[day]]=1,trajectories[[#This Row],[day]]=3),2,IF(OR(trajectories[[#This Row],[INR]]&lt;2,AND(trajectories[[#This Row],[INR]]&lt;=5,trajectories[[#This Row],[INR]]&gt;3)),7,IF(trajectories[[#This Row],[INR]]&lt;=3,IF(D46&lt;&gt;D45,1,VLOOKUP(E46,$L$2:$M$7,2,FALSE)),trajectories[[#This Row],[interval_manual]])))</f>
        <v>7</v>
      </c>
      <c r="F47">
        <f>IF(OR(trajectories[[#This Row],[INR]]&gt;5,AND(trajectories[[#This Row],[INR]]&gt;3,F46=1)),1,0)</f>
        <v>0</v>
      </c>
      <c r="G47">
        <f>IF(trajectories[[#This Row],[INR]]&gt;=4,1,0)</f>
        <v>0</v>
      </c>
    </row>
    <row r="48" spans="1:19" x14ac:dyDescent="0.45">
      <c r="A48" s="1">
        <f>IFERROR(IF(trajectories[[#This Row],[day]]&lt;B47,A47+1,A47),1)</f>
        <v>3</v>
      </c>
      <c r="B48" s="1">
        <f t="shared" si="3"/>
        <v>76</v>
      </c>
      <c r="C48">
        <v>2.2000000000000002</v>
      </c>
      <c r="D48" s="1">
        <f>IF(F47=1,trajectories[[#This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Row],[INR]]&lt;1.5,D47*1.15,IF(trajectories[[#This Row],[INR]]&lt;1.8,D47*1.1,D47*1.075))),IF(trajectories[[#This Row],[INR]]&lt;1.5,D47*1.15,IF(trajectories[[#This Row],[INR]]&lt;1.8,D47*1.1,IF(trajectories[[#This Row],[INR]]&lt;2,D47*1.075,IF(trajectories[[#This Row],[INR]]&lt;=3,D47,IF(trajectories[[#This Row],[INR]]&lt;3.4,D47*0.925,IF(trajectories[[#This Row],[INR]]&lt;4,D47*0.9,IF(trajectories[[#This Row],[INR]]&lt;=5,D47*0.875,trajectories[[#This Row],[dose_manual]]))))))))))</f>
        <v>38.945351069942959</v>
      </c>
      <c r="E48" s="1">
        <f>IF(OR(trajectories[[#This Row],[day]]=1,trajectories[[#This Row],[day]]=3),2,IF(OR(trajectories[[#This Row],[INR]]&lt;2,AND(trajectories[[#This Row],[INR]]&lt;=5,trajectories[[#This Row],[INR]]&gt;3)),7,IF(trajectories[[#This Row],[INR]]&lt;=3,IF(D47&lt;&gt;D46,1,VLOOKUP(E47,$L$2:$M$7,2,FALSE)),trajectories[[#This Row],[interval_manual]])))</f>
        <v>1</v>
      </c>
      <c r="F48">
        <f>IF(OR(trajectories[[#This Row],[INR]]&gt;5,AND(trajectories[[#This Row],[INR]]&gt;3,F47=1)),1,0)</f>
        <v>0</v>
      </c>
      <c r="G48">
        <f>IF(trajectories[[#This Row],[INR]]&gt;=4,1,0)</f>
        <v>0</v>
      </c>
    </row>
    <row r="49" spans="1:7" x14ac:dyDescent="0.45">
      <c r="A49" s="1">
        <f>IFERROR(IF(trajectories[[#This Row],[day]]&lt;B48,A48+1,A48),1)</f>
        <v>3</v>
      </c>
      <c r="B49" s="1">
        <f t="shared" si="3"/>
        <v>77</v>
      </c>
      <c r="C49">
        <v>2.4000000000000004</v>
      </c>
      <c r="D49" s="1">
        <f>IF(F48=1,trajectories[[#This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Row],[INR]]&lt;1.5,D48*1.15,IF(trajectories[[#This Row],[INR]]&lt;1.8,D48*1.1,D48*1.075))),IF(trajectories[[#This Row],[INR]]&lt;1.5,D48*1.15,IF(trajectories[[#This Row],[INR]]&lt;1.8,D48*1.1,IF(trajectories[[#This Row],[INR]]&lt;2,D48*1.075,IF(trajectories[[#This Row],[INR]]&lt;=3,D48,IF(trajectories[[#This Row],[INR]]&lt;3.4,D48*0.925,IF(trajectories[[#This Row],[INR]]&lt;4,D48*0.9,IF(trajectories[[#This Row],[INR]]&lt;=5,D48*0.875,trajectories[[#This Row],[dose_manual]]))))))))))</f>
        <v>38.945351069942959</v>
      </c>
      <c r="E49" s="1">
        <f>IF(OR(trajectories[[#This Row],[day]]=1,trajectories[[#This Row],[day]]=3),2,IF(OR(trajectories[[#This Row],[INR]]&lt;2,AND(trajectories[[#This Row],[INR]]&lt;=5,trajectories[[#This Row],[INR]]&gt;3)),7,IF(trajectories[[#This Row],[INR]]&lt;=3,IF(D48&lt;&gt;D47,1,VLOOKUP(E48,$L$2:$M$7,2,FALSE)),trajectories[[#This Row],[interval_manual]])))</f>
        <v>5</v>
      </c>
      <c r="F49">
        <f>IF(OR(trajectories[[#This Row],[INR]]&gt;5,AND(trajectories[[#This Row],[INR]]&gt;3,F48=1)),1,0)</f>
        <v>0</v>
      </c>
      <c r="G49">
        <f>IF(trajectories[[#This Row],[INR]]&gt;=4,1,0)</f>
        <v>0</v>
      </c>
    </row>
    <row r="50" spans="1:7" x14ac:dyDescent="0.45">
      <c r="A50" s="1">
        <f>IFERROR(IF(trajectories[[#This Row],[day]]&lt;B49,A49+1,A49),1)</f>
        <v>3</v>
      </c>
      <c r="B50" s="1">
        <f t="shared" si="3"/>
        <v>82</v>
      </c>
      <c r="C50">
        <v>1.9000000000000004</v>
      </c>
      <c r="D50" s="1">
        <f>IF(F49=1,trajectories[[#This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Row],[INR]]&lt;1.5,D49*1.15,IF(trajectories[[#This Row],[INR]]&lt;1.8,D49*1.1,D49*1.075))),IF(trajectories[[#This Row],[INR]]&lt;1.5,D49*1.15,IF(trajectories[[#This Row],[INR]]&lt;1.8,D49*1.1,IF(trajectories[[#This Row],[INR]]&lt;2,D49*1.075,IF(trajectories[[#This Row],[INR]]&lt;=3,D49,IF(trajectories[[#This Row],[INR]]&lt;3.4,D49*0.925,IF(trajectories[[#This Row],[INR]]&lt;4,D49*0.9,IF(trajectories[[#This Row],[INR]]&lt;=5,D49*0.875,trajectories[[#This Row],[dose_manual]]))))))))))</f>
        <v>41.866252400188678</v>
      </c>
      <c r="E50" s="1">
        <f>IF(OR(trajectories[[#This Row],[day]]=1,trajectories[[#This Row],[day]]=3),2,IF(OR(trajectories[[#This Row],[INR]]&lt;2,AND(trajectories[[#This Row],[INR]]&lt;=5,trajectories[[#This Row],[INR]]&gt;3)),7,IF(trajectories[[#This Row],[INR]]&lt;=3,IF(D49&lt;&gt;D48,1,VLOOKUP(E49,$L$2:$M$7,2,FALSE)),trajectories[[#This Row],[interval_manual]])))</f>
        <v>7</v>
      </c>
      <c r="F50">
        <f>IF(OR(trajectories[[#This Row],[INR]]&gt;5,AND(trajectories[[#This Row],[INR]]&gt;3,F49=1)),1,0)</f>
        <v>0</v>
      </c>
      <c r="G50">
        <f>IF(trajectories[[#This Row],[INR]]&gt;=4,1,0)</f>
        <v>0</v>
      </c>
    </row>
    <row r="51" spans="1:7" x14ac:dyDescent="0.45">
      <c r="A51" s="1">
        <f>IFERROR(IF(trajectories[[#This Row],[day]]&lt;B50,A50+1,A50),1)</f>
        <v>3</v>
      </c>
      <c r="B51" s="1">
        <f t="shared" si="3"/>
        <v>89</v>
      </c>
      <c r="C51">
        <v>1.2000000000000002</v>
      </c>
      <c r="D51" s="1">
        <f>IF(F50=1,trajectories[[#This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Row],[INR]]&lt;1.5,D50*1.15,IF(trajectories[[#This Row],[INR]]&lt;1.8,D50*1.1,D50*1.075))),IF(trajectories[[#This Row],[INR]]&lt;1.5,D50*1.15,IF(trajectories[[#This Row],[INR]]&lt;1.8,D50*1.1,IF(trajectories[[#This Row],[INR]]&lt;2,D50*1.075,IF(trajectories[[#This Row],[INR]]&lt;=3,D50,IF(trajectories[[#This Row],[INR]]&lt;3.4,D50*0.925,IF(trajectories[[#This Row],[INR]]&lt;4,D50*0.9,IF(trajectories[[#This Row],[INR]]&lt;=5,D50*0.875,trajectories[[#This Row],[dose_manual]]))))))))))</f>
        <v>48.146190260216976</v>
      </c>
      <c r="E51" s="1">
        <f>IF(OR(trajectories[[#This Row],[day]]=1,trajectories[[#This Row],[day]]=3),2,IF(OR(trajectories[[#This Row],[INR]]&lt;2,AND(trajectories[[#This Row],[INR]]&lt;=5,trajectories[[#This Row],[INR]]&gt;3)),7,IF(trajectories[[#This Row],[INR]]&lt;=3,IF(D50&lt;&gt;D49,1,VLOOKUP(E50,$L$2:$M$7,2,FALSE)),trajectories[[#This Row],[interval_manual]])))</f>
        <v>7</v>
      </c>
      <c r="F51">
        <f>IF(OR(trajectories[[#This Row],[INR]]&gt;5,AND(trajectories[[#This Row],[INR]]&gt;3,F50=1)),1,0)</f>
        <v>0</v>
      </c>
      <c r="G51">
        <f>IF(trajectories[[#This Row],[INR]]&gt;=4,1,0)</f>
        <v>0</v>
      </c>
    </row>
    <row r="52" spans="1:7" x14ac:dyDescent="0.45">
      <c r="A52" s="1">
        <f>IFERROR(IF(trajectories[[#This Row],[day]]&lt;B51,A51+1,A51),1)</f>
        <v>4</v>
      </c>
      <c r="B52" s="1">
        <f t="shared" si="3"/>
        <v>1</v>
      </c>
      <c r="C52">
        <v>1.4</v>
      </c>
      <c r="D52" s="1">
        <f>IF(F51=1,trajectories[[#This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Row],[INR]]&lt;1.5,D51*1.15,IF(trajectories[[#This Row],[INR]]&lt;1.8,D51*1.1,D51*1.075))),IF(trajectories[[#This Row],[INR]]&lt;1.5,D51*1.15,IF(trajectories[[#This Row],[INR]]&lt;1.8,D51*1.1,IF(trajectories[[#This Row],[INR]]&lt;2,D51*1.075,IF(trajectories[[#This Row],[INR]]&lt;=3,D51,IF(trajectories[[#This Row],[INR]]&lt;3.4,D51*0.925,IF(trajectories[[#This Row],[INR]]&lt;4,D51*0.9,IF(trajectories[[#This Row],[INR]]&lt;=5,D51*0.875,trajectories[[#This Row],[dose_manual]]))))))))))</f>
        <v>10</v>
      </c>
      <c r="E52" s="1">
        <f>IF(OR(trajectories[[#This Row],[day]]=1,trajectories[[#This Row],[day]]=3),2,IF(OR(trajectories[[#This Row],[INR]]&lt;2,AND(trajectories[[#This Row],[INR]]&lt;=5,trajectories[[#This Row],[INR]]&gt;3)),7,IF(trajectories[[#This Row],[INR]]&lt;=3,IF(D51&lt;&gt;D50,1,VLOOKUP(E51,$L$2:$M$7,2,FALSE)),trajectories[[#This Row],[interval_manual]])))</f>
        <v>2</v>
      </c>
      <c r="F52">
        <f>IF(OR(trajectories[[#This Row],[INR]]&gt;5,AND(trajectories[[#This Row],[INR]]&gt;3,F51=1)),1,0)</f>
        <v>0</v>
      </c>
      <c r="G52">
        <f>IF(trajectories[[#This Row],[INR]]&gt;=4,1,0)</f>
        <v>0</v>
      </c>
    </row>
    <row r="53" spans="1:7" x14ac:dyDescent="0.45">
      <c r="A53" s="1">
        <f>IFERROR(IF(trajectories[[#This Row],[day]]&lt;B52,A52+1,A52),1)</f>
        <v>4</v>
      </c>
      <c r="B53" s="1">
        <f t="shared" si="3"/>
        <v>3</v>
      </c>
      <c r="C53">
        <v>1</v>
      </c>
      <c r="D53" s="1">
        <f>IF(F52=1,trajectories[[#This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Row],[INR]]&lt;1.5,D52*1.15,IF(trajectories[[#This Row],[INR]]&lt;1.8,D52*1.1,D52*1.075))),IF(trajectories[[#This Row],[INR]]&lt;1.5,D52*1.15,IF(trajectories[[#This Row],[INR]]&lt;1.8,D52*1.1,IF(trajectories[[#This Row],[INR]]&lt;2,D52*1.075,IF(trajectories[[#This Row],[INR]]&lt;=3,D52,IF(trajectories[[#This Row],[INR]]&lt;3.4,D52*0.925,IF(trajectories[[#This Row],[INR]]&lt;4,D52*0.9,IF(trajectories[[#This Row],[INR]]&lt;=5,D52*0.875,trajectories[[#This Row],[dose_manual]]))))))))))</f>
        <v>11.5</v>
      </c>
      <c r="E53" s="1">
        <f>IF(OR(trajectories[[#This Row],[day]]=1,trajectories[[#This Row],[day]]=3),2,IF(OR(trajectories[[#This Row],[INR]]&lt;2,AND(trajectories[[#This Row],[INR]]&lt;=5,trajectories[[#This Row],[INR]]&gt;3)),7,IF(trajectories[[#This Row],[INR]]&lt;=3,IF(D52&lt;&gt;D51,1,VLOOKUP(E52,$L$2:$M$7,2,FALSE)),trajectories[[#This Row],[interval_manual]])))</f>
        <v>2</v>
      </c>
      <c r="F53">
        <f>IF(OR(trajectories[[#This Row],[INR]]&gt;5,AND(trajectories[[#This Row],[INR]]&gt;3,F52=1)),1,0)</f>
        <v>0</v>
      </c>
      <c r="G53">
        <f>IF(trajectories[[#This Row],[INR]]&gt;=4,1,0)</f>
        <v>0</v>
      </c>
    </row>
    <row r="54" spans="1:7" x14ac:dyDescent="0.45">
      <c r="A54" s="1">
        <f>IFERROR(IF(trajectories[[#This Row],[day]]&lt;B53,A53+1,A53),1)</f>
        <v>4</v>
      </c>
      <c r="B54" s="1">
        <f t="shared" si="3"/>
        <v>5</v>
      </c>
      <c r="C54">
        <v>1.2999999999999998</v>
      </c>
      <c r="D54" s="1">
        <f>IF(F53=1,trajectories[[#This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Row],[INR]]&lt;1.5,D53*1.15,IF(trajectories[[#This Row],[INR]]&lt;1.8,D53*1.1,D53*1.075))),IF(trajectories[[#This Row],[INR]]&lt;1.5,D53*1.15,IF(trajectories[[#This Row],[INR]]&lt;1.8,D53*1.1,IF(trajectories[[#This Row],[INR]]&lt;2,D53*1.075,IF(trajectories[[#This Row],[INR]]&lt;=3,D53,IF(trajectories[[#This Row],[INR]]&lt;3.4,D53*0.925,IF(trajectories[[#This Row],[INR]]&lt;4,D53*0.9,IF(trajectories[[#This Row],[INR]]&lt;=5,D53*0.875,trajectories[[#This Row],[dose_manual]]))))))))))</f>
        <v>13.225</v>
      </c>
      <c r="E54" s="1">
        <f>IF(OR(trajectories[[#This Row],[day]]=1,trajectories[[#This Row],[day]]=3),2,IF(OR(trajectories[[#This Row],[INR]]&lt;2,AND(trajectories[[#This Row],[INR]]&lt;=5,trajectories[[#This Row],[INR]]&gt;3)),7,IF(trajectories[[#This Row],[INR]]&lt;=3,IF(D53&lt;&gt;D52,1,VLOOKUP(E53,$L$2:$M$7,2,FALSE)),trajectories[[#This Row],[interval_manual]])))</f>
        <v>7</v>
      </c>
      <c r="F54">
        <f>IF(OR(trajectories[[#This Row],[INR]]&gt;5,AND(trajectories[[#This Row],[INR]]&gt;3,F53=1)),1,0)</f>
        <v>0</v>
      </c>
      <c r="G54">
        <f>IF(trajectories[[#This Row],[INR]]&gt;=4,1,0)</f>
        <v>0</v>
      </c>
    </row>
    <row r="55" spans="1:7" x14ac:dyDescent="0.45">
      <c r="A55" s="1">
        <f>IFERROR(IF(trajectories[[#This Row],[day]]&lt;B54,A54+1,A54),1)</f>
        <v>4</v>
      </c>
      <c r="B55" s="1">
        <f t="shared" si="3"/>
        <v>12</v>
      </c>
      <c r="C55">
        <v>1.5</v>
      </c>
      <c r="D55" s="1">
        <f>IF(F54=1,trajectories[[#This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Row],[INR]]&lt;1.5,D54*1.15,IF(trajectories[[#This Row],[INR]]&lt;1.8,D54*1.1,D54*1.075))),IF(trajectories[[#This Row],[INR]]&lt;1.5,D54*1.15,IF(trajectories[[#This Row],[INR]]&lt;1.8,D54*1.1,IF(trajectories[[#This Row],[INR]]&lt;2,D54*1.075,IF(trajectories[[#This Row],[INR]]&lt;=3,D54,IF(trajectories[[#This Row],[INR]]&lt;3.4,D54*0.925,IF(trajectories[[#This Row],[INR]]&lt;4,D54*0.9,IF(trajectories[[#This Row],[INR]]&lt;=5,D54*0.875,trajectories[[#This Row],[dose_manual]]))))))))))</f>
        <v>14.547500000000001</v>
      </c>
      <c r="E55" s="1">
        <f>IF(OR(trajectories[[#This Row],[day]]=1,trajectories[[#This Row],[day]]=3),2,IF(OR(trajectories[[#This Row],[INR]]&lt;2,AND(trajectories[[#This Row],[INR]]&lt;=5,trajectories[[#This Row],[INR]]&gt;3)),7,IF(trajectories[[#This Row],[INR]]&lt;=3,IF(D54&lt;&gt;D53,1,VLOOKUP(E54,$L$2:$M$7,2,FALSE)),trajectories[[#This Row],[interval_manual]])))</f>
        <v>7</v>
      </c>
      <c r="F55">
        <f>IF(OR(trajectories[[#This Row],[INR]]&gt;5,AND(trajectories[[#This Row],[INR]]&gt;3,F54=1)),1,0)</f>
        <v>0</v>
      </c>
      <c r="G55">
        <f>IF(trajectories[[#This Row],[INR]]&gt;=4,1,0)</f>
        <v>0</v>
      </c>
    </row>
    <row r="56" spans="1:7" x14ac:dyDescent="0.45">
      <c r="A56" s="1">
        <f>IFERROR(IF(trajectories[[#This Row],[day]]&lt;B55,A55+1,A55),1)</f>
        <v>4</v>
      </c>
      <c r="B56" s="1">
        <f t="shared" si="3"/>
        <v>19</v>
      </c>
      <c r="C56">
        <v>1</v>
      </c>
      <c r="D56" s="1">
        <f>IF(F55=1,trajectories[[#This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Row],[INR]]&lt;1.5,D55*1.15,IF(trajectories[[#This Row],[INR]]&lt;1.8,D55*1.1,D55*1.075))),IF(trajectories[[#This Row],[INR]]&lt;1.5,D55*1.15,IF(trajectories[[#This Row],[INR]]&lt;1.8,D55*1.1,IF(trajectories[[#This Row],[INR]]&lt;2,D55*1.075,IF(trajectories[[#This Row],[INR]]&lt;=3,D55,IF(trajectories[[#This Row],[INR]]&lt;3.4,D55*0.925,IF(trajectories[[#This Row],[INR]]&lt;4,D55*0.9,IF(trajectories[[#This Row],[INR]]&lt;=5,D55*0.875,trajectories[[#This Row],[dose_manual]]))))))))))</f>
        <v>16.729624999999999</v>
      </c>
      <c r="E56" s="1">
        <f>IF(OR(trajectories[[#This Row],[day]]=1,trajectories[[#This Row],[day]]=3),2,IF(OR(trajectories[[#This Row],[INR]]&lt;2,AND(trajectories[[#This Row],[INR]]&lt;=5,trajectories[[#This Row],[INR]]&gt;3)),7,IF(trajectories[[#This Row],[INR]]&lt;=3,IF(D55&lt;&gt;D54,1,VLOOKUP(E55,$L$2:$M$7,2,FALSE)),trajectories[[#This Row],[interval_manual]])))</f>
        <v>7</v>
      </c>
      <c r="F56">
        <f>IF(OR(trajectories[[#This Row],[INR]]&gt;5,AND(trajectories[[#This Row],[INR]]&gt;3,F55=1)),1,0)</f>
        <v>0</v>
      </c>
      <c r="G56">
        <f>IF(trajectories[[#This Row],[INR]]&gt;=4,1,0)</f>
        <v>0</v>
      </c>
    </row>
    <row r="57" spans="1:7" x14ac:dyDescent="0.45">
      <c r="A57" s="1">
        <f>IFERROR(IF(trajectories[[#This Row],[day]]&lt;B56,A56+1,A56),1)</f>
        <v>4</v>
      </c>
      <c r="B57" s="1">
        <f t="shared" si="3"/>
        <v>26</v>
      </c>
      <c r="C57">
        <v>1</v>
      </c>
      <c r="D57" s="1">
        <f>IF(F56=1,trajectories[[#This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Row],[INR]]&lt;1.5,D56*1.15,IF(trajectories[[#This Row],[INR]]&lt;1.8,D56*1.1,D56*1.075))),IF(trajectories[[#This Row],[INR]]&lt;1.5,D56*1.15,IF(trajectories[[#This Row],[INR]]&lt;1.8,D56*1.1,IF(trajectories[[#This Row],[INR]]&lt;2,D56*1.075,IF(trajectories[[#This Row],[INR]]&lt;=3,D56,IF(trajectories[[#This Row],[INR]]&lt;3.4,D56*0.925,IF(trajectories[[#This Row],[INR]]&lt;4,D56*0.9,IF(trajectories[[#This Row],[INR]]&lt;=5,D56*0.875,trajectories[[#This Row],[dose_manual]]))))))))))</f>
        <v>19.239068749999998</v>
      </c>
      <c r="E57" s="1">
        <f>IF(OR(trajectories[[#This Row],[day]]=1,trajectories[[#This Row],[day]]=3),2,IF(OR(trajectories[[#This Row],[INR]]&lt;2,AND(trajectories[[#This Row],[INR]]&lt;=5,trajectories[[#This Row],[INR]]&gt;3)),7,IF(trajectories[[#This Row],[INR]]&lt;=3,IF(D56&lt;&gt;D55,1,VLOOKUP(E56,$L$2:$M$7,2,FALSE)),trajectories[[#This Row],[interval_manual]])))</f>
        <v>7</v>
      </c>
      <c r="F57">
        <f>IF(OR(trajectories[[#This Row],[INR]]&gt;5,AND(trajectories[[#This Row],[INR]]&gt;3,F56=1)),1,0)</f>
        <v>0</v>
      </c>
      <c r="G57">
        <f>IF(trajectories[[#This Row],[INR]]&gt;=4,1,0)</f>
        <v>0</v>
      </c>
    </row>
    <row r="58" spans="1:7" x14ac:dyDescent="0.45">
      <c r="A58" s="1">
        <f>IFERROR(IF(trajectories[[#This Row],[day]]&lt;B57,A57+1,A57),1)</f>
        <v>4</v>
      </c>
      <c r="B58" s="1">
        <f t="shared" si="3"/>
        <v>33</v>
      </c>
      <c r="C58">
        <v>1.5</v>
      </c>
      <c r="D58" s="1">
        <f>IF(F57=1,trajectories[[#This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Row],[INR]]&lt;1.5,D57*1.15,IF(trajectories[[#This Row],[INR]]&lt;1.8,D57*1.1,D57*1.075))),IF(trajectories[[#This Row],[INR]]&lt;1.5,D57*1.15,IF(trajectories[[#This Row],[INR]]&lt;1.8,D57*1.1,IF(trajectories[[#This Row],[INR]]&lt;2,D57*1.075,IF(trajectories[[#This Row],[INR]]&lt;=3,D57,IF(trajectories[[#This Row],[INR]]&lt;3.4,D57*0.925,IF(trajectories[[#This Row],[INR]]&lt;4,D57*0.9,IF(trajectories[[#This Row],[INR]]&lt;=5,D57*0.875,trajectories[[#This Row],[dose_manual]]))))))))))</f>
        <v>21.162975624999998</v>
      </c>
      <c r="E58" s="1">
        <f>IF(OR(trajectories[[#This Row],[day]]=1,trajectories[[#This Row],[day]]=3),2,IF(OR(trajectories[[#This Row],[INR]]&lt;2,AND(trajectories[[#This Row],[INR]]&lt;=5,trajectories[[#This Row],[INR]]&gt;3)),7,IF(trajectories[[#This Row],[INR]]&lt;=3,IF(D57&lt;&gt;D56,1,VLOOKUP(E57,$L$2:$M$7,2,FALSE)),trajectories[[#This Row],[interval_manual]])))</f>
        <v>7</v>
      </c>
      <c r="F58">
        <f>IF(OR(trajectories[[#This Row],[INR]]&gt;5,AND(trajectories[[#This Row],[INR]]&gt;3,F57=1)),1,0)</f>
        <v>0</v>
      </c>
      <c r="G58">
        <f>IF(trajectories[[#This Row],[INR]]&gt;=4,1,0)</f>
        <v>0</v>
      </c>
    </row>
    <row r="59" spans="1:7" x14ac:dyDescent="0.45">
      <c r="A59" s="1">
        <f>IFERROR(IF(trajectories[[#This Row],[day]]&lt;B58,A58+1,A58),1)</f>
        <v>4</v>
      </c>
      <c r="B59" s="1">
        <f t="shared" si="3"/>
        <v>40</v>
      </c>
      <c r="C59">
        <v>1</v>
      </c>
      <c r="D59" s="1">
        <f>IF(F58=1,trajectories[[#This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Row],[INR]]&lt;1.5,D58*1.15,IF(trajectories[[#This Row],[INR]]&lt;1.8,D58*1.1,D58*1.075))),IF(trajectories[[#This Row],[INR]]&lt;1.5,D58*1.15,IF(trajectories[[#This Row],[INR]]&lt;1.8,D58*1.1,IF(trajectories[[#This Row],[INR]]&lt;2,D58*1.075,IF(trajectories[[#This Row],[INR]]&lt;=3,D58,IF(trajectories[[#This Row],[INR]]&lt;3.4,D58*0.925,IF(trajectories[[#This Row],[INR]]&lt;4,D58*0.9,IF(trajectories[[#This Row],[INR]]&lt;=5,D58*0.875,trajectories[[#This Row],[dose_manual]]))))))))))</f>
        <v>24.337421968749997</v>
      </c>
      <c r="E59" s="1">
        <f>IF(OR(trajectories[[#This Row],[day]]=1,trajectories[[#This Row],[day]]=3),2,IF(OR(trajectories[[#This Row],[INR]]&lt;2,AND(trajectories[[#This Row],[INR]]&lt;=5,trajectories[[#This Row],[INR]]&gt;3)),7,IF(trajectories[[#This Row],[INR]]&lt;=3,IF(D58&lt;&gt;D57,1,VLOOKUP(E58,$L$2:$M$7,2,FALSE)),trajectories[[#This Row],[interval_manual]])))</f>
        <v>7</v>
      </c>
      <c r="F59">
        <f>IF(OR(trajectories[[#This Row],[INR]]&gt;5,AND(trajectories[[#This Row],[INR]]&gt;3,F58=1)),1,0)</f>
        <v>0</v>
      </c>
      <c r="G59">
        <f>IF(trajectories[[#This Row],[INR]]&gt;=4,1,0)</f>
        <v>0</v>
      </c>
    </row>
    <row r="60" spans="1:7" x14ac:dyDescent="0.45">
      <c r="A60" s="1">
        <f>IFERROR(IF(trajectories[[#This Row],[day]]&lt;B59,A59+1,A59),1)</f>
        <v>4</v>
      </c>
      <c r="B60" s="1">
        <f t="shared" si="3"/>
        <v>47</v>
      </c>
      <c r="C60">
        <v>2</v>
      </c>
      <c r="D60" s="1">
        <f>IF(F59=1,trajectories[[#This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Row],[INR]]&lt;1.5,D59*1.15,IF(trajectories[[#This Row],[INR]]&lt;1.8,D59*1.1,D59*1.075))),IF(trajectories[[#This Row],[INR]]&lt;1.5,D59*1.15,IF(trajectories[[#This Row],[INR]]&lt;1.8,D59*1.1,IF(trajectories[[#This Row],[INR]]&lt;2,D59*1.075,IF(trajectories[[#This Row],[INR]]&lt;=3,D59,IF(trajectories[[#This Row],[INR]]&lt;3.4,D59*0.925,IF(trajectories[[#This Row],[INR]]&lt;4,D59*0.9,IF(trajectories[[#This Row],[INR]]&lt;=5,D59*0.875,trajectories[[#This Row],[dose_manual]]))))))))))</f>
        <v>24.337421968749997</v>
      </c>
      <c r="E60" s="1">
        <f>IF(OR(trajectories[[#This Row],[day]]=1,trajectories[[#This Row],[day]]=3),2,IF(OR(trajectories[[#This Row],[INR]]&lt;2,AND(trajectories[[#This Row],[INR]]&lt;=5,trajectories[[#This Row],[INR]]&gt;3)),7,IF(trajectories[[#This Row],[INR]]&lt;=3,IF(D59&lt;&gt;D58,1,VLOOKUP(E59,$L$2:$M$7,2,FALSE)),trajectories[[#This Row],[interval_manual]])))</f>
        <v>1</v>
      </c>
      <c r="F60">
        <f>IF(OR(trajectories[[#This Row],[INR]]&gt;5,AND(trajectories[[#This Row],[INR]]&gt;3,F59=1)),1,0)</f>
        <v>0</v>
      </c>
      <c r="G60">
        <f>IF(trajectories[[#This Row],[INR]]&gt;=4,1,0)</f>
        <v>0</v>
      </c>
    </row>
    <row r="61" spans="1:7" x14ac:dyDescent="0.45">
      <c r="A61" s="1">
        <f>IFERROR(IF(trajectories[[#This Row],[day]]&lt;B60,A60+1,A60),1)</f>
        <v>4</v>
      </c>
      <c r="B61" s="1">
        <f t="shared" si="3"/>
        <v>48</v>
      </c>
      <c r="C61">
        <v>1.9</v>
      </c>
      <c r="D61" s="1">
        <f>IF(F60=1,trajectories[[#This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Row],[INR]]&lt;1.5,D60*1.15,IF(trajectories[[#This Row],[INR]]&lt;1.8,D60*1.1,D60*1.075))),IF(trajectories[[#This Row],[INR]]&lt;1.5,D60*1.15,IF(trajectories[[#This Row],[INR]]&lt;1.8,D60*1.1,IF(trajectories[[#This Row],[INR]]&lt;2,D60*1.075,IF(trajectories[[#This Row],[INR]]&lt;=3,D60,IF(trajectories[[#This Row],[INR]]&lt;3.4,D60*0.925,IF(trajectories[[#This Row],[INR]]&lt;4,D60*0.9,IF(trajectories[[#This Row],[INR]]&lt;=5,D60*0.875,trajectories[[#This Row],[dose_manual]]))))))))))</f>
        <v>26.162728616406245</v>
      </c>
      <c r="E61" s="1">
        <f>IF(OR(trajectories[[#This Row],[day]]=1,trajectories[[#This Row],[day]]=3),2,IF(OR(trajectories[[#This Row],[INR]]&lt;2,AND(trajectories[[#This Row],[INR]]&lt;=5,trajectories[[#This Row],[INR]]&gt;3)),7,IF(trajectories[[#This Row],[INR]]&lt;=3,IF(D60&lt;&gt;D59,1,VLOOKUP(E60,$L$2:$M$7,2,FALSE)),trajectories[[#This Row],[interval_manual]])))</f>
        <v>7</v>
      </c>
      <c r="F61">
        <f>IF(OR(trajectories[[#This Row],[INR]]&gt;5,AND(trajectories[[#This Row],[INR]]&gt;3,F60=1)),1,0)</f>
        <v>0</v>
      </c>
      <c r="G61">
        <f>IF(trajectories[[#This Row],[INR]]&gt;=4,1,0)</f>
        <v>0</v>
      </c>
    </row>
    <row r="62" spans="1:7" x14ac:dyDescent="0.45">
      <c r="A62" s="1">
        <f>IFERROR(IF(trajectories[[#This Row],[day]]&lt;B61,A61+1,A61),1)</f>
        <v>4</v>
      </c>
      <c r="B62" s="1">
        <f t="shared" si="3"/>
        <v>55</v>
      </c>
      <c r="C62">
        <v>1</v>
      </c>
      <c r="D62" s="1">
        <f>IF(F61=1,trajectories[[#This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Row],[INR]]&lt;1.5,D61*1.15,IF(trajectories[[#This Row],[INR]]&lt;1.8,D61*1.1,D61*1.075))),IF(trajectories[[#This Row],[INR]]&lt;1.5,D61*1.15,IF(trajectories[[#This Row],[INR]]&lt;1.8,D61*1.1,IF(trajectories[[#This Row],[INR]]&lt;2,D61*1.075,IF(trajectories[[#This Row],[INR]]&lt;=3,D61,IF(trajectories[[#This Row],[INR]]&lt;3.4,D61*0.925,IF(trajectories[[#This Row],[INR]]&lt;4,D61*0.9,IF(trajectories[[#This Row],[INR]]&lt;=5,D61*0.875,trajectories[[#This Row],[dose_manual]]))))))))))</f>
        <v>30.087137908867177</v>
      </c>
      <c r="E62" s="1">
        <f>IF(OR(trajectories[[#This Row],[day]]=1,trajectories[[#This Row],[day]]=3),2,IF(OR(trajectories[[#This Row],[INR]]&lt;2,AND(trajectories[[#This Row],[INR]]&lt;=5,trajectories[[#This Row],[INR]]&gt;3)),7,IF(trajectories[[#This Row],[INR]]&lt;=3,IF(D61&lt;&gt;D60,1,VLOOKUP(E61,$L$2:$M$7,2,FALSE)),trajectories[[#This Row],[interval_manual]])))</f>
        <v>7</v>
      </c>
      <c r="F62">
        <f>IF(OR(trajectories[[#This Row],[INR]]&gt;5,AND(trajectories[[#This Row],[INR]]&gt;3,F61=1)),1,0)</f>
        <v>0</v>
      </c>
      <c r="G62">
        <f>IF(trajectories[[#This Row],[INR]]&gt;=4,1,0)</f>
        <v>0</v>
      </c>
    </row>
    <row r="63" spans="1:7" x14ac:dyDescent="0.45">
      <c r="A63" s="1">
        <f>IFERROR(IF(trajectories[[#This Row],[day]]&lt;B62,A62+1,A62),1)</f>
        <v>4</v>
      </c>
      <c r="B63" s="1">
        <f t="shared" si="3"/>
        <v>62</v>
      </c>
      <c r="C63">
        <v>1</v>
      </c>
      <c r="D63" s="1">
        <f>IF(F62=1,trajectories[[#This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Row],[INR]]&lt;1.5,D62*1.15,IF(trajectories[[#This Row],[INR]]&lt;1.8,D62*1.1,D62*1.075))),IF(trajectories[[#This Row],[INR]]&lt;1.5,D62*1.15,IF(trajectories[[#This Row],[INR]]&lt;1.8,D62*1.1,IF(trajectories[[#This Row],[INR]]&lt;2,D62*1.075,IF(trajectories[[#This Row],[INR]]&lt;=3,D62,IF(trajectories[[#This Row],[INR]]&lt;3.4,D62*0.925,IF(trajectories[[#This Row],[INR]]&lt;4,D62*0.9,IF(trajectories[[#This Row],[INR]]&lt;=5,D62*0.875,trajectories[[#This Row],[dose_manual]]))))))))))</f>
        <v>34.600208595197252</v>
      </c>
      <c r="E63" s="1">
        <f>IF(OR(trajectories[[#This Row],[day]]=1,trajectories[[#This Row],[day]]=3),2,IF(OR(trajectories[[#This Row],[INR]]&lt;2,AND(trajectories[[#This Row],[INR]]&lt;=5,trajectories[[#This Row],[INR]]&gt;3)),7,IF(trajectories[[#This Row],[INR]]&lt;=3,IF(D62&lt;&gt;D61,1,VLOOKUP(E62,$L$2:$M$7,2,FALSE)),trajectories[[#This Row],[interval_manual]])))</f>
        <v>7</v>
      </c>
      <c r="F63">
        <f>IF(OR(trajectories[[#This Row],[INR]]&gt;5,AND(trajectories[[#This Row],[INR]]&gt;3,F62=1)),1,0)</f>
        <v>0</v>
      </c>
      <c r="G63">
        <f>IF(trajectories[[#This Row],[INR]]&gt;=4,1,0)</f>
        <v>0</v>
      </c>
    </row>
    <row r="64" spans="1:7" x14ac:dyDescent="0.45">
      <c r="A64" s="1">
        <f>IFERROR(IF(trajectories[[#This Row],[day]]&lt;B63,A63+1,A63),1)</f>
        <v>4</v>
      </c>
      <c r="B64" s="1">
        <f t="shared" si="3"/>
        <v>69</v>
      </c>
      <c r="C64">
        <v>1</v>
      </c>
      <c r="D64" s="1">
        <f>IF(F63=1,trajectories[[#This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Row],[INR]]&lt;1.5,D63*1.15,IF(trajectories[[#This Row],[INR]]&lt;1.8,D63*1.1,D63*1.075))),IF(trajectories[[#This Row],[INR]]&lt;1.5,D63*1.15,IF(trajectories[[#This Row],[INR]]&lt;1.8,D63*1.1,IF(trajectories[[#This Row],[INR]]&lt;2,D63*1.075,IF(trajectories[[#This Row],[INR]]&lt;=3,D63,IF(trajectories[[#This Row],[INR]]&lt;3.4,D63*0.925,IF(trajectories[[#This Row],[INR]]&lt;4,D63*0.9,IF(trajectories[[#This Row],[INR]]&lt;=5,D63*0.875,trajectories[[#This Row],[dose_manual]]))))))))))</f>
        <v>39.79023988447684</v>
      </c>
      <c r="E64" s="1">
        <f>IF(OR(trajectories[[#This Row],[day]]=1,trajectories[[#This Row],[day]]=3),2,IF(OR(trajectories[[#This Row],[INR]]&lt;2,AND(trajectories[[#This Row],[INR]]&lt;=5,trajectories[[#This Row],[INR]]&gt;3)),7,IF(trajectories[[#This Row],[INR]]&lt;=3,IF(D63&lt;&gt;D62,1,VLOOKUP(E63,$L$2:$M$7,2,FALSE)),trajectories[[#This Row],[interval_manual]])))</f>
        <v>7</v>
      </c>
      <c r="F64">
        <f>IF(OR(trajectories[[#This Row],[INR]]&gt;5,AND(trajectories[[#This Row],[INR]]&gt;3,F63=1)),1,0)</f>
        <v>0</v>
      </c>
      <c r="G64">
        <f>IF(trajectories[[#This Row],[INR]]&gt;=4,1,0)</f>
        <v>0</v>
      </c>
    </row>
    <row r="65" spans="1:7" x14ac:dyDescent="0.45">
      <c r="A65" s="1">
        <f>IFERROR(IF(trajectories[[#This Row],[day]]&lt;B64,A64+1,A64),1)</f>
        <v>4</v>
      </c>
      <c r="B65" s="1">
        <f t="shared" si="3"/>
        <v>76</v>
      </c>
      <c r="C65">
        <v>1.6</v>
      </c>
      <c r="D65" s="1">
        <f>IF(F64=1,trajectories[[#This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Row],[INR]]&lt;1.5,D64*1.15,IF(trajectories[[#This Row],[INR]]&lt;1.8,D64*1.1,D64*1.075))),IF(trajectories[[#This Row],[INR]]&lt;1.5,D64*1.15,IF(trajectories[[#This Row],[INR]]&lt;1.8,D64*1.1,IF(trajectories[[#This Row],[INR]]&lt;2,D64*1.075,IF(trajectories[[#This Row],[INR]]&lt;=3,D64,IF(trajectories[[#This Row],[INR]]&lt;3.4,D64*0.925,IF(trajectories[[#This Row],[INR]]&lt;4,D64*0.9,IF(trajectories[[#This Row],[INR]]&lt;=5,D64*0.875,trajectories[[#This Row],[dose_manual]]))))))))))</f>
        <v>43.769263872924526</v>
      </c>
      <c r="E65" s="1">
        <f>IF(OR(trajectories[[#This Row],[day]]=1,trajectories[[#This Row],[day]]=3),2,IF(OR(trajectories[[#This Row],[INR]]&lt;2,AND(trajectories[[#This Row],[INR]]&lt;=5,trajectories[[#This Row],[INR]]&gt;3)),7,IF(trajectories[[#This Row],[INR]]&lt;=3,IF(D64&lt;&gt;D63,1,VLOOKUP(E64,$L$2:$M$7,2,FALSE)),trajectories[[#This Row],[interval_manual]])))</f>
        <v>7</v>
      </c>
      <c r="F65">
        <f>IF(OR(trajectories[[#This Row],[INR]]&gt;5,AND(trajectories[[#This Row],[INR]]&gt;3,F64=1)),1,0)</f>
        <v>0</v>
      </c>
      <c r="G65">
        <f>IF(trajectories[[#This Row],[INR]]&gt;=4,1,0)</f>
        <v>0</v>
      </c>
    </row>
    <row r="66" spans="1:7" x14ac:dyDescent="0.45">
      <c r="A66" s="1">
        <f>IFERROR(IF(trajectories[[#This Row],[day]]&lt;B65,A65+1,A65),1)</f>
        <v>4</v>
      </c>
      <c r="B66" s="1">
        <f t="shared" si="3"/>
        <v>83</v>
      </c>
      <c r="C66">
        <v>2.4000000000000004</v>
      </c>
      <c r="D66" s="1">
        <f>IF(F65=1,trajectories[[#This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Row],[INR]]&lt;1.5,D65*1.15,IF(trajectories[[#This Row],[INR]]&lt;1.8,D65*1.1,D65*1.075))),IF(trajectories[[#This Row],[INR]]&lt;1.5,D65*1.15,IF(trajectories[[#This Row],[INR]]&lt;1.8,D65*1.1,IF(trajectories[[#This Row],[INR]]&lt;2,D65*1.075,IF(trajectories[[#This Row],[INR]]&lt;=3,D65,IF(trajectories[[#This Row],[INR]]&lt;3.4,D65*0.925,IF(trajectories[[#This Row],[INR]]&lt;4,D65*0.9,IF(trajectories[[#This Row],[INR]]&lt;=5,D65*0.875,trajectories[[#This Row],[dose_manual]]))))))))))</f>
        <v>43.769263872924526</v>
      </c>
      <c r="E66" s="1">
        <f>IF(OR(trajectories[[#This Row],[day]]=1,trajectories[[#This Row],[day]]=3),2,IF(OR(trajectories[[#This Row],[INR]]&lt;2,AND(trajectories[[#This Row],[INR]]&lt;=5,trajectories[[#This Row],[INR]]&gt;3)),7,IF(trajectories[[#This Row],[INR]]&lt;=3,IF(D65&lt;&gt;D64,1,VLOOKUP(E65,$L$2:$M$7,2,FALSE)),trajectories[[#This Row],[interval_manual]])))</f>
        <v>1</v>
      </c>
      <c r="F66">
        <f>IF(OR(trajectories[[#This Row],[INR]]&gt;5,AND(trajectories[[#This Row],[INR]]&gt;3,F65=1)),1,0)</f>
        <v>0</v>
      </c>
      <c r="G66">
        <f>IF(trajectories[[#This Row],[INR]]&gt;=4,1,0)</f>
        <v>0</v>
      </c>
    </row>
    <row r="67" spans="1:7" x14ac:dyDescent="0.45">
      <c r="A67" s="1">
        <f>IFERROR(IF(trajectories[[#This Row],[day]]&lt;B66,A66+1,A66),1)</f>
        <v>4</v>
      </c>
      <c r="B67" s="1">
        <f t="shared" si="3"/>
        <v>84</v>
      </c>
      <c r="C67">
        <v>1.4000000000000004</v>
      </c>
      <c r="D67" s="1">
        <f>IF(F66=1,trajectories[[#This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Row],[INR]]&lt;1.5,D66*1.15,IF(trajectories[[#This Row],[INR]]&lt;1.8,D66*1.1,D66*1.075))),IF(trajectories[[#This Row],[INR]]&lt;1.5,D66*1.15,IF(trajectories[[#This Row],[INR]]&lt;1.8,D66*1.1,IF(trajectories[[#This Row],[INR]]&lt;2,D66*1.075,IF(trajectories[[#This Row],[INR]]&lt;=3,D66,IF(trajectories[[#This Row],[INR]]&lt;3.4,D66*0.925,IF(trajectories[[#This Row],[INR]]&lt;4,D66*0.9,IF(trajectories[[#This Row],[INR]]&lt;=5,D66*0.875,trajectories[[#This Row],[dose_manual]]))))))))))</f>
        <v>50.334653453863204</v>
      </c>
      <c r="E67" s="1">
        <f>IF(OR(trajectories[[#This Row],[day]]=1,trajectories[[#This Row],[day]]=3),2,IF(OR(trajectories[[#This Row],[INR]]&lt;2,AND(trajectories[[#This Row],[INR]]&lt;=5,trajectories[[#This Row],[INR]]&gt;3)),7,IF(trajectories[[#This Row],[INR]]&lt;=3,IF(D66&lt;&gt;D65,1,VLOOKUP(E66,$L$2:$M$7,2,FALSE)),trajectories[[#This Row],[interval_manual]])))</f>
        <v>7</v>
      </c>
      <c r="F67">
        <f>IF(OR(trajectories[[#This Row],[INR]]&gt;5,AND(trajectories[[#This Row],[INR]]&gt;3,F66=1)),1,0)</f>
        <v>0</v>
      </c>
      <c r="G67">
        <f>IF(trajectories[[#This Row],[INR]]&gt;=4,1,0)</f>
        <v>0</v>
      </c>
    </row>
    <row r="68" spans="1:7" x14ac:dyDescent="0.45">
      <c r="A68" s="1">
        <f>IFERROR(IF(trajectories[[#This Row],[day]]&lt;B67,A67+1,A67),1)</f>
        <v>5</v>
      </c>
      <c r="B68" s="1">
        <f t="shared" ref="B68:B100" si="4">IFERROR(IF(B67+E67&gt;90,1,B67+E67),1)</f>
        <v>1</v>
      </c>
      <c r="C68">
        <v>1.4</v>
      </c>
      <c r="D68" s="1">
        <f>IF(F67=1,trajectories[[#This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Row],[INR]]&lt;1.5,D67*1.15,IF(trajectories[[#This Row],[INR]]&lt;1.8,D67*1.1,D67*1.075))),IF(trajectories[[#This Row],[INR]]&lt;1.5,D67*1.15,IF(trajectories[[#This Row],[INR]]&lt;1.8,D67*1.1,IF(trajectories[[#This Row],[INR]]&lt;2,D67*1.075,IF(trajectories[[#This Row],[INR]]&lt;=3,D67,IF(trajectories[[#This Row],[INR]]&lt;3.4,D67*0.925,IF(trajectories[[#This Row],[INR]]&lt;4,D67*0.9,IF(trajectories[[#This Row],[INR]]&lt;=5,D67*0.875,trajectories[[#This Row],[dose_manual]]))))))))))</f>
        <v>5</v>
      </c>
      <c r="E68" s="1">
        <f>IF(OR(trajectories[[#This Row],[day]]=1,trajectories[[#This Row],[day]]=3),2,IF(OR(trajectories[[#This Row],[INR]]&lt;2,AND(trajectories[[#This Row],[INR]]&lt;=5,trajectories[[#This Row],[INR]]&gt;3)),7,IF(trajectories[[#This Row],[INR]]&lt;=3,IF(D67&lt;&gt;D66,1,VLOOKUP(E67,$L$2:$M$7,2,FALSE)),trajectories[[#This Row],[interval_manual]])))</f>
        <v>2</v>
      </c>
      <c r="F68">
        <f>IF(OR(trajectories[[#This Row],[INR]]&gt;5,AND(trajectories[[#This Row],[INR]]&gt;3,F67=1)),1,0)</f>
        <v>0</v>
      </c>
      <c r="G68">
        <f>IF(trajectories[[#This Row],[INR]]&gt;=4,1,0)</f>
        <v>0</v>
      </c>
    </row>
    <row r="69" spans="1:7" x14ac:dyDescent="0.45">
      <c r="A69" s="1">
        <f>IFERROR(IF(trajectories[[#This Row],[day]]&lt;B68,A68+1,A68),1)</f>
        <v>5</v>
      </c>
      <c r="B69" s="1">
        <f t="shared" si="4"/>
        <v>3</v>
      </c>
      <c r="C69">
        <v>2.4</v>
      </c>
      <c r="D69" s="1">
        <f>IF(F68=1,trajectories[[#This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Row],[INR]]&lt;1.5,D68*1.15,IF(trajectories[[#This Row],[INR]]&lt;1.8,D68*1.1,D68*1.075))),IF(trajectories[[#This Row],[INR]]&lt;1.5,D68*1.15,IF(trajectories[[#This Row],[INR]]&lt;1.8,D68*1.1,IF(trajectories[[#This Row],[INR]]&lt;2,D68*1.075,IF(trajectories[[#This Row],[INR]]&lt;=3,D68,IF(trajectories[[#This Row],[INR]]&lt;3.4,D68*0.925,IF(trajectories[[#This Row],[INR]]&lt;4,D68*0.9,IF(trajectories[[#This Row],[INR]]&lt;=5,D68*0.875,trajectories[[#This Row],[dose_manual]]))))))))))</f>
        <v>5</v>
      </c>
      <c r="E69" s="1">
        <f>IF(OR(trajectories[[#This Row],[day]]=1,trajectories[[#This Row],[day]]=3),2,IF(OR(trajectories[[#This Row],[INR]]&lt;2,AND(trajectories[[#This Row],[INR]]&lt;=5,trajectories[[#This Row],[INR]]&gt;3)),7,IF(trajectories[[#This Row],[INR]]&lt;=3,IF(D68&lt;&gt;D67,1,VLOOKUP(E68,$L$2:$M$7,2,FALSE)),trajectories[[#This Row],[interval_manual]])))</f>
        <v>2</v>
      </c>
      <c r="F69">
        <f>IF(OR(trajectories[[#This Row],[INR]]&gt;5,AND(trajectories[[#This Row],[INR]]&gt;3,F68=1)),1,0)</f>
        <v>0</v>
      </c>
      <c r="G69">
        <f>IF(trajectories[[#This Row],[INR]]&gt;=4,1,0)</f>
        <v>0</v>
      </c>
    </row>
    <row r="70" spans="1:7" x14ac:dyDescent="0.45">
      <c r="A70" s="1">
        <f>IFERROR(IF(trajectories[[#This Row],[day]]&lt;B69,A69+1,A69),1)</f>
        <v>5</v>
      </c>
      <c r="B70" s="1">
        <f t="shared" si="4"/>
        <v>5</v>
      </c>
      <c r="C70">
        <v>2</v>
      </c>
      <c r="D70" s="1">
        <f>IF(F69=1,trajectories[[#This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Row],[INR]]&lt;1.5,D69*1.15,IF(trajectories[[#This Row],[INR]]&lt;1.8,D69*1.1,D69*1.075))),IF(trajectories[[#This Row],[INR]]&lt;1.5,D69*1.15,IF(trajectories[[#This Row],[INR]]&lt;1.8,D69*1.1,IF(trajectories[[#This Row],[INR]]&lt;2,D69*1.075,IF(trajectories[[#This Row],[INR]]&lt;=3,D69,IF(trajectories[[#This Row],[INR]]&lt;3.4,D69*0.925,IF(trajectories[[#This Row],[INR]]&lt;4,D69*0.9,IF(trajectories[[#This Row],[INR]]&lt;=5,D69*0.875,trajectories[[#This Row],[dose_manual]]))))))))))</f>
        <v>5</v>
      </c>
      <c r="E70" s="1">
        <f>IF(OR(trajectories[[#This Row],[day]]=1,trajectories[[#This Row],[day]]=3),2,IF(OR(trajectories[[#This Row],[INR]]&lt;2,AND(trajectories[[#This Row],[INR]]&lt;=5,trajectories[[#This Row],[INR]]&gt;3)),7,IF(trajectories[[#This Row],[INR]]&lt;=3,IF(D69&lt;&gt;D68,1,VLOOKUP(E69,$L$2:$M$7,2,FALSE)),trajectories[[#This Row],[interval_manual]])))</f>
        <v>5</v>
      </c>
      <c r="F70">
        <f>IF(OR(trajectories[[#This Row],[INR]]&gt;5,AND(trajectories[[#This Row],[INR]]&gt;3,F69=1)),1,0)</f>
        <v>0</v>
      </c>
      <c r="G70">
        <f>IF(trajectories[[#This Row],[INR]]&gt;=4,1,0)</f>
        <v>0</v>
      </c>
    </row>
    <row r="71" spans="1:7" x14ac:dyDescent="0.45">
      <c r="A71" s="1">
        <f>IFERROR(IF(trajectories[[#This Row],[day]]&lt;B70,A70+1,A70),1)</f>
        <v>5</v>
      </c>
      <c r="B71" s="1">
        <f t="shared" si="4"/>
        <v>10</v>
      </c>
      <c r="C71">
        <v>1.3</v>
      </c>
      <c r="D71" s="1">
        <f>IF(F70=1,trajectories[[#This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Row],[INR]]&lt;1.5,D70*1.15,IF(trajectories[[#This Row],[INR]]&lt;1.8,D70*1.1,D70*1.075))),IF(trajectories[[#This Row],[INR]]&lt;1.5,D70*1.15,IF(trajectories[[#This Row],[INR]]&lt;1.8,D70*1.1,IF(trajectories[[#This Row],[INR]]&lt;2,D70*1.075,IF(trajectories[[#This Row],[INR]]&lt;=3,D70,IF(trajectories[[#This Row],[INR]]&lt;3.4,D70*0.925,IF(trajectories[[#This Row],[INR]]&lt;4,D70*0.9,IF(trajectories[[#This Row],[INR]]&lt;=5,D70*0.875,trajectories[[#This Row],[dose_manual]]))))))))))</f>
        <v>5.75</v>
      </c>
      <c r="E71" s="1">
        <f>IF(OR(trajectories[[#This Row],[day]]=1,trajectories[[#This Row],[day]]=3),2,IF(OR(trajectories[[#This Row],[INR]]&lt;2,AND(trajectories[[#This Row],[INR]]&lt;=5,trajectories[[#This Row],[INR]]&gt;3)),7,IF(trajectories[[#This Row],[INR]]&lt;=3,IF(D70&lt;&gt;D69,1,VLOOKUP(E70,$L$2:$M$7,2,FALSE)),trajectories[[#This Row],[interval_manual]])))</f>
        <v>7</v>
      </c>
      <c r="F71">
        <f>IF(OR(trajectories[[#This Row],[INR]]&gt;5,AND(trajectories[[#This Row],[INR]]&gt;3,F70=1)),1,0)</f>
        <v>0</v>
      </c>
      <c r="G71">
        <f>IF(trajectories[[#This Row],[INR]]&gt;=4,1,0)</f>
        <v>0</v>
      </c>
    </row>
    <row r="72" spans="1:7" x14ac:dyDescent="0.45">
      <c r="A72" s="1">
        <f>IFERROR(IF(trajectories[[#This Row],[day]]&lt;B71,A71+1,A71),1)</f>
        <v>5</v>
      </c>
      <c r="B72" s="1">
        <f t="shared" si="4"/>
        <v>17</v>
      </c>
      <c r="C72">
        <v>1.7000000000000002</v>
      </c>
      <c r="D72" s="1">
        <f>IF(F71=1,trajectories[[#This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Row],[INR]]&lt;1.5,D71*1.15,IF(trajectories[[#This Row],[INR]]&lt;1.8,D71*1.1,D71*1.075))),IF(trajectories[[#This Row],[INR]]&lt;1.5,D71*1.15,IF(trajectories[[#This Row],[INR]]&lt;1.8,D71*1.1,IF(trajectories[[#This Row],[INR]]&lt;2,D71*1.075,IF(trajectories[[#This Row],[INR]]&lt;=3,D71,IF(trajectories[[#This Row],[INR]]&lt;3.4,D71*0.925,IF(trajectories[[#This Row],[INR]]&lt;4,D71*0.9,IF(trajectories[[#This Row],[INR]]&lt;=5,D71*0.875,trajectories[[#This Row],[dose_manual]]))))))))))</f>
        <v>6.3250000000000002</v>
      </c>
      <c r="E72" s="1">
        <f>IF(OR(trajectories[[#This Row],[day]]=1,trajectories[[#This Row],[day]]=3),2,IF(OR(trajectories[[#This Row],[INR]]&lt;2,AND(trajectories[[#This Row],[INR]]&lt;=5,trajectories[[#This Row],[INR]]&gt;3)),7,IF(trajectories[[#This Row],[INR]]&lt;=3,IF(D71&lt;&gt;D70,1,VLOOKUP(E71,$L$2:$M$7,2,FALSE)),trajectories[[#This Row],[interval_manual]])))</f>
        <v>7</v>
      </c>
      <c r="F72">
        <f>IF(OR(trajectories[[#This Row],[INR]]&gt;5,AND(trajectories[[#This Row],[INR]]&gt;3,F71=1)),1,0)</f>
        <v>0</v>
      </c>
      <c r="G72">
        <f>IF(trajectories[[#This Row],[INR]]&gt;=4,1,0)</f>
        <v>0</v>
      </c>
    </row>
    <row r="73" spans="1:7" x14ac:dyDescent="0.45">
      <c r="A73" s="1">
        <f>IFERROR(IF(trajectories[[#This Row],[day]]&lt;B72,A72+1,A72),1)</f>
        <v>5</v>
      </c>
      <c r="B73" s="1">
        <f t="shared" si="4"/>
        <v>24</v>
      </c>
      <c r="C73">
        <v>1.2000000000000002</v>
      </c>
      <c r="D73" s="1">
        <f>IF(F72=1,trajectories[[#This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Row],[INR]]&lt;1.5,D72*1.15,IF(trajectories[[#This Row],[INR]]&lt;1.8,D72*1.1,D72*1.075))),IF(trajectories[[#This Row],[INR]]&lt;1.5,D72*1.15,IF(trajectories[[#This Row],[INR]]&lt;1.8,D72*1.1,IF(trajectories[[#This Row],[INR]]&lt;2,D72*1.075,IF(trajectories[[#This Row],[INR]]&lt;=3,D72,IF(trajectories[[#This Row],[INR]]&lt;3.4,D72*0.925,IF(trajectories[[#This Row],[INR]]&lt;4,D72*0.9,IF(trajectories[[#This Row],[INR]]&lt;=5,D72*0.875,trajectories[[#This Row],[dose_manual]]))))))))))</f>
        <v>7.2737499999999997</v>
      </c>
      <c r="E73" s="1">
        <f>IF(OR(trajectories[[#This Row],[day]]=1,trajectories[[#This Row],[day]]=3),2,IF(OR(trajectories[[#This Row],[INR]]&lt;2,AND(trajectories[[#This Row],[INR]]&lt;=5,trajectories[[#This Row],[INR]]&gt;3)),7,IF(trajectories[[#This Row],[INR]]&lt;=3,IF(D72&lt;&gt;D71,1,VLOOKUP(E72,$L$2:$M$7,2,FALSE)),trajectories[[#This Row],[interval_manual]])))</f>
        <v>7</v>
      </c>
      <c r="F73">
        <f>IF(OR(trajectories[[#This Row],[INR]]&gt;5,AND(trajectories[[#This Row],[INR]]&gt;3,F72=1)),1,0)</f>
        <v>0</v>
      </c>
      <c r="G73">
        <f>IF(trajectories[[#This Row],[INR]]&gt;=4,1,0)</f>
        <v>0</v>
      </c>
    </row>
    <row r="74" spans="1:7" x14ac:dyDescent="0.45">
      <c r="A74" s="1">
        <f>IFERROR(IF(trajectories[[#This Row],[day]]&lt;B73,A73+1,A73),1)</f>
        <v>5</v>
      </c>
      <c r="B74" s="1">
        <f t="shared" si="4"/>
        <v>31</v>
      </c>
      <c r="C74">
        <v>2.2000000000000002</v>
      </c>
      <c r="D74" s="1">
        <f>IF(F73=1,trajectories[[#This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Row],[INR]]&lt;1.5,D73*1.15,IF(trajectories[[#This Row],[INR]]&lt;1.8,D73*1.1,D73*1.075))),IF(trajectories[[#This Row],[INR]]&lt;1.5,D73*1.15,IF(trajectories[[#This Row],[INR]]&lt;1.8,D73*1.1,IF(trajectories[[#This Row],[INR]]&lt;2,D73*1.075,IF(trajectories[[#This Row],[INR]]&lt;=3,D73,IF(trajectories[[#This Row],[INR]]&lt;3.4,D73*0.925,IF(trajectories[[#This Row],[INR]]&lt;4,D73*0.9,IF(trajectories[[#This Row],[INR]]&lt;=5,D73*0.875,trajectories[[#This Row],[dose_manual]]))))))))))</f>
        <v>7.2737499999999997</v>
      </c>
      <c r="E74" s="1">
        <f>IF(OR(trajectories[[#This Row],[day]]=1,trajectories[[#This Row],[day]]=3),2,IF(OR(trajectories[[#This Row],[INR]]&lt;2,AND(trajectories[[#This Row],[INR]]&lt;=5,trajectories[[#This Row],[INR]]&gt;3)),7,IF(trajectories[[#This Row],[INR]]&lt;=3,IF(D73&lt;&gt;D72,1,VLOOKUP(E73,$L$2:$M$7,2,FALSE)),trajectories[[#This Row],[interval_manual]])))</f>
        <v>1</v>
      </c>
      <c r="F74">
        <f>IF(OR(trajectories[[#This Row],[INR]]&gt;5,AND(trajectories[[#This Row],[INR]]&gt;3,F73=1)),1,0)</f>
        <v>0</v>
      </c>
      <c r="G74">
        <f>IF(trajectories[[#This Row],[INR]]&gt;=4,1,0)</f>
        <v>0</v>
      </c>
    </row>
    <row r="75" spans="1:7" x14ac:dyDescent="0.45">
      <c r="A75" s="1">
        <f>IFERROR(IF(trajectories[[#This Row],[day]]&lt;B74,A74+1,A74),1)</f>
        <v>5</v>
      </c>
      <c r="B75" s="1">
        <f t="shared" si="4"/>
        <v>32</v>
      </c>
      <c r="C75">
        <v>2.8000000000000003</v>
      </c>
      <c r="D75" s="1">
        <f>IF(F74=1,trajectories[[#This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Row],[INR]]&lt;1.5,D74*1.15,IF(trajectories[[#This Row],[INR]]&lt;1.8,D74*1.1,D74*1.075))),IF(trajectories[[#This Row],[INR]]&lt;1.5,D74*1.15,IF(trajectories[[#This Row],[INR]]&lt;1.8,D74*1.1,IF(trajectories[[#This Row],[INR]]&lt;2,D74*1.075,IF(trajectories[[#This Row],[INR]]&lt;=3,D74,IF(trajectories[[#This Row],[INR]]&lt;3.4,D74*0.925,IF(trajectories[[#This Row],[INR]]&lt;4,D74*0.9,IF(trajectories[[#This Row],[INR]]&lt;=5,D74*0.875,trajectories[[#This Row],[dose_manual]]))))))))))</f>
        <v>7.2737499999999997</v>
      </c>
      <c r="E75" s="1">
        <f>IF(OR(trajectories[[#This Row],[day]]=1,trajectories[[#This Row],[day]]=3),2,IF(OR(trajectories[[#This Row],[INR]]&lt;2,AND(trajectories[[#This Row],[INR]]&lt;=5,trajectories[[#This Row],[INR]]&gt;3)),7,IF(trajectories[[#This Row],[INR]]&lt;=3,IF(D74&lt;&gt;D73,1,VLOOKUP(E74,$L$2:$M$7,2,FALSE)),trajectories[[#This Row],[interval_manual]])))</f>
        <v>5</v>
      </c>
      <c r="F75">
        <f>IF(OR(trajectories[[#This Row],[INR]]&gt;5,AND(trajectories[[#This Row],[INR]]&gt;3,F74=1)),1,0)</f>
        <v>0</v>
      </c>
      <c r="G75">
        <f>IF(trajectories[[#This Row],[INR]]&gt;=4,1,0)</f>
        <v>0</v>
      </c>
    </row>
    <row r="76" spans="1:7" x14ac:dyDescent="0.45">
      <c r="A76" s="1">
        <f>IFERROR(IF(trajectories[[#This Row],[day]]&lt;B75,A75+1,A75),1)</f>
        <v>5</v>
      </c>
      <c r="B76" s="1">
        <f t="shared" si="4"/>
        <v>37</v>
      </c>
      <c r="C76">
        <v>2.2000000000000002</v>
      </c>
      <c r="D76" s="1">
        <f>IF(F75=1,trajectories[[#This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Row],[INR]]&lt;1.5,D75*1.15,IF(trajectories[[#This Row],[INR]]&lt;1.8,D75*1.1,D75*1.075))),IF(trajectories[[#This Row],[INR]]&lt;1.5,D75*1.15,IF(trajectories[[#This Row],[INR]]&lt;1.8,D75*1.1,IF(trajectories[[#This Row],[INR]]&lt;2,D75*1.075,IF(trajectories[[#This Row],[INR]]&lt;=3,D75,IF(trajectories[[#This Row],[INR]]&lt;3.4,D75*0.925,IF(trajectories[[#This Row],[INR]]&lt;4,D75*0.9,IF(trajectories[[#This Row],[INR]]&lt;=5,D75*0.875,trajectories[[#This Row],[dose_manual]]))))))))))</f>
        <v>7.2737499999999997</v>
      </c>
      <c r="E76" s="1">
        <f>IF(OR(trajectories[[#This Row],[day]]=1,trajectories[[#This Row],[day]]=3),2,IF(OR(trajectories[[#This Row],[INR]]&lt;2,AND(trajectories[[#This Row],[INR]]&lt;=5,trajectories[[#This Row],[INR]]&gt;3)),7,IF(trajectories[[#This Row],[INR]]&lt;=3,IF(D75&lt;&gt;D74,1,VLOOKUP(E75,$L$2:$M$7,2,FALSE)),trajectories[[#This Row],[interval_manual]])))</f>
        <v>7</v>
      </c>
      <c r="F76">
        <f>IF(OR(trajectories[[#This Row],[INR]]&gt;5,AND(trajectories[[#This Row],[INR]]&gt;3,F75=1)),1,0)</f>
        <v>0</v>
      </c>
      <c r="G76">
        <f>IF(trajectories[[#This Row],[INR]]&gt;=4,1,0)</f>
        <v>0</v>
      </c>
    </row>
    <row r="77" spans="1:7" x14ac:dyDescent="0.45">
      <c r="A77" s="1">
        <f>IFERROR(IF(trajectories[[#This Row],[day]]&lt;B76,A76+1,A76),1)</f>
        <v>5</v>
      </c>
      <c r="B77" s="1">
        <f t="shared" si="4"/>
        <v>44</v>
      </c>
      <c r="C77">
        <v>2.4000000000000004</v>
      </c>
      <c r="D77" s="1">
        <f>IF(F76=1,trajectories[[#This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Row],[INR]]&lt;1.5,D76*1.15,IF(trajectories[[#This Row],[INR]]&lt;1.8,D76*1.1,D76*1.075))),IF(trajectories[[#This Row],[INR]]&lt;1.5,D76*1.15,IF(trajectories[[#This Row],[INR]]&lt;1.8,D76*1.1,IF(trajectories[[#This Row],[INR]]&lt;2,D76*1.075,IF(trajectories[[#This Row],[INR]]&lt;=3,D76,IF(trajectories[[#This Row],[INR]]&lt;3.4,D76*0.925,IF(trajectories[[#This Row],[INR]]&lt;4,D76*0.9,IF(trajectories[[#This Row],[INR]]&lt;=5,D76*0.875,trajectories[[#This Row],[dose_manual]]))))))))))</f>
        <v>7.2737499999999997</v>
      </c>
      <c r="E77" s="1">
        <f>IF(OR(trajectories[[#This Row],[day]]=1,trajectories[[#This Row],[day]]=3),2,IF(OR(trajectories[[#This Row],[INR]]&lt;2,AND(trajectories[[#This Row],[INR]]&lt;=5,trajectories[[#This Row],[INR]]&gt;3)),7,IF(trajectories[[#This Row],[INR]]&lt;=3,IF(D76&lt;&gt;D75,1,VLOOKUP(E76,$L$2:$M$7,2,FALSE)),trajectories[[#This Row],[interval_manual]])))</f>
        <v>14</v>
      </c>
      <c r="F77">
        <f>IF(OR(trajectories[[#This Row],[INR]]&gt;5,AND(trajectories[[#This Row],[INR]]&gt;3,F76=1)),1,0)</f>
        <v>0</v>
      </c>
      <c r="G77">
        <f>IF(trajectories[[#This Row],[INR]]&gt;=4,1,0)</f>
        <v>0</v>
      </c>
    </row>
    <row r="78" spans="1:7" x14ac:dyDescent="0.45">
      <c r="A78" s="1">
        <f>IFERROR(IF(trajectories[[#This Row],[day]]&lt;B77,A77+1,A77),1)</f>
        <v>5</v>
      </c>
      <c r="B78" s="1">
        <f t="shared" si="4"/>
        <v>58</v>
      </c>
      <c r="C78">
        <v>2.3000000000000003</v>
      </c>
      <c r="D78" s="1">
        <f>IF(F77=1,trajectories[[#This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Row],[INR]]&lt;1.5,D77*1.15,IF(trajectories[[#This Row],[INR]]&lt;1.8,D77*1.1,D77*1.075))),IF(trajectories[[#This Row],[INR]]&lt;1.5,D77*1.15,IF(trajectories[[#This Row],[INR]]&lt;1.8,D77*1.1,IF(trajectories[[#This Row],[INR]]&lt;2,D77*1.075,IF(trajectories[[#This Row],[INR]]&lt;=3,D77,IF(trajectories[[#This Row],[INR]]&lt;3.4,D77*0.925,IF(trajectories[[#This Row],[INR]]&lt;4,D77*0.9,IF(trajectories[[#This Row],[INR]]&lt;=5,D77*0.875,trajectories[[#This Row],[dose_manual]]))))))))))</f>
        <v>7.2737499999999997</v>
      </c>
      <c r="E78" s="1">
        <f>IF(OR(trajectories[[#This Row],[day]]=1,trajectories[[#This Row],[day]]=3),2,IF(OR(trajectories[[#This Row],[INR]]&lt;2,AND(trajectories[[#This Row],[INR]]&lt;=5,trajectories[[#This Row],[INR]]&gt;3)),7,IF(trajectories[[#This Row],[INR]]&lt;=3,IF(D77&lt;&gt;D76,1,VLOOKUP(E77,$L$2:$M$7,2,FALSE)),trajectories[[#This Row],[interval_manual]])))</f>
        <v>28</v>
      </c>
      <c r="F78">
        <f>IF(OR(trajectories[[#This Row],[INR]]&gt;5,AND(trajectories[[#This Row],[INR]]&gt;3,F77=1)),1,0)</f>
        <v>0</v>
      </c>
      <c r="G78">
        <f>IF(trajectories[[#This Row],[INR]]&gt;=4,1,0)</f>
        <v>0</v>
      </c>
    </row>
    <row r="79" spans="1:7" x14ac:dyDescent="0.45">
      <c r="A79" s="1">
        <f>IFERROR(IF(trajectories[[#This Row],[day]]&lt;B78,A78+1,A78),1)</f>
        <v>5</v>
      </c>
      <c r="B79" s="1">
        <f t="shared" si="4"/>
        <v>86</v>
      </c>
      <c r="C79">
        <v>3</v>
      </c>
      <c r="D79" s="1">
        <f>IF(F78=1,trajectories[[#This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Row],[INR]]&lt;1.5,D78*1.15,IF(trajectories[[#This Row],[INR]]&lt;1.8,D78*1.1,D78*1.075))),IF(trajectories[[#This Row],[INR]]&lt;1.5,D78*1.15,IF(trajectories[[#This Row],[INR]]&lt;1.8,D78*1.1,IF(trajectories[[#This Row],[INR]]&lt;2,D78*1.075,IF(trajectories[[#This Row],[INR]]&lt;=3,D78,IF(trajectories[[#This Row],[INR]]&lt;3.4,D78*0.925,IF(trajectories[[#This Row],[INR]]&lt;4,D78*0.9,IF(trajectories[[#This Row],[INR]]&lt;=5,D78*0.875,trajectories[[#This Row],[dose_manual]]))))))))))</f>
        <v>7.2737499999999997</v>
      </c>
      <c r="E79" s="1">
        <f>IF(OR(trajectories[[#This Row],[day]]=1,trajectories[[#This Row],[day]]=3),2,IF(OR(trajectories[[#This Row],[INR]]&lt;2,AND(trajectories[[#This Row],[INR]]&lt;=5,trajectories[[#This Row],[INR]]&gt;3)),7,IF(trajectories[[#This Row],[INR]]&lt;=3,IF(D78&lt;&gt;D77,1,VLOOKUP(E78,$L$2:$M$7,2,FALSE)),trajectories[[#This Row],[interval_manual]])))</f>
        <v>28</v>
      </c>
      <c r="F79">
        <f>IF(OR(trajectories[[#This Row],[INR]]&gt;5,AND(trajectories[[#This Row],[INR]]&gt;3,F78=1)),1,0)</f>
        <v>0</v>
      </c>
      <c r="G79">
        <f>IF(trajectories[[#This Row],[INR]]&gt;=4,1,0)</f>
        <v>0</v>
      </c>
    </row>
    <row r="80" spans="1:7" x14ac:dyDescent="0.45">
      <c r="A80" s="1">
        <f>IFERROR(IF(trajectories[[#This Row],[day]]&lt;B79,A79+1,A79),1)</f>
        <v>6</v>
      </c>
      <c r="B80" s="1">
        <f t="shared" si="4"/>
        <v>1</v>
      </c>
      <c r="C80">
        <v>1.5</v>
      </c>
      <c r="D80" s="1">
        <f>IF(F79=1,trajectories[[#This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Row],[INR]]&lt;1.5,D79*1.15,IF(trajectories[[#This Row],[INR]]&lt;1.8,D79*1.1,D79*1.075))),IF(trajectories[[#This Row],[INR]]&lt;1.5,D79*1.15,IF(trajectories[[#This Row],[INR]]&lt;1.8,D79*1.1,IF(trajectories[[#This Row],[INR]]&lt;2,D79*1.075,IF(trajectories[[#This Row],[INR]]&lt;=3,D79,IF(trajectories[[#This Row],[INR]]&lt;3.4,D79*0.925,IF(trajectories[[#This Row],[INR]]&lt;4,D79*0.9,IF(trajectories[[#This Row],[INR]]&lt;=5,D79*0.875,trajectories[[#This Row],[dose_manual]]))))))))))</f>
        <v>10</v>
      </c>
      <c r="E80" s="1">
        <f>IF(OR(trajectories[[#This Row],[day]]=1,trajectories[[#This Row],[day]]=3),2,IF(OR(trajectories[[#This Row],[INR]]&lt;2,AND(trajectories[[#This Row],[INR]]&lt;=5,trajectories[[#This Row],[INR]]&gt;3)),7,IF(trajectories[[#This Row],[INR]]&lt;=3,IF(D79&lt;&gt;D78,1,VLOOKUP(E79,$L$2:$M$7,2,FALSE)),trajectories[[#This Row],[interval_manual]])))</f>
        <v>2</v>
      </c>
      <c r="F80">
        <f>IF(OR(trajectories[[#This Row],[INR]]&gt;5,AND(trajectories[[#This Row],[INR]]&gt;3,F79=1)),1,0)</f>
        <v>0</v>
      </c>
      <c r="G80">
        <f>IF(trajectories[[#This Row],[INR]]&gt;=4,1,0)</f>
        <v>0</v>
      </c>
    </row>
    <row r="81" spans="1:7" x14ac:dyDescent="0.45">
      <c r="A81" s="1">
        <f>IFERROR(IF(trajectories[[#This Row],[day]]&lt;B80,A80+1,A80),1)</f>
        <v>6</v>
      </c>
      <c r="B81" s="1">
        <f t="shared" si="4"/>
        <v>3</v>
      </c>
      <c r="C81">
        <v>1.1000000000000001</v>
      </c>
      <c r="D81" s="1">
        <f>IF(F80=1,trajectories[[#This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Row],[INR]]&lt;1.5,D80*1.15,IF(trajectories[[#This Row],[INR]]&lt;1.8,D80*1.1,D80*1.075))),IF(trajectories[[#This Row],[INR]]&lt;1.5,D80*1.15,IF(trajectories[[#This Row],[INR]]&lt;1.8,D80*1.1,IF(trajectories[[#This Row],[INR]]&lt;2,D80*1.075,IF(trajectories[[#This Row],[INR]]&lt;=3,D80,IF(trajectories[[#This Row],[INR]]&lt;3.4,D80*0.925,IF(trajectories[[#This Row],[INR]]&lt;4,D80*0.9,IF(trajectories[[#This Row],[INR]]&lt;=5,D80*0.875,trajectories[[#This Row],[dose_manual]]))))))))))</f>
        <v>11.5</v>
      </c>
      <c r="E81" s="1">
        <f>IF(OR(trajectories[[#This Row],[day]]=1,trajectories[[#This Row],[day]]=3),2,IF(OR(trajectories[[#This Row],[INR]]&lt;2,AND(trajectories[[#This Row],[INR]]&lt;=5,trajectories[[#This Row],[INR]]&gt;3)),7,IF(trajectories[[#This Row],[INR]]&lt;=3,IF(D80&lt;&gt;D79,1,VLOOKUP(E80,$L$2:$M$7,2,FALSE)),trajectories[[#This Row],[interval_manual]])))</f>
        <v>2</v>
      </c>
      <c r="F81">
        <f>IF(OR(trajectories[[#This Row],[INR]]&gt;5,AND(trajectories[[#This Row],[INR]]&gt;3,F80=1)),1,0)</f>
        <v>0</v>
      </c>
      <c r="G81">
        <f>IF(trajectories[[#This Row],[INR]]&gt;=4,1,0)</f>
        <v>0</v>
      </c>
    </row>
    <row r="82" spans="1:7" x14ac:dyDescent="0.45">
      <c r="A82" s="1">
        <f>IFERROR(IF(trajectories[[#This Row],[day]]&lt;B81,A81+1,A81),1)</f>
        <v>6</v>
      </c>
      <c r="B82" s="1">
        <f t="shared" si="4"/>
        <v>5</v>
      </c>
      <c r="C82">
        <v>1</v>
      </c>
      <c r="D82" s="1">
        <f>IF(F81=1,trajectories[[#This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Row],[INR]]&lt;1.5,D81*1.15,IF(trajectories[[#This Row],[INR]]&lt;1.8,D81*1.1,D81*1.075))),IF(trajectories[[#This Row],[INR]]&lt;1.5,D81*1.15,IF(trajectories[[#This Row],[INR]]&lt;1.8,D81*1.1,IF(trajectories[[#This Row],[INR]]&lt;2,D81*1.075,IF(trajectories[[#This Row],[INR]]&lt;=3,D81,IF(trajectories[[#This Row],[INR]]&lt;3.4,D81*0.925,IF(trajectories[[#This Row],[INR]]&lt;4,D81*0.9,IF(trajectories[[#This Row],[INR]]&lt;=5,D81*0.875,trajectories[[#This Row],[dose_manual]]))))))))))</f>
        <v>13.225</v>
      </c>
      <c r="E82" s="1">
        <f>IF(OR(trajectories[[#This Row],[day]]=1,trajectories[[#This Row],[day]]=3),2,IF(OR(trajectories[[#This Row],[INR]]&lt;2,AND(trajectories[[#This Row],[INR]]&lt;=5,trajectories[[#This Row],[INR]]&gt;3)),7,IF(trajectories[[#This Row],[INR]]&lt;=3,IF(D81&lt;&gt;D80,1,VLOOKUP(E81,$L$2:$M$7,2,FALSE)),trajectories[[#This Row],[interval_manual]])))</f>
        <v>7</v>
      </c>
      <c r="F82">
        <f>IF(OR(trajectories[[#This Row],[INR]]&gt;5,AND(trajectories[[#This Row],[INR]]&gt;3,F81=1)),1,0)</f>
        <v>0</v>
      </c>
      <c r="G82">
        <f>IF(trajectories[[#This Row],[INR]]&gt;=4,1,0)</f>
        <v>0</v>
      </c>
    </row>
    <row r="83" spans="1:7" x14ac:dyDescent="0.45">
      <c r="A83" s="1">
        <f>IFERROR(IF(trajectories[[#This Row],[day]]&lt;B82,A82+1,A82),1)</f>
        <v>6</v>
      </c>
      <c r="B83" s="1">
        <f t="shared" si="4"/>
        <v>12</v>
      </c>
      <c r="C83">
        <v>1</v>
      </c>
      <c r="D83" s="1">
        <f>IF(F82=1,trajectories[[#This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Row],[INR]]&lt;1.5,D82*1.15,IF(trajectories[[#This Row],[INR]]&lt;1.8,D82*1.1,D82*1.075))),IF(trajectories[[#This Row],[INR]]&lt;1.5,D82*1.15,IF(trajectories[[#This Row],[INR]]&lt;1.8,D82*1.1,IF(trajectories[[#This Row],[INR]]&lt;2,D82*1.075,IF(trajectories[[#This Row],[INR]]&lt;=3,D82,IF(trajectories[[#This Row],[INR]]&lt;3.4,D82*0.925,IF(trajectories[[#This Row],[INR]]&lt;4,D82*0.9,IF(trajectories[[#This Row],[INR]]&lt;=5,D82*0.875,trajectories[[#This Row],[dose_manual]]))))))))))</f>
        <v>15.208749999999998</v>
      </c>
      <c r="E83" s="1">
        <f>IF(OR(trajectories[[#This Row],[day]]=1,trajectories[[#This Row],[day]]=3),2,IF(OR(trajectories[[#This Row],[INR]]&lt;2,AND(trajectories[[#This Row],[INR]]&lt;=5,trajectories[[#This Row],[INR]]&gt;3)),7,IF(trajectories[[#This Row],[INR]]&lt;=3,IF(D82&lt;&gt;D81,1,VLOOKUP(E82,$L$2:$M$7,2,FALSE)),trajectories[[#This Row],[interval_manual]])))</f>
        <v>7</v>
      </c>
      <c r="F83">
        <f>IF(OR(trajectories[[#This Row],[INR]]&gt;5,AND(trajectories[[#This Row],[INR]]&gt;3,F82=1)),1,0)</f>
        <v>0</v>
      </c>
      <c r="G83">
        <f>IF(trajectories[[#This Row],[INR]]&gt;=4,1,0)</f>
        <v>0</v>
      </c>
    </row>
    <row r="84" spans="1:7" x14ac:dyDescent="0.45">
      <c r="A84" s="1">
        <f>IFERROR(IF(trajectories[[#This Row],[day]]&lt;B83,A83+1,A83),1)</f>
        <v>6</v>
      </c>
      <c r="B84" s="1">
        <f t="shared" si="4"/>
        <v>19</v>
      </c>
      <c r="C84">
        <v>1</v>
      </c>
      <c r="D84" s="1">
        <f>IF(F83=1,trajectories[[#This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Row],[INR]]&lt;1.5,D83*1.15,IF(trajectories[[#This Row],[INR]]&lt;1.8,D83*1.1,D83*1.075))),IF(trajectories[[#This Row],[INR]]&lt;1.5,D83*1.15,IF(trajectories[[#This Row],[INR]]&lt;1.8,D83*1.1,IF(trajectories[[#This Row],[INR]]&lt;2,D83*1.075,IF(trajectories[[#This Row],[INR]]&lt;=3,D83,IF(trajectories[[#This Row],[INR]]&lt;3.4,D83*0.925,IF(trajectories[[#This Row],[INR]]&lt;4,D83*0.9,IF(trajectories[[#This Row],[INR]]&lt;=5,D83*0.875,trajectories[[#This Row],[dose_manual]]))))))))))</f>
        <v>17.490062499999997</v>
      </c>
      <c r="E84" s="1">
        <f>IF(OR(trajectories[[#This Row],[day]]=1,trajectories[[#This Row],[day]]=3),2,IF(OR(trajectories[[#This Row],[INR]]&lt;2,AND(trajectories[[#This Row],[INR]]&lt;=5,trajectories[[#This Row],[INR]]&gt;3)),7,IF(trajectories[[#This Row],[INR]]&lt;=3,IF(D83&lt;&gt;D82,1,VLOOKUP(E83,$L$2:$M$7,2,FALSE)),trajectories[[#This Row],[interval_manual]])))</f>
        <v>7</v>
      </c>
      <c r="F84">
        <f>IF(OR(trajectories[[#This Row],[INR]]&gt;5,AND(trajectories[[#This Row],[INR]]&gt;3,F83=1)),1,0)</f>
        <v>0</v>
      </c>
      <c r="G84">
        <f>IF(trajectories[[#This Row],[INR]]&gt;=4,1,0)</f>
        <v>0</v>
      </c>
    </row>
    <row r="85" spans="1:7" x14ac:dyDescent="0.45">
      <c r="A85" s="1">
        <f>IFERROR(IF(trajectories[[#This Row],[day]]&lt;B84,A84+1,A84),1)</f>
        <v>6</v>
      </c>
      <c r="B85" s="1">
        <f t="shared" si="4"/>
        <v>26</v>
      </c>
      <c r="C85">
        <v>1.9</v>
      </c>
      <c r="D85" s="1">
        <f>IF(F84=1,trajectories[[#This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Row],[INR]]&lt;1.5,D84*1.15,IF(trajectories[[#This Row],[INR]]&lt;1.8,D84*1.1,D84*1.075))),IF(trajectories[[#This Row],[INR]]&lt;1.5,D84*1.15,IF(trajectories[[#This Row],[INR]]&lt;1.8,D84*1.1,IF(trajectories[[#This Row],[INR]]&lt;2,D84*1.075,IF(trajectories[[#This Row],[INR]]&lt;=3,D84,IF(trajectories[[#This Row],[INR]]&lt;3.4,D84*0.925,IF(trajectories[[#This Row],[INR]]&lt;4,D84*0.9,IF(trajectories[[#This Row],[INR]]&lt;=5,D84*0.875,trajectories[[#This Row],[dose_manual]]))))))))))</f>
        <v>18.801817187499996</v>
      </c>
      <c r="E85" s="1">
        <f>IF(OR(trajectories[[#This Row],[day]]=1,trajectories[[#This Row],[day]]=3),2,IF(OR(trajectories[[#This Row],[INR]]&lt;2,AND(trajectories[[#This Row],[INR]]&lt;=5,trajectories[[#This Row],[INR]]&gt;3)),7,IF(trajectories[[#This Row],[INR]]&lt;=3,IF(D84&lt;&gt;D83,1,VLOOKUP(E84,$L$2:$M$7,2,FALSE)),trajectories[[#This Row],[interval_manual]])))</f>
        <v>7</v>
      </c>
      <c r="F85">
        <f>IF(OR(trajectories[[#This Row],[INR]]&gt;5,AND(trajectories[[#This Row],[INR]]&gt;3,F84=1)),1,0)</f>
        <v>0</v>
      </c>
      <c r="G85">
        <f>IF(trajectories[[#This Row],[INR]]&gt;=4,1,0)</f>
        <v>0</v>
      </c>
    </row>
    <row r="86" spans="1:7" x14ac:dyDescent="0.45">
      <c r="A86" s="1">
        <f>IFERROR(IF(trajectories[[#This Row],[day]]&lt;B85,A85+1,A85),1)</f>
        <v>6</v>
      </c>
      <c r="B86" s="1">
        <f t="shared" si="4"/>
        <v>33</v>
      </c>
      <c r="C86">
        <v>1.1000000000000001</v>
      </c>
      <c r="D86" s="1">
        <f>IF(F85=1,trajectories[[#This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Row],[INR]]&lt;1.5,D85*1.15,IF(trajectories[[#This Row],[INR]]&lt;1.8,D85*1.1,D85*1.075))),IF(trajectories[[#This Row],[INR]]&lt;1.5,D85*1.15,IF(trajectories[[#This Row],[INR]]&lt;1.8,D85*1.1,IF(trajectories[[#This Row],[INR]]&lt;2,D85*1.075,IF(trajectories[[#This Row],[INR]]&lt;=3,D85,IF(trajectories[[#This Row],[INR]]&lt;3.4,D85*0.925,IF(trajectories[[#This Row],[INR]]&lt;4,D85*0.9,IF(trajectories[[#This Row],[INR]]&lt;=5,D85*0.875,trajectories[[#This Row],[dose_manual]]))))))))))</f>
        <v>21.622089765624992</v>
      </c>
      <c r="E86" s="1">
        <f>IF(OR(trajectories[[#This Row],[day]]=1,trajectories[[#This Row],[day]]=3),2,IF(OR(trajectories[[#This Row],[INR]]&lt;2,AND(trajectories[[#This Row],[INR]]&lt;=5,trajectories[[#This Row],[INR]]&gt;3)),7,IF(trajectories[[#This Row],[INR]]&lt;=3,IF(D85&lt;&gt;D84,1,VLOOKUP(E85,$L$2:$M$7,2,FALSE)),trajectories[[#This Row],[interval_manual]])))</f>
        <v>7</v>
      </c>
      <c r="F86">
        <f>IF(OR(trajectories[[#This Row],[INR]]&gt;5,AND(trajectories[[#This Row],[INR]]&gt;3,F85=1)),1,0)</f>
        <v>0</v>
      </c>
      <c r="G86">
        <f>IF(trajectories[[#This Row],[INR]]&gt;=4,1,0)</f>
        <v>0</v>
      </c>
    </row>
    <row r="87" spans="1:7" x14ac:dyDescent="0.45">
      <c r="A87" s="1">
        <f>IFERROR(IF(trajectories[[#This Row],[day]]&lt;B86,A86+1,A86),1)</f>
        <v>6</v>
      </c>
      <c r="B87" s="1">
        <f t="shared" si="4"/>
        <v>40</v>
      </c>
      <c r="C87">
        <v>1</v>
      </c>
      <c r="D87" s="1">
        <f>IF(F86=1,trajectories[[#This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Row],[INR]]&lt;1.5,D86*1.15,IF(trajectories[[#This Row],[INR]]&lt;1.8,D86*1.1,D86*1.075))),IF(trajectories[[#This Row],[INR]]&lt;1.5,D86*1.15,IF(trajectories[[#This Row],[INR]]&lt;1.8,D86*1.1,IF(trajectories[[#This Row],[INR]]&lt;2,D86*1.075,IF(trajectories[[#This Row],[INR]]&lt;=3,D86,IF(trajectories[[#This Row],[INR]]&lt;3.4,D86*0.925,IF(trajectories[[#This Row],[INR]]&lt;4,D86*0.9,IF(trajectories[[#This Row],[INR]]&lt;=5,D86*0.875,trajectories[[#This Row],[dose_manual]]))))))))))</f>
        <v>24.86540323046874</v>
      </c>
      <c r="E87" s="1">
        <f>IF(OR(trajectories[[#This Row],[day]]=1,trajectories[[#This Row],[day]]=3),2,IF(OR(trajectories[[#This Row],[INR]]&lt;2,AND(trajectories[[#This Row],[INR]]&lt;=5,trajectories[[#This Row],[INR]]&gt;3)),7,IF(trajectories[[#This Row],[INR]]&lt;=3,IF(D86&lt;&gt;D85,1,VLOOKUP(E86,$L$2:$M$7,2,FALSE)),trajectories[[#This Row],[interval_manual]])))</f>
        <v>7</v>
      </c>
      <c r="F87">
        <f>IF(OR(trajectories[[#This Row],[INR]]&gt;5,AND(trajectories[[#This Row],[INR]]&gt;3,F86=1)),1,0)</f>
        <v>0</v>
      </c>
      <c r="G87">
        <f>IF(trajectories[[#This Row],[INR]]&gt;=4,1,0)</f>
        <v>0</v>
      </c>
    </row>
    <row r="88" spans="1:7" x14ac:dyDescent="0.45">
      <c r="A88" s="1">
        <f>IFERROR(IF(trajectories[[#This Row],[day]]&lt;B87,A87+1,A87),1)</f>
        <v>6</v>
      </c>
      <c r="B88" s="1">
        <f t="shared" si="4"/>
        <v>47</v>
      </c>
      <c r="C88">
        <v>1.2999999999999998</v>
      </c>
      <c r="D88" s="1">
        <f>IF(F87=1,trajectories[[#This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Row],[INR]]&lt;1.5,D87*1.15,IF(trajectories[[#This Row],[INR]]&lt;1.8,D87*1.1,D87*1.075))),IF(trajectories[[#This Row],[INR]]&lt;1.5,D87*1.15,IF(trajectories[[#This Row],[INR]]&lt;1.8,D87*1.1,IF(trajectories[[#This Row],[INR]]&lt;2,D87*1.075,IF(trajectories[[#This Row],[INR]]&lt;=3,D87,IF(trajectories[[#This Row],[INR]]&lt;3.4,D87*0.925,IF(trajectories[[#This Row],[INR]]&lt;4,D87*0.9,IF(trajectories[[#This Row],[INR]]&lt;=5,D87*0.875,trajectories[[#This Row],[dose_manual]]))))))))))</f>
        <v>28.595213715039048</v>
      </c>
      <c r="E88" s="1">
        <f>IF(OR(trajectories[[#This Row],[day]]=1,trajectories[[#This Row],[day]]=3),2,IF(OR(trajectories[[#This Row],[INR]]&lt;2,AND(trajectories[[#This Row],[INR]]&lt;=5,trajectories[[#This Row],[INR]]&gt;3)),7,IF(trajectories[[#This Row],[INR]]&lt;=3,IF(D87&lt;&gt;D86,1,VLOOKUP(E87,$L$2:$M$7,2,FALSE)),trajectories[[#This Row],[interval_manual]])))</f>
        <v>7</v>
      </c>
      <c r="F88">
        <f>IF(OR(trajectories[[#This Row],[INR]]&gt;5,AND(trajectories[[#This Row],[INR]]&gt;3,F87=1)),1,0)</f>
        <v>0</v>
      </c>
      <c r="G88">
        <f>IF(trajectories[[#This Row],[INR]]&gt;=4,1,0)</f>
        <v>0</v>
      </c>
    </row>
    <row r="89" spans="1:7" x14ac:dyDescent="0.45">
      <c r="A89" s="1">
        <f>IFERROR(IF(trajectories[[#This Row],[day]]&lt;B88,A88+1,A88),1)</f>
        <v>6</v>
      </c>
      <c r="B89" s="1">
        <f t="shared" si="4"/>
        <v>54</v>
      </c>
      <c r="C89">
        <v>1</v>
      </c>
      <c r="D89" s="1">
        <f>IF(F88=1,trajectories[[#This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Row],[INR]]&lt;1.5,D88*1.15,IF(trajectories[[#This Row],[INR]]&lt;1.8,D88*1.1,D88*1.075))),IF(trajectories[[#This Row],[INR]]&lt;1.5,D88*1.15,IF(trajectories[[#This Row],[INR]]&lt;1.8,D88*1.1,IF(trajectories[[#This Row],[INR]]&lt;2,D88*1.075,IF(trajectories[[#This Row],[INR]]&lt;=3,D88,IF(trajectories[[#This Row],[INR]]&lt;3.4,D88*0.925,IF(trajectories[[#This Row],[INR]]&lt;4,D88*0.9,IF(trajectories[[#This Row],[INR]]&lt;=5,D88*0.875,trajectories[[#This Row],[dose_manual]]))))))))))</f>
        <v>32.884495772294905</v>
      </c>
      <c r="E89" s="1">
        <f>IF(OR(trajectories[[#This Row],[day]]=1,trajectories[[#This Row],[day]]=3),2,IF(OR(trajectories[[#This Row],[INR]]&lt;2,AND(trajectories[[#This Row],[INR]]&lt;=5,trajectories[[#This Row],[INR]]&gt;3)),7,IF(trajectories[[#This Row],[INR]]&lt;=3,IF(D88&lt;&gt;D87,1,VLOOKUP(E88,$L$2:$M$7,2,FALSE)),trajectories[[#This Row],[interval_manual]])))</f>
        <v>7</v>
      </c>
      <c r="F89">
        <f>IF(OR(trajectories[[#This Row],[INR]]&gt;5,AND(trajectories[[#This Row],[INR]]&gt;3,F88=1)),1,0)</f>
        <v>0</v>
      </c>
      <c r="G89">
        <f>IF(trajectories[[#This Row],[INR]]&gt;=4,1,0)</f>
        <v>0</v>
      </c>
    </row>
    <row r="90" spans="1:7" x14ac:dyDescent="0.45">
      <c r="A90" s="1">
        <f>IFERROR(IF(trajectories[[#This Row],[day]]&lt;B89,A89+1,A89),1)</f>
        <v>6</v>
      </c>
      <c r="B90" s="1">
        <f t="shared" si="4"/>
        <v>61</v>
      </c>
      <c r="C90">
        <v>1.1000000000000001</v>
      </c>
      <c r="D90" s="1">
        <f>IF(F89=1,trajectories[[#This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Row],[INR]]&lt;1.5,D89*1.15,IF(trajectories[[#This Row],[INR]]&lt;1.8,D89*1.1,D89*1.075))),IF(trajectories[[#This Row],[INR]]&lt;1.5,D89*1.15,IF(trajectories[[#This Row],[INR]]&lt;1.8,D89*1.1,IF(trajectories[[#This Row],[INR]]&lt;2,D89*1.075,IF(trajectories[[#This Row],[INR]]&lt;=3,D89,IF(trajectories[[#This Row],[INR]]&lt;3.4,D89*0.925,IF(trajectories[[#This Row],[INR]]&lt;4,D89*0.9,IF(trajectories[[#This Row],[INR]]&lt;=5,D89*0.875,trajectories[[#This Row],[dose_manual]]))))))))))</f>
        <v>37.81717013813914</v>
      </c>
      <c r="E90" s="1">
        <f>IF(OR(trajectories[[#This Row],[day]]=1,trajectories[[#This Row],[day]]=3),2,IF(OR(trajectories[[#This Row],[INR]]&lt;2,AND(trajectories[[#This Row],[INR]]&lt;=5,trajectories[[#This Row],[INR]]&gt;3)),7,IF(trajectories[[#This Row],[INR]]&lt;=3,IF(D89&lt;&gt;D88,1,VLOOKUP(E89,$L$2:$M$7,2,FALSE)),trajectories[[#This Row],[interval_manual]])))</f>
        <v>7</v>
      </c>
      <c r="F90">
        <f>IF(OR(trajectories[[#This Row],[INR]]&gt;5,AND(trajectories[[#This Row],[INR]]&gt;3,F89=1)),1,0)</f>
        <v>0</v>
      </c>
      <c r="G90">
        <f>IF(trajectories[[#This Row],[INR]]&gt;=4,1,0)</f>
        <v>0</v>
      </c>
    </row>
    <row r="91" spans="1:7" x14ac:dyDescent="0.45">
      <c r="A91" s="1">
        <f>IFERROR(IF(trajectories[[#This Row],[day]]&lt;B90,A90+1,A90),1)</f>
        <v>6</v>
      </c>
      <c r="B91" s="1">
        <f t="shared" si="4"/>
        <v>68</v>
      </c>
      <c r="C91">
        <v>1</v>
      </c>
      <c r="D91" s="1">
        <f>IF(F90=1,trajectories[[#This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Row],[INR]]&lt;1.5,D90*1.15,IF(trajectories[[#This Row],[INR]]&lt;1.8,D90*1.1,D90*1.075))),IF(trajectories[[#This Row],[INR]]&lt;1.5,D90*1.15,IF(trajectories[[#This Row],[INR]]&lt;1.8,D90*1.1,IF(trajectories[[#This Row],[INR]]&lt;2,D90*1.075,IF(trajectories[[#This Row],[INR]]&lt;=3,D90,IF(trajectories[[#This Row],[INR]]&lt;3.4,D90*0.925,IF(trajectories[[#This Row],[INR]]&lt;4,D90*0.9,IF(trajectories[[#This Row],[INR]]&lt;=5,D90*0.875,trajectories[[#This Row],[dose_manual]]))))))))))</f>
        <v>43.489745658860009</v>
      </c>
      <c r="E91" s="1">
        <f>IF(OR(trajectories[[#This Row],[day]]=1,trajectories[[#This Row],[day]]=3),2,IF(OR(trajectories[[#This Row],[INR]]&lt;2,AND(trajectories[[#This Row],[INR]]&lt;=5,trajectories[[#This Row],[INR]]&gt;3)),7,IF(trajectories[[#This Row],[INR]]&lt;=3,IF(D90&lt;&gt;D89,1,VLOOKUP(E90,$L$2:$M$7,2,FALSE)),trajectories[[#This Row],[interval_manual]])))</f>
        <v>7</v>
      </c>
      <c r="F91">
        <f>IF(OR(trajectories[[#This Row],[INR]]&gt;5,AND(trajectories[[#This Row],[INR]]&gt;3,F90=1)),1,0)</f>
        <v>0</v>
      </c>
      <c r="G91">
        <f>IF(trajectories[[#This Row],[INR]]&gt;=4,1,0)</f>
        <v>0</v>
      </c>
    </row>
    <row r="92" spans="1:7" x14ac:dyDescent="0.45">
      <c r="A92" s="1">
        <f>IFERROR(IF(trajectories[[#This Row],[day]]&lt;B91,A91+1,A91),1)</f>
        <v>6</v>
      </c>
      <c r="B92" s="1">
        <f t="shared" si="4"/>
        <v>75</v>
      </c>
      <c r="C92">
        <v>1</v>
      </c>
      <c r="D92" s="1">
        <f>IF(F91=1,trajectories[[#This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Row],[INR]]&lt;1.5,D91*1.15,IF(trajectories[[#This Row],[INR]]&lt;1.8,D91*1.1,D91*1.075))),IF(trajectories[[#This Row],[INR]]&lt;1.5,D91*1.15,IF(trajectories[[#This Row],[INR]]&lt;1.8,D91*1.1,IF(trajectories[[#This Row],[INR]]&lt;2,D91*1.075,IF(trajectories[[#This Row],[INR]]&lt;=3,D91,IF(trajectories[[#This Row],[INR]]&lt;3.4,D91*0.925,IF(trajectories[[#This Row],[INR]]&lt;4,D91*0.9,IF(trajectories[[#This Row],[INR]]&lt;=5,D91*0.875,trajectories[[#This Row],[dose_manual]]))))))))))</f>
        <v>50.01320750768901</v>
      </c>
      <c r="E92" s="1">
        <f>IF(OR(trajectories[[#This Row],[day]]=1,trajectories[[#This Row],[day]]=3),2,IF(OR(trajectories[[#This Row],[INR]]&lt;2,AND(trajectories[[#This Row],[INR]]&lt;=5,trajectories[[#This Row],[INR]]&gt;3)),7,IF(trajectories[[#This Row],[INR]]&lt;=3,IF(D91&lt;&gt;D90,1,VLOOKUP(E91,$L$2:$M$7,2,FALSE)),trajectories[[#This Row],[interval_manual]])))</f>
        <v>7</v>
      </c>
      <c r="F92">
        <f>IF(OR(trajectories[[#This Row],[INR]]&gt;5,AND(trajectories[[#This Row],[INR]]&gt;3,F91=1)),1,0)</f>
        <v>0</v>
      </c>
      <c r="G92">
        <f>IF(trajectories[[#This Row],[INR]]&gt;=4,1,0)</f>
        <v>0</v>
      </c>
    </row>
    <row r="93" spans="1:7" x14ac:dyDescent="0.45">
      <c r="A93" s="1">
        <f>IFERROR(IF(trajectories[[#This Row],[day]]&lt;B92,A92+1,A92),1)</f>
        <v>6</v>
      </c>
      <c r="B93" s="1">
        <f t="shared" si="4"/>
        <v>82</v>
      </c>
      <c r="C93">
        <v>1</v>
      </c>
      <c r="D93" s="1">
        <f>IF(F92=1,trajectories[[#This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Row],[INR]]&lt;1.5,D92*1.15,IF(trajectories[[#This Row],[INR]]&lt;1.8,D92*1.1,D92*1.075))),IF(trajectories[[#This Row],[INR]]&lt;1.5,D92*1.15,IF(trajectories[[#This Row],[INR]]&lt;1.8,D92*1.1,IF(trajectories[[#This Row],[INR]]&lt;2,D92*1.075,IF(trajectories[[#This Row],[INR]]&lt;=3,D92,IF(trajectories[[#This Row],[INR]]&lt;3.4,D92*0.925,IF(trajectories[[#This Row],[INR]]&lt;4,D92*0.9,IF(trajectories[[#This Row],[INR]]&lt;=5,D92*0.875,trajectories[[#This Row],[dose_manual]]))))))))))</f>
        <v>57.515188633842357</v>
      </c>
      <c r="E93" s="1">
        <f>IF(OR(trajectories[[#This Row],[day]]=1,trajectories[[#This Row],[day]]=3),2,IF(OR(trajectories[[#This Row],[INR]]&lt;2,AND(trajectories[[#This Row],[INR]]&lt;=5,trajectories[[#This Row],[INR]]&gt;3)),7,IF(trajectories[[#This Row],[INR]]&lt;=3,IF(D92&lt;&gt;D91,1,VLOOKUP(E92,$L$2:$M$7,2,FALSE)),trajectories[[#This Row],[interval_manual]])))</f>
        <v>7</v>
      </c>
      <c r="F93">
        <f>IF(OR(trajectories[[#This Row],[INR]]&gt;5,AND(trajectories[[#This Row],[INR]]&gt;3,F92=1)),1,0)</f>
        <v>0</v>
      </c>
      <c r="G93">
        <f>IF(trajectories[[#This Row],[INR]]&gt;=4,1,0)</f>
        <v>0</v>
      </c>
    </row>
    <row r="94" spans="1:7" x14ac:dyDescent="0.45">
      <c r="A94" s="1">
        <f>IFERROR(IF(trajectories[[#This Row],[day]]&lt;B93,A93+1,A93),1)</f>
        <v>6</v>
      </c>
      <c r="B94" s="1">
        <f t="shared" si="4"/>
        <v>89</v>
      </c>
      <c r="C94">
        <v>1</v>
      </c>
      <c r="D94" s="1">
        <f>IF(F93=1,trajectories[[#This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Row],[INR]]&lt;1.5,D93*1.15,IF(trajectories[[#This Row],[INR]]&lt;1.8,D93*1.1,D93*1.075))),IF(trajectories[[#This Row],[INR]]&lt;1.5,D93*1.15,IF(trajectories[[#This Row],[INR]]&lt;1.8,D93*1.1,IF(trajectories[[#This Row],[INR]]&lt;2,D93*1.075,IF(trajectories[[#This Row],[INR]]&lt;=3,D93,IF(trajectories[[#This Row],[INR]]&lt;3.4,D93*0.925,IF(trajectories[[#This Row],[INR]]&lt;4,D93*0.9,IF(trajectories[[#This Row],[INR]]&lt;=5,D93*0.875,trajectories[[#This Row],[dose_manual]]))))))))))</f>
        <v>66.142466928918708</v>
      </c>
      <c r="E94" s="1">
        <f>IF(OR(trajectories[[#This Row],[day]]=1,trajectories[[#This Row],[day]]=3),2,IF(OR(trajectories[[#This Row],[INR]]&lt;2,AND(trajectories[[#This Row],[INR]]&lt;=5,trajectories[[#This Row],[INR]]&gt;3)),7,IF(trajectories[[#This Row],[INR]]&lt;=3,IF(D93&lt;&gt;D92,1,VLOOKUP(E93,$L$2:$M$7,2,FALSE)),trajectories[[#This Row],[interval_manual]])))</f>
        <v>7</v>
      </c>
      <c r="F94">
        <f>IF(OR(trajectories[[#This Row],[INR]]&gt;5,AND(trajectories[[#This Row],[INR]]&gt;3,F93=1)),1,0)</f>
        <v>0</v>
      </c>
      <c r="G94">
        <f>IF(trajectories[[#This Row],[INR]]&gt;=4,1,0)</f>
        <v>0</v>
      </c>
    </row>
    <row r="95" spans="1:7" x14ac:dyDescent="0.45">
      <c r="A95" s="1">
        <f>IFERROR(IF(trajectories[[#This Row],[day]]&lt;B94,A94+1,A94),1)</f>
        <v>7</v>
      </c>
      <c r="B95" s="1">
        <f t="shared" si="4"/>
        <v>1</v>
      </c>
      <c r="C95">
        <v>1.3</v>
      </c>
      <c r="D95" s="1">
        <f>IF(F94=1,trajectories[[#This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Row],[INR]]&lt;1.5,D94*1.15,IF(trajectories[[#This Row],[INR]]&lt;1.8,D94*1.1,D94*1.075))),IF(trajectories[[#This Row],[INR]]&lt;1.5,D94*1.15,IF(trajectories[[#This Row],[INR]]&lt;1.8,D94*1.1,IF(trajectories[[#This Row],[INR]]&lt;2,D94*1.075,IF(trajectories[[#This Row],[INR]]&lt;=3,D94,IF(trajectories[[#This Row],[INR]]&lt;3.4,D94*0.925,IF(trajectories[[#This Row],[INR]]&lt;4,D94*0.9,IF(trajectories[[#This Row],[INR]]&lt;=5,D94*0.875,trajectories[[#This Row],[dose_manual]]))))))))))</f>
        <v>10</v>
      </c>
      <c r="E95" s="1">
        <f>IF(OR(trajectories[[#This Row],[day]]=1,trajectories[[#This Row],[day]]=3),2,IF(OR(trajectories[[#This Row],[INR]]&lt;2,AND(trajectories[[#This Row],[INR]]&lt;=5,trajectories[[#This Row],[INR]]&gt;3)),7,IF(trajectories[[#This Row],[INR]]&lt;=3,IF(D94&lt;&gt;D93,1,VLOOKUP(E94,$L$2:$M$7,2,FALSE)),trajectories[[#This Row],[interval_manual]])))</f>
        <v>2</v>
      </c>
      <c r="F95">
        <f>IF(OR(trajectories[[#This Row],[INR]]&gt;5,AND(trajectories[[#This Row],[INR]]&gt;3,F94=1)),1,0)</f>
        <v>0</v>
      </c>
      <c r="G95">
        <f>IF(trajectories[[#This Row],[INR]]&gt;=4,1,0)</f>
        <v>0</v>
      </c>
    </row>
    <row r="96" spans="1:7" x14ac:dyDescent="0.45">
      <c r="A96" s="1">
        <f>IFERROR(IF(trajectories[[#This Row],[day]]&lt;B95,A95+1,A95),1)</f>
        <v>7</v>
      </c>
      <c r="B96" s="1">
        <f t="shared" si="4"/>
        <v>3</v>
      </c>
      <c r="C96">
        <v>1.5</v>
      </c>
      <c r="D96" s="1">
        <f>IF(F95=1,trajectories[[#This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Row],[INR]]&lt;1.5,D95*1.15,IF(trajectories[[#This Row],[INR]]&lt;1.8,D95*1.1,D95*1.075))),IF(trajectories[[#This Row],[INR]]&lt;1.5,D95*1.15,IF(trajectories[[#This Row],[INR]]&lt;1.8,D95*1.1,IF(trajectories[[#This Row],[INR]]&lt;2,D95*1.075,IF(trajectories[[#This Row],[INR]]&lt;=3,D95,IF(trajectories[[#This Row],[INR]]&lt;3.4,D95*0.925,IF(trajectories[[#This Row],[INR]]&lt;4,D95*0.9,IF(trajectories[[#This Row],[INR]]&lt;=5,D95*0.875,trajectories[[#This Row],[dose_manual]]))))))))))</f>
        <v>11</v>
      </c>
      <c r="E96" s="1">
        <f>IF(OR(trajectories[[#This Row],[day]]=1,trajectories[[#This Row],[day]]=3),2,IF(OR(trajectories[[#This Row],[INR]]&lt;2,AND(trajectories[[#This Row],[INR]]&lt;=5,trajectories[[#This Row],[INR]]&gt;3)),7,IF(trajectories[[#This Row],[INR]]&lt;=3,IF(D95&lt;&gt;D94,1,VLOOKUP(E95,$L$2:$M$7,2,FALSE)),trajectories[[#This Row],[interval_manual]])))</f>
        <v>2</v>
      </c>
      <c r="F96">
        <f>IF(OR(trajectories[[#This Row],[INR]]&gt;5,AND(trajectories[[#This Row],[INR]]&gt;3,F95=1)),1,0)</f>
        <v>0</v>
      </c>
      <c r="G96">
        <f>IF(trajectories[[#This Row],[INR]]&gt;=4,1,0)</f>
        <v>0</v>
      </c>
    </row>
    <row r="97" spans="1:9" x14ac:dyDescent="0.45">
      <c r="A97" s="1">
        <f>IFERROR(IF(trajectories[[#This Row],[day]]&lt;B96,A96+1,A96),1)</f>
        <v>7</v>
      </c>
      <c r="B97" s="1">
        <f t="shared" si="4"/>
        <v>5</v>
      </c>
      <c r="C97">
        <v>2.4</v>
      </c>
      <c r="D97" s="1">
        <f>IF(F96=1,trajectories[[#This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Row],[INR]]&lt;1.5,D96*1.15,IF(trajectories[[#This Row],[INR]]&lt;1.8,D96*1.1,D96*1.075))),IF(trajectories[[#This Row],[INR]]&lt;1.5,D96*1.15,IF(trajectories[[#This Row],[INR]]&lt;1.8,D96*1.1,IF(trajectories[[#This Row],[INR]]&lt;2,D96*1.075,IF(trajectories[[#This Row],[INR]]&lt;=3,D96,IF(trajectories[[#This Row],[INR]]&lt;3.4,D96*0.925,IF(trajectories[[#This Row],[INR]]&lt;4,D96*0.9,IF(trajectories[[#This Row],[INR]]&lt;=5,D96*0.875,trajectories[[#This Row],[dose_manual]]))))))))))</f>
        <v>11</v>
      </c>
      <c r="E97" s="1">
        <f>IF(OR(trajectories[[#This Row],[day]]=1,trajectories[[#This Row],[day]]=3),2,IF(OR(trajectories[[#This Row],[INR]]&lt;2,AND(trajectories[[#This Row],[INR]]&lt;=5,trajectories[[#This Row],[INR]]&gt;3)),7,IF(trajectories[[#This Row],[INR]]&lt;=3,IF(D96&lt;&gt;D95,1,VLOOKUP(E96,$L$2:$M$7,2,FALSE)),trajectories[[#This Row],[interval_manual]])))</f>
        <v>1</v>
      </c>
      <c r="F97">
        <f>IF(OR(trajectories[[#This Row],[INR]]&gt;5,AND(trajectories[[#This Row],[INR]]&gt;3,F96=1)),1,0)</f>
        <v>0</v>
      </c>
      <c r="G97">
        <f>IF(trajectories[[#This Row],[INR]]&gt;=4,1,0)</f>
        <v>0</v>
      </c>
    </row>
    <row r="98" spans="1:9" x14ac:dyDescent="0.45">
      <c r="A98" s="1">
        <f>IFERROR(IF(trajectories[[#This Row],[day]]&lt;B97,A97+1,A97),1)</f>
        <v>7</v>
      </c>
      <c r="B98" s="1">
        <f t="shared" si="4"/>
        <v>6</v>
      </c>
      <c r="C98">
        <v>3.2</v>
      </c>
      <c r="D98" s="1">
        <f>IF(F97=1,trajectories[[#This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Row],[INR]]&lt;1.5,D97*1.15,IF(trajectories[[#This Row],[INR]]&lt;1.8,D97*1.1,D97*1.075))),IF(trajectories[[#This Row],[INR]]&lt;1.5,D97*1.15,IF(trajectories[[#This Row],[INR]]&lt;1.8,D97*1.1,IF(trajectories[[#This Row],[INR]]&lt;2,D97*1.075,IF(trajectories[[#This Row],[INR]]&lt;=3,D97,IF(trajectories[[#This Row],[INR]]&lt;3.4,D97*0.925,IF(trajectories[[#This Row],[INR]]&lt;4,D97*0.9,IF(trajectories[[#This Row],[INR]]&lt;=5,D97*0.875,trajectories[[#This Row],[dose_manual]]))))))))))</f>
        <v>10.175000000000001</v>
      </c>
      <c r="E98" s="1">
        <f>IF(OR(trajectories[[#This Row],[day]]=1,trajectories[[#This Row],[day]]=3),2,IF(OR(trajectories[[#This Row],[INR]]&lt;2,AND(trajectories[[#This Row],[INR]]&lt;=5,trajectories[[#This Row],[INR]]&gt;3)),7,IF(trajectories[[#This Row],[INR]]&lt;=3,IF(D97&lt;&gt;D96,1,VLOOKUP(E97,$L$2:$M$7,2,FALSE)),trajectories[[#This Row],[interval_manual]])))</f>
        <v>7</v>
      </c>
      <c r="F98">
        <f>IF(OR(trajectories[[#This Row],[INR]]&gt;5,AND(trajectories[[#This Row],[INR]]&gt;3,F97=1)),1,0)</f>
        <v>0</v>
      </c>
      <c r="G98">
        <f>IF(trajectories[[#This Row],[INR]]&gt;=4,1,0)</f>
        <v>0</v>
      </c>
    </row>
    <row r="99" spans="1:9" x14ac:dyDescent="0.45">
      <c r="A99" s="1">
        <f>IFERROR(IF(trajectories[[#This Row],[day]]&lt;B98,A98+1,A98),1)</f>
        <v>7</v>
      </c>
      <c r="B99" s="1">
        <f t="shared" si="4"/>
        <v>13</v>
      </c>
      <c r="C99">
        <v>4.2</v>
      </c>
      <c r="D99" s="1">
        <f>IF(F98=1,trajectories[[#This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Row],[INR]]&lt;1.5,D98*1.15,IF(trajectories[[#This Row],[INR]]&lt;1.8,D98*1.1,D98*1.075))),IF(trajectories[[#This Row],[INR]]&lt;1.5,D98*1.15,IF(trajectories[[#This Row],[INR]]&lt;1.8,D98*1.1,IF(trajectories[[#This Row],[INR]]&lt;2,D98*1.075,IF(trajectories[[#This Row],[INR]]&lt;=3,D98,IF(trajectories[[#This Row],[INR]]&lt;3.4,D98*0.925,IF(trajectories[[#This Row],[INR]]&lt;4,D98*0.9,IF(trajectories[[#This Row],[INR]]&lt;=5,D98*0.875,trajectories[[#This Row],[dose_manual]]))))))))))</f>
        <v>8.9031250000000011</v>
      </c>
      <c r="E99" s="1">
        <f>IF(OR(trajectories[[#This Row],[day]]=1,trajectories[[#This Row],[day]]=3),2,IF(OR(trajectories[[#This Row],[INR]]&lt;2,AND(trajectories[[#This Row],[INR]]&lt;=5,trajectories[[#This Row],[INR]]&gt;3)),7,IF(trajectories[[#This Row],[INR]]&lt;=3,IF(D98&lt;&gt;D97,1,VLOOKUP(E98,$L$2:$M$7,2,FALSE)),trajectories[[#This Row],[interval_manual]])))</f>
        <v>7</v>
      </c>
      <c r="F99">
        <f>IF(OR(trajectories[[#This Row],[INR]]&gt;5,AND(trajectories[[#This Row],[INR]]&gt;3,F98=1)),1,0)</f>
        <v>0</v>
      </c>
      <c r="G99">
        <f>IF(trajectories[[#This Row],[INR]]&gt;=4,1,0)</f>
        <v>1</v>
      </c>
    </row>
    <row r="100" spans="1:9" x14ac:dyDescent="0.45">
      <c r="A100" s="1">
        <f>IFERROR(IF(trajectories[[#This Row],[day]]&lt;B99,A99+1,A99),1)</f>
        <v>7</v>
      </c>
      <c r="B100" s="1">
        <f t="shared" si="4"/>
        <v>20</v>
      </c>
      <c r="C100">
        <v>5</v>
      </c>
      <c r="D100" s="1">
        <f>IF(F99=1,trajectories[[#This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Row],[INR]]&lt;1.5,D99*1.15,IF(trajectories[[#This Row],[INR]]&lt;1.8,D99*1.1,D99*1.075))),IF(trajectories[[#This Row],[INR]]&lt;1.5,D99*1.15,IF(trajectories[[#This Row],[INR]]&lt;1.8,D99*1.1,IF(trajectories[[#This Row],[INR]]&lt;2,D99*1.075,IF(trajectories[[#This Row],[INR]]&lt;=3,D99,IF(trajectories[[#This Row],[INR]]&lt;3.4,D99*0.925,IF(trajectories[[#This Row],[INR]]&lt;4,D99*0.9,IF(trajectories[[#This Row],[INR]]&lt;=5,D99*0.875,trajectories[[#This Row],[dose_manual]]))))))))))</f>
        <v>7.7902343750000007</v>
      </c>
      <c r="E100" s="1">
        <f>IF(OR(trajectories[[#This Row],[day]]=1,trajectories[[#This Row],[day]]=3),2,IF(OR(trajectories[[#This Row],[INR]]&lt;2,AND(trajectories[[#This Row],[INR]]&lt;=5,trajectories[[#This Row],[INR]]&gt;3)),7,IF(trajectories[[#This Row],[INR]]&lt;=3,IF(D99&lt;&gt;D98,1,VLOOKUP(E99,$L$2:$M$7,2,FALSE)),trajectories[[#This Row],[interval_manual]])))</f>
        <v>7</v>
      </c>
      <c r="F100">
        <f>IF(OR(trajectories[[#This Row],[INR]]&gt;5,AND(trajectories[[#This Row],[INR]]&gt;3,F99=1)),1,0)</f>
        <v>0</v>
      </c>
      <c r="G100">
        <f>IF(trajectories[[#This Row],[INR]]&gt;=4,1,0)</f>
        <v>1</v>
      </c>
    </row>
    <row r="101" spans="1:9" x14ac:dyDescent="0.45">
      <c r="A101" s="1">
        <f>IFERROR(IF(trajectories[[#This Row],[day]]&lt;B100,A100+1,A100),1)</f>
        <v>7</v>
      </c>
      <c r="B101" s="1">
        <f t="shared" ref="B101:B164" si="5">IFERROR(IF(B100+E100&gt;90,1,B100+E100),1)</f>
        <v>27</v>
      </c>
      <c r="C101">
        <v>4.8</v>
      </c>
      <c r="D101" s="1">
        <f>IF(F100=1,trajectories[[#This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Row],[INR]]&lt;1.5,D100*1.15,IF(trajectories[[#This Row],[INR]]&lt;1.8,D100*1.1,D100*1.075))),IF(trajectories[[#This Row],[INR]]&lt;1.5,D100*1.15,IF(trajectories[[#This Row],[INR]]&lt;1.8,D100*1.1,IF(trajectories[[#This Row],[INR]]&lt;2,D100*1.075,IF(trajectories[[#This Row],[INR]]&lt;=3,D100,IF(trajectories[[#This Row],[INR]]&lt;3.4,D100*0.925,IF(trajectories[[#This Row],[INR]]&lt;4,D100*0.9,IF(trajectories[[#This Row],[INR]]&lt;=5,D100*0.875,trajectories[[#This Row],[dose_manual]]))))))))))</f>
        <v>6.8164550781250011</v>
      </c>
      <c r="E101" s="1">
        <f>IF(OR(trajectories[[#This Row],[day]]=1,trajectories[[#This Row],[day]]=3),2,IF(OR(trajectories[[#This Row],[INR]]&lt;2,AND(trajectories[[#This Row],[INR]]&lt;=5,trajectories[[#This Row],[INR]]&gt;3)),7,IF(trajectories[[#This Row],[INR]]&lt;=3,IF(D100&lt;&gt;D99,1,VLOOKUP(E100,$L$2:$M$7,2,FALSE)),trajectories[[#This Row],[interval_manual]])))</f>
        <v>7</v>
      </c>
      <c r="F101">
        <f>IF(OR(trajectories[[#This Row],[INR]]&gt;5,AND(trajectories[[#This Row],[INR]]&gt;3,F100=1)),1,0)</f>
        <v>0</v>
      </c>
      <c r="G101">
        <f>IF(trajectories[[#This Row],[INR]]&gt;=4,1,0)</f>
        <v>1</v>
      </c>
    </row>
    <row r="102" spans="1:9" x14ac:dyDescent="0.45">
      <c r="A102" s="1">
        <f>IFERROR(IF(trajectories[[#This Row],[day]]&lt;B101,A101+1,A101),1)</f>
        <v>7</v>
      </c>
      <c r="B102" s="1">
        <f t="shared" si="5"/>
        <v>34</v>
      </c>
      <c r="C102">
        <v>4.7</v>
      </c>
      <c r="D102" s="1">
        <f>IF(F101=1,trajectories[[#This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Row],[INR]]&lt;1.5,D101*1.15,IF(trajectories[[#This Row],[INR]]&lt;1.8,D101*1.1,D101*1.075))),IF(trajectories[[#This Row],[INR]]&lt;1.5,D101*1.15,IF(trajectories[[#This Row],[INR]]&lt;1.8,D101*1.1,IF(trajectories[[#This Row],[INR]]&lt;2,D101*1.075,IF(trajectories[[#This Row],[INR]]&lt;=3,D101,IF(trajectories[[#This Row],[INR]]&lt;3.4,D101*0.925,IF(trajectories[[#This Row],[INR]]&lt;4,D101*0.9,IF(trajectories[[#This Row],[INR]]&lt;=5,D101*0.875,trajectories[[#This Row],[dose_manual]]))))))))))</f>
        <v>5.9643981933593757</v>
      </c>
      <c r="E102" s="1">
        <f>IF(OR(trajectories[[#This Row],[day]]=1,trajectories[[#This Row],[day]]=3),2,IF(OR(trajectories[[#This Row],[INR]]&lt;2,AND(trajectories[[#This Row],[INR]]&lt;=5,trajectories[[#This Row],[INR]]&gt;3)),7,IF(trajectories[[#This Row],[INR]]&lt;=3,IF(D101&lt;&gt;D100,1,VLOOKUP(E101,$L$2:$M$7,2,FALSE)),trajectories[[#This Row],[interval_manual]])))</f>
        <v>7</v>
      </c>
      <c r="F102">
        <f>IF(OR(trajectories[[#This Row],[INR]]&gt;5,AND(trajectories[[#This Row],[INR]]&gt;3,F101=1)),1,0)</f>
        <v>0</v>
      </c>
      <c r="G102">
        <f>IF(trajectories[[#This Row],[INR]]&gt;=4,1,0)</f>
        <v>1</v>
      </c>
    </row>
    <row r="103" spans="1:9" x14ac:dyDescent="0.45">
      <c r="A103" s="1">
        <f>IFERROR(IF(trajectories[[#This Row],[day]]&lt;B102,A102+1,A102),1)</f>
        <v>7</v>
      </c>
      <c r="B103" s="1">
        <f t="shared" si="5"/>
        <v>41</v>
      </c>
      <c r="C103">
        <v>4.7</v>
      </c>
      <c r="D103" s="1">
        <f>IF(F102=1,trajectories[[#This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Row],[INR]]&lt;1.5,D102*1.15,IF(trajectories[[#This Row],[INR]]&lt;1.8,D102*1.1,D102*1.075))),IF(trajectories[[#This Row],[INR]]&lt;1.5,D102*1.15,IF(trajectories[[#This Row],[INR]]&lt;1.8,D102*1.1,IF(trajectories[[#This Row],[INR]]&lt;2,D102*1.075,IF(trajectories[[#This Row],[INR]]&lt;=3,D102,IF(trajectories[[#This Row],[INR]]&lt;3.4,D102*0.925,IF(trajectories[[#This Row],[INR]]&lt;4,D102*0.9,IF(trajectories[[#This Row],[INR]]&lt;=5,D102*0.875,trajectories[[#This Row],[dose_manual]]))))))))))</f>
        <v>5.2188484191894542</v>
      </c>
      <c r="E103" s="1">
        <f>IF(OR(trajectories[[#This Row],[day]]=1,trajectories[[#This Row],[day]]=3),2,IF(OR(trajectories[[#This Row],[INR]]&lt;2,AND(trajectories[[#This Row],[INR]]&lt;=5,trajectories[[#This Row],[INR]]&gt;3)),7,IF(trajectories[[#This Row],[INR]]&lt;=3,IF(D102&lt;&gt;D101,1,VLOOKUP(E102,$L$2:$M$7,2,FALSE)),trajectories[[#This Row],[interval_manual]])))</f>
        <v>7</v>
      </c>
      <c r="F103">
        <f>IF(OR(trajectories[[#This Row],[INR]]&gt;5,AND(trajectories[[#This Row],[INR]]&gt;3,F102=1)),1,0)</f>
        <v>0</v>
      </c>
      <c r="G103">
        <f>IF(trajectories[[#This Row],[INR]]&gt;=4,1,0)</f>
        <v>1</v>
      </c>
    </row>
    <row r="104" spans="1:9" x14ac:dyDescent="0.45">
      <c r="A104" s="1">
        <f>IFERROR(IF(trajectories[[#This Row],[day]]&lt;B103,A103+1,A103),1)</f>
        <v>7</v>
      </c>
      <c r="B104" s="1">
        <f t="shared" si="5"/>
        <v>48</v>
      </c>
      <c r="C104">
        <v>4.4000000000000004</v>
      </c>
      <c r="D104" s="1">
        <f>IF(F103=1,trajectories[[#This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Row],[INR]]&lt;1.5,D103*1.15,IF(trajectories[[#This Row],[INR]]&lt;1.8,D103*1.1,D103*1.075))),IF(trajectories[[#This Row],[INR]]&lt;1.5,D103*1.15,IF(trajectories[[#This Row],[INR]]&lt;1.8,D103*1.1,IF(trajectories[[#This Row],[INR]]&lt;2,D103*1.075,IF(trajectories[[#This Row],[INR]]&lt;=3,D103,IF(trajectories[[#This Row],[INR]]&lt;3.4,D103*0.925,IF(trajectories[[#This Row],[INR]]&lt;4,D103*0.9,IF(trajectories[[#This Row],[INR]]&lt;=5,D103*0.875,trajectories[[#This Row],[dose_manual]]))))))))))</f>
        <v>4.5664923667907722</v>
      </c>
      <c r="E104" s="1">
        <f>IF(OR(trajectories[[#This Row],[day]]=1,trajectories[[#This Row],[day]]=3),2,IF(OR(trajectories[[#This Row],[INR]]&lt;2,AND(trajectories[[#This Row],[INR]]&lt;=5,trajectories[[#This Row],[INR]]&gt;3)),7,IF(trajectories[[#This Row],[INR]]&lt;=3,IF(D103&lt;&gt;D102,1,VLOOKUP(E103,$L$2:$M$7,2,FALSE)),trajectories[[#This Row],[interval_manual]])))</f>
        <v>7</v>
      </c>
      <c r="F104">
        <f>IF(OR(trajectories[[#This Row],[INR]]&gt;5,AND(trajectories[[#This Row],[INR]]&gt;3,F103=1)),1,0)</f>
        <v>0</v>
      </c>
      <c r="G104">
        <f>IF(trajectories[[#This Row],[INR]]&gt;=4,1,0)</f>
        <v>1</v>
      </c>
    </row>
    <row r="105" spans="1:9" x14ac:dyDescent="0.45">
      <c r="A105" s="1">
        <f>IFERROR(IF(trajectories[[#This Row],[day]]&lt;B104,A104+1,A104),1)</f>
        <v>7</v>
      </c>
      <c r="B105" s="1">
        <f t="shared" si="5"/>
        <v>55</v>
      </c>
      <c r="C105">
        <v>4.5</v>
      </c>
      <c r="D105" s="1">
        <f>IF(F104=1,trajectories[[#This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Row],[INR]]&lt;1.5,D104*1.15,IF(trajectories[[#This Row],[INR]]&lt;1.8,D104*1.1,D104*1.075))),IF(trajectories[[#This Row],[INR]]&lt;1.5,D104*1.15,IF(trajectories[[#This Row],[INR]]&lt;1.8,D104*1.1,IF(trajectories[[#This Row],[INR]]&lt;2,D104*1.075,IF(trajectories[[#This Row],[INR]]&lt;=3,D104,IF(trajectories[[#This Row],[INR]]&lt;3.4,D104*0.925,IF(trajectories[[#This Row],[INR]]&lt;4,D104*0.9,IF(trajectories[[#This Row],[INR]]&lt;=5,D104*0.875,trajectories[[#This Row],[dose_manual]]))))))))))</f>
        <v>3.9956808209419257</v>
      </c>
      <c r="E105" s="1">
        <f>IF(OR(trajectories[[#This Row],[day]]=1,trajectories[[#This Row],[day]]=3),2,IF(OR(trajectories[[#This Row],[INR]]&lt;2,AND(trajectories[[#This Row],[INR]]&lt;=5,trajectories[[#This Row],[INR]]&gt;3)),7,IF(trajectories[[#This Row],[INR]]&lt;=3,IF(D104&lt;&gt;D103,1,VLOOKUP(E104,$L$2:$M$7,2,FALSE)),trajectories[[#This Row],[interval_manual]])))</f>
        <v>7</v>
      </c>
      <c r="F105">
        <f>IF(OR(trajectories[[#This Row],[INR]]&gt;5,AND(trajectories[[#This Row],[INR]]&gt;3,F104=1)),1,0)</f>
        <v>0</v>
      </c>
      <c r="G105">
        <f>IF(trajectories[[#This Row],[INR]]&gt;=4,1,0)</f>
        <v>1</v>
      </c>
    </row>
    <row r="106" spans="1:9" x14ac:dyDescent="0.45">
      <c r="A106" s="1">
        <f>IFERROR(IF(trajectories[[#This Row],[day]]&lt;B105,A105+1,A105),1)</f>
        <v>7</v>
      </c>
      <c r="B106" s="1">
        <f t="shared" si="5"/>
        <v>62</v>
      </c>
      <c r="C106">
        <v>4.3</v>
      </c>
      <c r="D106" s="1">
        <f>IF(F105=1,trajectories[[#This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Row],[INR]]&lt;1.5,D105*1.15,IF(trajectories[[#This Row],[INR]]&lt;1.8,D105*1.1,D105*1.075))),IF(trajectories[[#This Row],[INR]]&lt;1.5,D105*1.15,IF(trajectories[[#This Row],[INR]]&lt;1.8,D105*1.1,IF(trajectories[[#This Row],[INR]]&lt;2,D105*1.075,IF(trajectories[[#This Row],[INR]]&lt;=3,D105,IF(trajectories[[#This Row],[INR]]&lt;3.4,D105*0.925,IF(trajectories[[#This Row],[INR]]&lt;4,D105*0.9,IF(trajectories[[#This Row],[INR]]&lt;=5,D105*0.875,trajectories[[#This Row],[dose_manual]]))))))))))</f>
        <v>3.4962207183241851</v>
      </c>
      <c r="E106" s="1">
        <f>IF(OR(trajectories[[#This Row],[day]]=1,trajectories[[#This Row],[day]]=3),2,IF(OR(trajectories[[#This Row],[INR]]&lt;2,AND(trajectories[[#This Row],[INR]]&lt;=5,trajectories[[#This Row],[INR]]&gt;3)),7,IF(trajectories[[#This Row],[INR]]&lt;=3,IF(D105&lt;&gt;D104,1,VLOOKUP(E105,$L$2:$M$7,2,FALSE)),trajectories[[#This Row],[interval_manual]])))</f>
        <v>7</v>
      </c>
      <c r="F106">
        <f>IF(OR(trajectories[[#This Row],[INR]]&gt;5,AND(trajectories[[#This Row],[INR]]&gt;3,F105=1)),1,0)</f>
        <v>0</v>
      </c>
      <c r="G106">
        <f>IF(trajectories[[#This Row],[INR]]&gt;=4,1,0)</f>
        <v>1</v>
      </c>
    </row>
    <row r="107" spans="1:9" x14ac:dyDescent="0.45">
      <c r="A107" s="1">
        <f>IFERROR(IF(trajectories[[#This Row],[day]]&lt;B106,A106+1,A106),1)</f>
        <v>7</v>
      </c>
      <c r="B107" s="1">
        <f t="shared" si="5"/>
        <v>69</v>
      </c>
      <c r="C107">
        <v>4.5</v>
      </c>
      <c r="D107" s="1">
        <f>IF(F106=1,trajectories[[#This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Row],[INR]]&lt;1.5,D106*1.15,IF(trajectories[[#This Row],[INR]]&lt;1.8,D106*1.1,D106*1.075))),IF(trajectories[[#This Row],[INR]]&lt;1.5,D106*1.15,IF(trajectories[[#This Row],[INR]]&lt;1.8,D106*1.1,IF(trajectories[[#This Row],[INR]]&lt;2,D106*1.075,IF(trajectories[[#This Row],[INR]]&lt;=3,D106,IF(trajectories[[#This Row],[INR]]&lt;3.4,D106*0.925,IF(trajectories[[#This Row],[INR]]&lt;4,D106*0.9,IF(trajectories[[#This Row],[INR]]&lt;=5,D106*0.875,trajectories[[#This Row],[dose_manual]]))))))))))</f>
        <v>3.059193128533662</v>
      </c>
      <c r="E107" s="1">
        <f>IF(OR(trajectories[[#This Row],[day]]=1,trajectories[[#This Row],[day]]=3),2,IF(OR(trajectories[[#This Row],[INR]]&lt;2,AND(trajectories[[#This Row],[INR]]&lt;=5,trajectories[[#This Row],[INR]]&gt;3)),7,IF(trajectories[[#This Row],[INR]]&lt;=3,IF(D106&lt;&gt;D105,1,VLOOKUP(E106,$L$2:$M$7,2,FALSE)),trajectories[[#This Row],[interval_manual]])))</f>
        <v>7</v>
      </c>
      <c r="F107">
        <f>IF(OR(trajectories[[#This Row],[INR]]&gt;5,AND(trajectories[[#This Row],[INR]]&gt;3,F106=1)),1,0)</f>
        <v>0</v>
      </c>
      <c r="G107">
        <f>IF(trajectories[[#This Row],[INR]]&gt;=4,1,0)</f>
        <v>1</v>
      </c>
    </row>
    <row r="108" spans="1:9" x14ac:dyDescent="0.45">
      <c r="A108" s="1">
        <f>IFERROR(IF(trajectories[[#This Row],[day]]&lt;B107,A107+1,A107),1)</f>
        <v>7</v>
      </c>
      <c r="B108" s="1">
        <f t="shared" si="5"/>
        <v>76</v>
      </c>
      <c r="C108">
        <v>4.7</v>
      </c>
      <c r="D108" s="1">
        <f>IF(F107=1,trajectories[[#This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Row],[INR]]&lt;1.5,D107*1.15,IF(trajectories[[#This Row],[INR]]&lt;1.8,D107*1.1,D107*1.075))),IF(trajectories[[#This Row],[INR]]&lt;1.5,D107*1.15,IF(trajectories[[#This Row],[INR]]&lt;1.8,D107*1.1,IF(trajectories[[#This Row],[INR]]&lt;2,D107*1.075,IF(trajectories[[#This Row],[INR]]&lt;=3,D107,IF(trajectories[[#This Row],[INR]]&lt;3.4,D107*0.925,IF(trajectories[[#This Row],[INR]]&lt;4,D107*0.9,IF(trajectories[[#This Row],[INR]]&lt;=5,D107*0.875,trajectories[[#This Row],[dose_manual]]))))))))))</f>
        <v>2.6767939874669544</v>
      </c>
      <c r="E108" s="1">
        <f>IF(OR(trajectories[[#This Row],[day]]=1,trajectories[[#This Row],[day]]=3),2,IF(OR(trajectories[[#This Row],[INR]]&lt;2,AND(trajectories[[#This Row],[INR]]&lt;=5,trajectories[[#This Row],[INR]]&gt;3)),7,IF(trajectories[[#This Row],[INR]]&lt;=3,IF(D107&lt;&gt;D106,1,VLOOKUP(E107,$L$2:$M$7,2,FALSE)),trajectories[[#This Row],[interval_manual]])))</f>
        <v>7</v>
      </c>
      <c r="F108">
        <f>IF(OR(trajectories[[#This Row],[INR]]&gt;5,AND(trajectories[[#This Row],[INR]]&gt;3,F107=1)),1,0)</f>
        <v>0</v>
      </c>
      <c r="G108">
        <f>IF(trajectories[[#This Row],[INR]]&gt;=4,1,0)</f>
        <v>1</v>
      </c>
    </row>
    <row r="109" spans="1:9" x14ac:dyDescent="0.45">
      <c r="A109" s="1">
        <f>IFERROR(IF(trajectories[[#This Row],[day]]&lt;B108,A108+1,A108),1)</f>
        <v>7</v>
      </c>
      <c r="B109" s="1">
        <f t="shared" si="5"/>
        <v>83</v>
      </c>
      <c r="C109">
        <v>5.0999999999999996</v>
      </c>
      <c r="D109" s="1">
        <f>IF(F108=1,trajectories[[#This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Row],[INR]]&lt;1.5,D108*1.15,IF(trajectories[[#This Row],[INR]]&lt;1.8,D108*1.1,D108*1.075))),IF(trajectories[[#This Row],[INR]]&lt;1.5,D108*1.15,IF(trajectories[[#This Row],[INR]]&lt;1.8,D108*1.1,IF(trajectories[[#This Row],[INR]]&lt;2,D108*1.075,IF(trajectories[[#This Row],[INR]]&lt;=3,D108,IF(trajectories[[#This Row],[INR]]&lt;3.4,D108*0.925,IF(trajectories[[#This Row],[INR]]&lt;4,D108*0.9,IF(trajectories[[#This Row],[INR]]&lt;=5,D108*0.875,trajectories[[#This Row],[dose_manual]]))))))))))</f>
        <v>0</v>
      </c>
      <c r="E109" s="1">
        <f>IF(OR(trajectories[[#This Row],[day]]=1,trajectories[[#This Row],[day]]=3),2,IF(OR(trajectories[[#This Row],[INR]]&lt;2,AND(trajectories[[#This Row],[INR]]&lt;=5,trajectories[[#This Row],[INR]]&gt;3)),7,IF(trajectories[[#This Row],[INR]]&lt;=3,IF(D108&lt;&gt;D107,1,VLOOKUP(E108,$L$2:$M$7,2,FALSE)),trajectories[[#This Row],[interval_manual]])))</f>
        <v>2</v>
      </c>
      <c r="F109">
        <f>IF(OR(trajectories[[#This Row],[INR]]&gt;5,AND(trajectories[[#This Row],[INR]]&gt;3,F108=1)),1,0)</f>
        <v>1</v>
      </c>
      <c r="G109">
        <f>IF(trajectories[[#This Row],[INR]]&gt;=4,1,0)</f>
        <v>1</v>
      </c>
      <c r="H109">
        <v>0</v>
      </c>
      <c r="I109">
        <v>2</v>
      </c>
    </row>
    <row r="110" spans="1:9" x14ac:dyDescent="0.45">
      <c r="A110" s="1">
        <f>IFERROR(IF(trajectories[[#This Row],[day]]&lt;B109,A109+1,A109),1)</f>
        <v>7</v>
      </c>
      <c r="B110" s="1">
        <f t="shared" si="5"/>
        <v>85</v>
      </c>
      <c r="C110">
        <v>4.5</v>
      </c>
      <c r="D110" s="1">
        <f>IF(F109=1,trajectories[[#This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Row],[INR]]&lt;1.5,D109*1.15,IF(trajectories[[#This Row],[INR]]&lt;1.8,D109*1.1,D109*1.075))),IF(trajectories[[#This Row],[INR]]&lt;1.5,D109*1.15,IF(trajectories[[#This Row],[INR]]&lt;1.8,D109*1.1,IF(trajectories[[#This Row],[INR]]&lt;2,D109*1.075,IF(trajectories[[#This Row],[INR]]&lt;=3,D109,IF(trajectories[[#This Row],[INR]]&lt;3.4,D109*0.925,IF(trajectories[[#This Row],[INR]]&lt;4,D109*0.9,IF(trajectories[[#This Row],[INR]]&lt;=5,D109*0.875,trajectories[[#This Row],[dose_manual]]))))))))))</f>
        <v>0</v>
      </c>
      <c r="E110" s="1">
        <f>IF(OR(trajectories[[#This Row],[day]]=1,trajectories[[#This Row],[day]]=3),2,IF(OR(trajectories[[#This Row],[INR]]&lt;2,AND(trajectories[[#This Row],[INR]]&lt;=5,trajectories[[#This Row],[INR]]&gt;3,trajectories[[#This Row],[red_flag]]=0)),7,IF(trajectories[[#This Row],[INR]]&lt;=3,IF(D109&lt;&gt;D108,1,VLOOKUP(E109,$L$2:$M$7,2,FALSE)),trajectories[[#This Row],[interval_manual]])))</f>
        <v>2</v>
      </c>
      <c r="F110">
        <f>IF(OR(trajectories[[#This Row],[INR]]&gt;5,AND(trajectories[[#This Row],[INR]]&gt;3,F109=1)),1,0)</f>
        <v>1</v>
      </c>
      <c r="G110">
        <f>IF(trajectories[[#This Row],[INR]]&gt;=4,1,0)</f>
        <v>1</v>
      </c>
      <c r="H110">
        <v>0</v>
      </c>
      <c r="I110">
        <v>2</v>
      </c>
    </row>
    <row r="111" spans="1:9" x14ac:dyDescent="0.45">
      <c r="A111" s="1">
        <f>IFERROR(IF(trajectories[[#This Row],[day]]&lt;B110,A110+1,A110),1)</f>
        <v>7</v>
      </c>
      <c r="B111" s="1">
        <f t="shared" si="5"/>
        <v>87</v>
      </c>
      <c r="C111">
        <v>1.1000000000000001</v>
      </c>
      <c r="D111" s="1">
        <f>IF(F110=1,trajectories[[#This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Row],[INR]]&lt;1.5,D110*1.15,IF(trajectories[[#This Row],[INR]]&lt;1.8,D110*1.1,D110*1.075))),IF(trajectories[[#This Row],[INR]]&lt;1.5,D110*1.15,IF(trajectories[[#This Row],[INR]]&lt;1.8,D110*1.1,IF(trajectories[[#This Row],[INR]]&lt;2,D110*1.075,IF(trajectories[[#This Row],[INR]]&lt;=3,D110,IF(trajectories[[#This Row],[INR]]&lt;3.4,D110*0.925,IF(trajectories[[#This Row],[INR]]&lt;4,D110*0.9,IF(trajectories[[#This Row],[INR]]&lt;=5,D110*0.875,trajectories[[#This Row],[dose_manual]]))))))))))</f>
        <v>2.2752748893469112</v>
      </c>
      <c r="E111" s="1">
        <f>IF(OR(trajectories[[#This Row],[day]]=1,trajectories[[#This Row],[day]]=3),2,IF(OR(trajectories[[#This Row],[INR]]&lt;2,AND(trajectories[[#This Row],[INR]]&lt;=5,trajectories[[#This Row],[INR]]&gt;3)),7,IF(trajectories[[#This Row],[INR]]&lt;=3,IF(D110&lt;&gt;D109,1,VLOOKUP(E110,$L$2:$M$7,2,FALSE)),trajectories[[#This Row],[interval_manual]])))</f>
        <v>7</v>
      </c>
      <c r="F111">
        <f>IF(OR(trajectories[[#This Row],[INR]]&gt;5,AND(trajectories[[#This Row],[INR]]&gt;3,F110=1)),1,0)</f>
        <v>0</v>
      </c>
      <c r="G111">
        <f>IF(trajectories[[#This Row],[INR]]&gt;=4,1,0)</f>
        <v>0</v>
      </c>
      <c r="H111">
        <v>2.2752748893469112</v>
      </c>
    </row>
    <row r="112" spans="1:9" x14ac:dyDescent="0.45">
      <c r="A112" s="1">
        <f>IFERROR(IF(trajectories[[#This Row],[day]]&lt;B111,A111+1,A111),1)</f>
        <v>8</v>
      </c>
      <c r="B112" s="1">
        <f t="shared" si="5"/>
        <v>1</v>
      </c>
      <c r="C112">
        <v>2.1</v>
      </c>
      <c r="D112" s="1">
        <f>IF(F111=1,trajectories[[#This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Row],[INR]]&lt;1.5,D111*1.15,IF(trajectories[[#This Row],[INR]]&lt;1.8,D111*1.1,D111*1.075))),IF(trajectories[[#This Row],[INR]]&lt;1.5,D111*1.15,IF(trajectories[[#This Row],[INR]]&lt;1.8,D111*1.1,IF(trajectories[[#This Row],[INR]]&lt;2,D111*1.075,IF(trajectories[[#This Row],[INR]]&lt;=3,D111,IF(trajectories[[#This Row],[INR]]&lt;3.4,D111*0.925,IF(trajectories[[#This Row],[INR]]&lt;4,D111*0.9,IF(trajectories[[#This Row],[INR]]&lt;=5,D111*0.875,trajectories[[#This Row],[dose_manual]]))))))))))</f>
        <v>10</v>
      </c>
      <c r="E112" s="1">
        <f>IF(OR(trajectories[[#This Row],[day]]=1,trajectories[[#This Row],[day]]=3),2,IF(OR(trajectories[[#This Row],[INR]]&lt;2,AND(trajectories[[#This Row],[INR]]&lt;=5,trajectories[[#This Row],[INR]]&gt;3)),7,IF(trajectories[[#This Row],[INR]]&lt;=3,IF(D111&lt;&gt;D110,1,VLOOKUP(E111,$L$2:$M$7,2,FALSE)),trajectories[[#This Row],[interval_manual]])))</f>
        <v>2</v>
      </c>
      <c r="F112">
        <f>IF(OR(trajectories[[#This Row],[INR]]&gt;5,AND(trajectories[[#This Row],[INR]]&gt;3,F111=1)),1,0)</f>
        <v>0</v>
      </c>
      <c r="G112">
        <f>IF(trajectories[[#This Row],[INR]]&gt;=4,1,0)</f>
        <v>0</v>
      </c>
    </row>
    <row r="113" spans="1:7" x14ac:dyDescent="0.45">
      <c r="A113" s="1">
        <f>IFERROR(IF(trajectories[[#This Row],[day]]&lt;B112,A112+1,A112),1)</f>
        <v>8</v>
      </c>
      <c r="B113" s="1">
        <f t="shared" si="5"/>
        <v>3</v>
      </c>
      <c r="C113">
        <v>1.3000000000000003</v>
      </c>
      <c r="D113" s="1">
        <f>IF(F112=1,trajectories[[#This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Row],[INR]]&lt;1.5,D112*1.15,IF(trajectories[[#This Row],[INR]]&lt;1.8,D112*1.1,D112*1.075))),IF(trajectories[[#This Row],[INR]]&lt;1.5,D112*1.15,IF(trajectories[[#This Row],[INR]]&lt;1.8,D112*1.1,IF(trajectories[[#This Row],[INR]]&lt;2,D112*1.075,IF(trajectories[[#This Row],[INR]]&lt;=3,D112,IF(trajectories[[#This Row],[INR]]&lt;3.4,D112*0.925,IF(trajectories[[#This Row],[INR]]&lt;4,D112*0.9,IF(trajectories[[#This Row],[INR]]&lt;=5,D112*0.875,trajectories[[#This Row],[dose_manual]]))))))))))</f>
        <v>11.5</v>
      </c>
      <c r="E113" s="1">
        <f>IF(OR(trajectories[[#This Row],[day]]=1,trajectories[[#This Row],[day]]=3),2,IF(OR(trajectories[[#This Row],[INR]]&lt;2,AND(trajectories[[#This Row],[INR]]&lt;=5,trajectories[[#This Row],[INR]]&gt;3)),7,IF(trajectories[[#This Row],[INR]]&lt;=3,IF(D112&lt;&gt;D111,1,VLOOKUP(E112,$L$2:$M$7,2,FALSE)),trajectories[[#This Row],[interval_manual]])))</f>
        <v>2</v>
      </c>
      <c r="F113">
        <f>IF(OR(trajectories[[#This Row],[INR]]&gt;5,AND(trajectories[[#This Row],[INR]]&gt;3,F112=1)),1,0)</f>
        <v>0</v>
      </c>
      <c r="G113">
        <f>IF(trajectories[[#This Row],[INR]]&gt;=4,1,0)</f>
        <v>0</v>
      </c>
    </row>
    <row r="114" spans="1:7" x14ac:dyDescent="0.45">
      <c r="A114" s="1">
        <f>IFERROR(IF(trajectories[[#This Row],[day]]&lt;B113,A113+1,A113),1)</f>
        <v>8</v>
      </c>
      <c r="B114" s="1">
        <f t="shared" si="5"/>
        <v>5</v>
      </c>
      <c r="C114">
        <v>2.1000000000000005</v>
      </c>
      <c r="D114" s="1">
        <f>IF(F113=1,trajectories[[#This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Row],[INR]]&lt;1.5,D113*1.15,IF(trajectories[[#This Row],[INR]]&lt;1.8,D113*1.1,D113*1.075))),IF(trajectories[[#This Row],[INR]]&lt;1.5,D113*1.15,IF(trajectories[[#This Row],[INR]]&lt;1.8,D113*1.1,IF(trajectories[[#This Row],[INR]]&lt;2,D113*1.075,IF(trajectories[[#This Row],[INR]]&lt;=3,D113,IF(trajectories[[#This Row],[INR]]&lt;3.4,D113*0.925,IF(trajectories[[#This Row],[INR]]&lt;4,D113*0.9,IF(trajectories[[#This Row],[INR]]&lt;=5,D113*0.875,trajectories[[#This Row],[dose_manual]]))))))))))</f>
        <v>11.5</v>
      </c>
      <c r="E114" s="1">
        <f>IF(OR(trajectories[[#This Row],[day]]=1,trajectories[[#This Row],[day]]=3),2,IF(OR(trajectories[[#This Row],[INR]]&lt;2,AND(trajectories[[#This Row],[INR]]&lt;=5,trajectories[[#This Row],[INR]]&gt;3)),7,IF(trajectories[[#This Row],[INR]]&lt;=3,IF(D113&lt;&gt;D112,1,VLOOKUP(E113,$L$2:$M$7,2,FALSE)),trajectories[[#This Row],[interval_manual]])))</f>
        <v>1</v>
      </c>
      <c r="F114">
        <f>IF(OR(trajectories[[#This Row],[INR]]&gt;5,AND(trajectories[[#This Row],[INR]]&gt;3,F113=1)),1,0)</f>
        <v>0</v>
      </c>
      <c r="G114">
        <f>IF(trajectories[[#This Row],[INR]]&gt;=4,1,0)</f>
        <v>0</v>
      </c>
    </row>
    <row r="115" spans="1:7" x14ac:dyDescent="0.45">
      <c r="A115" s="1">
        <f>IFERROR(IF(trajectories[[#This Row],[day]]&lt;B114,A114+1,A114),1)</f>
        <v>8</v>
      </c>
      <c r="B115" s="1">
        <f t="shared" si="5"/>
        <v>6</v>
      </c>
      <c r="C115">
        <v>3.1000000000000005</v>
      </c>
      <c r="D115" s="1">
        <f>IF(F114=1,trajectories[[#This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Row],[INR]]&lt;1.5,D114*1.15,IF(trajectories[[#This Row],[INR]]&lt;1.8,D114*1.1,D114*1.075))),IF(trajectories[[#This Row],[INR]]&lt;1.5,D114*1.15,IF(trajectories[[#This Row],[INR]]&lt;1.8,D114*1.1,IF(trajectories[[#This Row],[INR]]&lt;2,D114*1.075,IF(trajectories[[#This Row],[INR]]&lt;=3,D114,IF(trajectories[[#This Row],[INR]]&lt;3.4,D114*0.925,IF(trajectories[[#This Row],[INR]]&lt;4,D114*0.9,IF(trajectories[[#This Row],[INR]]&lt;=5,D114*0.875,trajectories[[#This Row],[dose_manual]]))))))))))</f>
        <v>10.637500000000001</v>
      </c>
      <c r="E115" s="1">
        <f>IF(OR(trajectories[[#This Row],[day]]=1,trajectories[[#This Row],[day]]=3),2,IF(OR(trajectories[[#This Row],[INR]]&lt;2,AND(trajectories[[#This Row],[INR]]&lt;=5,trajectories[[#This Row],[INR]]&gt;3)),7,IF(trajectories[[#This Row],[INR]]&lt;=3,IF(D114&lt;&gt;D113,1,VLOOKUP(E114,$L$2:$M$7,2,FALSE)),trajectories[[#This Row],[interval_manual]])))</f>
        <v>7</v>
      </c>
      <c r="F115">
        <f>IF(OR(trajectories[[#This Row],[INR]]&gt;5,AND(trajectories[[#This Row],[INR]]&gt;3,F114=1)),1,0)</f>
        <v>0</v>
      </c>
      <c r="G115">
        <f>IF(trajectories[[#This Row],[INR]]&gt;=4,1,0)</f>
        <v>0</v>
      </c>
    </row>
    <row r="116" spans="1:7" x14ac:dyDescent="0.45">
      <c r="A116" s="1">
        <f>IFERROR(IF(trajectories[[#This Row],[day]]&lt;B115,A115+1,A115),1)</f>
        <v>8</v>
      </c>
      <c r="B116" s="1">
        <f t="shared" si="5"/>
        <v>13</v>
      </c>
      <c r="C116">
        <v>3.0000000000000009</v>
      </c>
      <c r="D116" s="1">
        <f>IF(F115=1,trajectories[[#This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Row],[INR]]&lt;1.5,D115*1.15,IF(trajectories[[#This Row],[INR]]&lt;1.8,D115*1.1,D115*1.075))),IF(trajectories[[#This Row],[INR]]&lt;1.5,D115*1.15,IF(trajectories[[#This Row],[INR]]&lt;1.8,D115*1.1,IF(trajectories[[#This Row],[INR]]&lt;2,D115*1.075,IF(trajectories[[#This Row],[INR]]&lt;=3,D115,IF(trajectories[[#This Row],[INR]]&lt;3.4,D115*0.925,IF(trajectories[[#This Row],[INR]]&lt;4,D115*0.9,IF(trajectories[[#This Row],[INR]]&lt;=5,D115*0.875,trajectories[[#This Row],[dose_manual]]))))))))))</f>
        <v>10.637500000000001</v>
      </c>
      <c r="E116" s="1">
        <f>IF(OR(trajectories[[#This Row],[day]]=1,trajectories[[#This Row],[day]]=3),2,IF(OR(trajectories[[#This Row],[INR]]&lt;2,AND(trajectories[[#This Row],[INR]]&lt;=5,trajectories[[#This Row],[INR]]&gt;3)),7,IF(trajectories[[#This Row],[INR]]&lt;=3,IF(D115&lt;&gt;D114,1,VLOOKUP(E115,$L$2:$M$7,2,FALSE)),trajectories[[#This Row],[interval_manual]])))</f>
        <v>1</v>
      </c>
      <c r="F116">
        <f>IF(OR(trajectories[[#This Row],[INR]]&gt;5,AND(trajectories[[#This Row],[INR]]&gt;3,F115=1)),1,0)</f>
        <v>0</v>
      </c>
      <c r="G116">
        <f>IF(trajectories[[#This Row],[INR]]&gt;=4,1,0)</f>
        <v>0</v>
      </c>
    </row>
    <row r="117" spans="1:7" x14ac:dyDescent="0.45">
      <c r="A117" s="1">
        <f>IFERROR(IF(trajectories[[#This Row],[day]]&lt;B116,A116+1,A116),1)</f>
        <v>8</v>
      </c>
      <c r="B117" s="1">
        <f t="shared" si="5"/>
        <v>14</v>
      </c>
      <c r="C117">
        <v>3.4000000000000004</v>
      </c>
      <c r="D117" s="1">
        <f>IF(F116=1,trajectories[[#This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Row],[INR]]&lt;1.5,D116*1.15,IF(trajectories[[#This Row],[INR]]&lt;1.8,D116*1.1,D116*1.075))),IF(trajectories[[#This Row],[INR]]&lt;1.5,D116*1.15,IF(trajectories[[#This Row],[INR]]&lt;1.8,D116*1.1,IF(trajectories[[#This Row],[INR]]&lt;2,D116*1.075,IF(trajectories[[#This Row],[INR]]&lt;=3,D116,IF(trajectories[[#This Row],[INR]]&lt;3.4,D116*0.925,IF(trajectories[[#This Row],[INR]]&lt;4,D116*0.9,IF(trajectories[[#This Row],[INR]]&lt;=5,D116*0.875,trajectories[[#This Row],[dose_manual]]))))))))))</f>
        <v>9.5737500000000004</v>
      </c>
      <c r="E117" s="1">
        <f>IF(OR(trajectories[[#This Row],[day]]=1,trajectories[[#This Row],[day]]=3),2,IF(OR(trajectories[[#This Row],[INR]]&lt;2,AND(trajectories[[#This Row],[INR]]&lt;=5,trajectories[[#This Row],[INR]]&gt;3)),7,IF(trajectories[[#This Row],[INR]]&lt;=3,IF(D116&lt;&gt;D115,1,VLOOKUP(E116,$L$2:$M$7,2,FALSE)),trajectories[[#This Row],[interval_manual]])))</f>
        <v>7</v>
      </c>
      <c r="F117">
        <f>IF(OR(trajectories[[#This Row],[INR]]&gt;5,AND(trajectories[[#This Row],[INR]]&gt;3,F116=1)),1,0)</f>
        <v>0</v>
      </c>
      <c r="G117">
        <f>IF(trajectories[[#This Row],[INR]]&gt;=4,1,0)</f>
        <v>0</v>
      </c>
    </row>
    <row r="118" spans="1:7" x14ac:dyDescent="0.45">
      <c r="A118" s="1">
        <f>IFERROR(IF(trajectories[[#This Row],[day]]&lt;B117,A117+1,A117),1)</f>
        <v>8</v>
      </c>
      <c r="B118" s="1">
        <f t="shared" si="5"/>
        <v>21</v>
      </c>
      <c r="C118">
        <v>3.7</v>
      </c>
      <c r="D118" s="1">
        <f>IF(F117=1,trajectories[[#This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Row],[INR]]&lt;1.5,D117*1.15,IF(trajectories[[#This Row],[INR]]&lt;1.8,D117*1.1,D117*1.075))),IF(trajectories[[#This Row],[INR]]&lt;1.5,D117*1.15,IF(trajectories[[#This Row],[INR]]&lt;1.8,D117*1.1,IF(trajectories[[#This Row],[INR]]&lt;2,D117*1.075,IF(trajectories[[#This Row],[INR]]&lt;=3,D117,IF(trajectories[[#This Row],[INR]]&lt;3.4,D117*0.925,IF(trajectories[[#This Row],[INR]]&lt;4,D117*0.9,IF(trajectories[[#This Row],[INR]]&lt;=5,D117*0.875,trajectories[[#This Row],[dose_manual]]))))))))))</f>
        <v>8.6163750000000014</v>
      </c>
      <c r="E118" s="1">
        <f>IF(OR(trajectories[[#This Row],[day]]=1,trajectories[[#This Row],[day]]=3),2,IF(OR(trajectories[[#This Row],[INR]]&lt;2,AND(trajectories[[#This Row],[INR]]&lt;=5,trajectories[[#This Row],[INR]]&gt;3)),7,IF(trajectories[[#This Row],[INR]]&lt;=3,IF(D117&lt;&gt;D116,1,VLOOKUP(E117,$L$2:$M$7,2,FALSE)),trajectories[[#This Row],[interval_manual]])))</f>
        <v>7</v>
      </c>
      <c r="F118">
        <f>IF(OR(trajectories[[#This Row],[INR]]&gt;5,AND(trajectories[[#This Row],[INR]]&gt;3,F117=1)),1,0)</f>
        <v>0</v>
      </c>
      <c r="G118">
        <f>IF(trajectories[[#This Row],[INR]]&gt;=4,1,0)</f>
        <v>0</v>
      </c>
    </row>
    <row r="119" spans="1:7" x14ac:dyDescent="0.45">
      <c r="A119" s="1">
        <f>IFERROR(IF(trajectories[[#This Row],[day]]&lt;B118,A118+1,A118),1)</f>
        <v>8</v>
      </c>
      <c r="B119" s="1">
        <f t="shared" si="5"/>
        <v>28</v>
      </c>
      <c r="C119">
        <v>3.2</v>
      </c>
      <c r="D119" s="1">
        <f>IF(F118=1,trajectories[[#This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Row],[INR]]&lt;1.5,D118*1.15,IF(trajectories[[#This Row],[INR]]&lt;1.8,D118*1.1,D118*1.075))),IF(trajectories[[#This Row],[INR]]&lt;1.5,D118*1.15,IF(trajectories[[#This Row],[INR]]&lt;1.8,D118*1.1,IF(trajectories[[#This Row],[INR]]&lt;2,D118*1.075,IF(trajectories[[#This Row],[INR]]&lt;=3,D118,IF(trajectories[[#This Row],[INR]]&lt;3.4,D118*0.925,IF(trajectories[[#This Row],[INR]]&lt;4,D118*0.9,IF(trajectories[[#This Row],[INR]]&lt;=5,D118*0.875,trajectories[[#This Row],[dose_manual]]))))))))))</f>
        <v>7.970146875000002</v>
      </c>
      <c r="E119" s="1">
        <f>IF(OR(trajectories[[#This Row],[day]]=1,trajectories[[#This Row],[day]]=3),2,IF(OR(trajectories[[#This Row],[INR]]&lt;2,AND(trajectories[[#This Row],[INR]]&lt;=5,trajectories[[#This Row],[INR]]&gt;3)),7,IF(trajectories[[#This Row],[INR]]&lt;=3,IF(D118&lt;&gt;D117,1,VLOOKUP(E118,$L$2:$M$7,2,FALSE)),trajectories[[#This Row],[interval_manual]])))</f>
        <v>7</v>
      </c>
      <c r="F119">
        <f>IF(OR(trajectories[[#This Row],[INR]]&gt;5,AND(trajectories[[#This Row],[INR]]&gt;3,F118=1)),1,0)</f>
        <v>0</v>
      </c>
      <c r="G119">
        <f>IF(trajectories[[#This Row],[INR]]&gt;=4,1,0)</f>
        <v>0</v>
      </c>
    </row>
    <row r="120" spans="1:7" x14ac:dyDescent="0.45">
      <c r="A120" s="1">
        <f>IFERROR(IF(trajectories[[#This Row],[day]]&lt;B119,A119+1,A119),1)</f>
        <v>8</v>
      </c>
      <c r="B120" s="1">
        <f t="shared" si="5"/>
        <v>35</v>
      </c>
      <c r="C120">
        <v>3.8000000000000007</v>
      </c>
      <c r="D120" s="1">
        <f>IF(F119=1,trajectories[[#This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Row],[INR]]&lt;1.5,D119*1.15,IF(trajectories[[#This Row],[INR]]&lt;1.8,D119*1.1,D119*1.075))),IF(trajectories[[#This Row],[INR]]&lt;1.5,D119*1.15,IF(trajectories[[#This Row],[INR]]&lt;1.8,D119*1.1,IF(trajectories[[#This Row],[INR]]&lt;2,D119*1.075,IF(trajectories[[#This Row],[INR]]&lt;=3,D119,IF(trajectories[[#This Row],[INR]]&lt;3.4,D119*0.925,IF(trajectories[[#This Row],[INR]]&lt;4,D119*0.9,IF(trajectories[[#This Row],[INR]]&lt;=5,D119*0.875,trajectories[[#This Row],[dose_manual]]))))))))))</f>
        <v>7.173132187500002</v>
      </c>
      <c r="E120" s="1">
        <f>IF(OR(trajectories[[#This Row],[day]]=1,trajectories[[#This Row],[day]]=3),2,IF(OR(trajectories[[#This Row],[INR]]&lt;2,AND(trajectories[[#This Row],[INR]]&lt;=5,trajectories[[#This Row],[INR]]&gt;3)),7,IF(trajectories[[#This Row],[INR]]&lt;=3,IF(D119&lt;&gt;D118,1,VLOOKUP(E119,$L$2:$M$7,2,FALSE)),trajectories[[#This Row],[interval_manual]])))</f>
        <v>7</v>
      </c>
      <c r="F120">
        <f>IF(OR(trajectories[[#This Row],[INR]]&gt;5,AND(trajectories[[#This Row],[INR]]&gt;3,F119=1)),1,0)</f>
        <v>0</v>
      </c>
      <c r="G120">
        <f>IF(trajectories[[#This Row],[INR]]&gt;=4,1,0)</f>
        <v>0</v>
      </c>
    </row>
    <row r="121" spans="1:7" x14ac:dyDescent="0.45">
      <c r="A121" s="1">
        <f>IFERROR(IF(trajectories[[#This Row],[day]]&lt;B120,A120+1,A120),1)</f>
        <v>8</v>
      </c>
      <c r="B121" s="1">
        <f t="shared" si="5"/>
        <v>42</v>
      </c>
      <c r="C121">
        <v>3.1000000000000005</v>
      </c>
      <c r="D121" s="1">
        <f>IF(F120=1,trajectories[[#This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Row],[INR]]&lt;1.5,D120*1.15,IF(trajectories[[#This Row],[INR]]&lt;1.8,D120*1.1,D120*1.075))),IF(trajectories[[#This Row],[INR]]&lt;1.5,D120*1.15,IF(trajectories[[#This Row],[INR]]&lt;1.8,D120*1.1,IF(trajectories[[#This Row],[INR]]&lt;2,D120*1.075,IF(trajectories[[#This Row],[INR]]&lt;=3,D120,IF(trajectories[[#This Row],[INR]]&lt;3.4,D120*0.925,IF(trajectories[[#This Row],[INR]]&lt;4,D120*0.9,IF(trajectories[[#This Row],[INR]]&lt;=5,D120*0.875,trajectories[[#This Row],[dose_manual]]))))))))))</f>
        <v>6.6351472734375019</v>
      </c>
      <c r="E121" s="1">
        <f>IF(OR(trajectories[[#This Row],[day]]=1,trajectories[[#This Row],[day]]=3),2,IF(OR(trajectories[[#This Row],[INR]]&lt;2,AND(trajectories[[#This Row],[INR]]&lt;=5,trajectories[[#This Row],[INR]]&gt;3)),7,IF(trajectories[[#This Row],[INR]]&lt;=3,IF(D120&lt;&gt;D119,1,VLOOKUP(E120,$L$2:$M$7,2,FALSE)),trajectories[[#This Row],[interval_manual]])))</f>
        <v>7</v>
      </c>
      <c r="F121">
        <f>IF(OR(trajectories[[#This Row],[INR]]&gt;5,AND(trajectories[[#This Row],[INR]]&gt;3,F120=1)),1,0)</f>
        <v>0</v>
      </c>
      <c r="G121">
        <f>IF(trajectories[[#This Row],[INR]]&gt;=4,1,0)</f>
        <v>0</v>
      </c>
    </row>
    <row r="122" spans="1:7" x14ac:dyDescent="0.45">
      <c r="A122" s="1">
        <f>IFERROR(IF(trajectories[[#This Row],[day]]&lt;B121,A121+1,A121),1)</f>
        <v>8</v>
      </c>
      <c r="B122" s="1">
        <f t="shared" si="5"/>
        <v>49</v>
      </c>
      <c r="C122">
        <v>2.7000000000000006</v>
      </c>
      <c r="D122" s="1">
        <f>IF(F121=1,trajectories[[#This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Row],[INR]]&lt;1.5,D121*1.15,IF(trajectories[[#This Row],[INR]]&lt;1.8,D121*1.1,D121*1.075))),IF(trajectories[[#This Row],[INR]]&lt;1.5,D121*1.15,IF(trajectories[[#This Row],[INR]]&lt;1.8,D121*1.1,IF(trajectories[[#This Row],[INR]]&lt;2,D121*1.075,IF(trajectories[[#This Row],[INR]]&lt;=3,D121,IF(trajectories[[#This Row],[INR]]&lt;3.4,D121*0.925,IF(trajectories[[#This Row],[INR]]&lt;4,D121*0.9,IF(trajectories[[#This Row],[INR]]&lt;=5,D121*0.875,trajectories[[#This Row],[dose_manual]]))))))))))</f>
        <v>6.6351472734375019</v>
      </c>
      <c r="E122" s="1">
        <f>IF(OR(trajectories[[#This Row],[day]]=1,trajectories[[#This Row],[day]]=3),2,IF(OR(trajectories[[#This Row],[INR]]&lt;2,AND(trajectories[[#This Row],[INR]]&lt;=5,trajectories[[#This Row],[INR]]&gt;3)),7,IF(trajectories[[#This Row],[INR]]&lt;=3,IF(D121&lt;&gt;D120,1,VLOOKUP(E121,$L$2:$M$7,2,FALSE)),trajectories[[#This Row],[interval_manual]])))</f>
        <v>1</v>
      </c>
      <c r="F122">
        <f>IF(OR(trajectories[[#This Row],[INR]]&gt;5,AND(trajectories[[#This Row],[INR]]&gt;3,F121=1)),1,0)</f>
        <v>0</v>
      </c>
      <c r="G122">
        <f>IF(trajectories[[#This Row],[INR]]&gt;=4,1,0)</f>
        <v>0</v>
      </c>
    </row>
    <row r="123" spans="1:7" x14ac:dyDescent="0.45">
      <c r="A123" s="1">
        <f>IFERROR(IF(trajectories[[#This Row],[day]]&lt;B122,A122+1,A122),1)</f>
        <v>8</v>
      </c>
      <c r="B123" s="1">
        <f t="shared" si="5"/>
        <v>50</v>
      </c>
      <c r="C123">
        <v>3.0000000000000009</v>
      </c>
      <c r="D123" s="1">
        <f>IF(F122=1,trajectories[[#This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Row],[INR]]&lt;1.5,D122*1.15,IF(trajectories[[#This Row],[INR]]&lt;1.8,D122*1.1,D122*1.075))),IF(trajectories[[#This Row],[INR]]&lt;1.5,D122*1.15,IF(trajectories[[#This Row],[INR]]&lt;1.8,D122*1.1,IF(trajectories[[#This Row],[INR]]&lt;2,D122*1.075,IF(trajectories[[#This Row],[INR]]&lt;=3,D122,IF(trajectories[[#This Row],[INR]]&lt;3.4,D122*0.925,IF(trajectories[[#This Row],[INR]]&lt;4,D122*0.9,IF(trajectories[[#This Row],[INR]]&lt;=5,D122*0.875,trajectories[[#This Row],[dose_manual]]))))))))))</f>
        <v>6.6351472734375019</v>
      </c>
      <c r="E123" s="1">
        <f>IF(OR(trajectories[[#This Row],[day]]=1,trajectories[[#This Row],[day]]=3),2,IF(OR(trajectories[[#This Row],[INR]]&lt;2,AND(trajectories[[#This Row],[INR]]&lt;=5,trajectories[[#This Row],[INR]]&gt;3)),7,IF(trajectories[[#This Row],[INR]]&lt;=3,IF(D122&lt;&gt;D121,1,VLOOKUP(E122,$L$2:$M$7,2,FALSE)),trajectories[[#This Row],[interval_manual]])))</f>
        <v>5</v>
      </c>
      <c r="F123">
        <f>IF(OR(trajectories[[#This Row],[INR]]&gt;5,AND(trajectories[[#This Row],[INR]]&gt;3,F122=1)),1,0)</f>
        <v>0</v>
      </c>
      <c r="G123">
        <f>IF(trajectories[[#This Row],[INR]]&gt;=4,1,0)</f>
        <v>0</v>
      </c>
    </row>
    <row r="124" spans="1:7" x14ac:dyDescent="0.45">
      <c r="A124" s="1">
        <f>IFERROR(IF(trajectories[[#This Row],[day]]&lt;B123,A123+1,A123),1)</f>
        <v>8</v>
      </c>
      <c r="B124" s="1">
        <f t="shared" si="5"/>
        <v>55</v>
      </c>
      <c r="C124">
        <v>2.8000000000000007</v>
      </c>
      <c r="D124" s="1">
        <f>IF(F123=1,trajectories[[#This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Row],[INR]]&lt;1.5,D123*1.15,IF(trajectories[[#This Row],[INR]]&lt;1.8,D123*1.1,D123*1.075))),IF(trajectories[[#This Row],[INR]]&lt;1.5,D123*1.15,IF(trajectories[[#This Row],[INR]]&lt;1.8,D123*1.1,IF(trajectories[[#This Row],[INR]]&lt;2,D123*1.075,IF(trajectories[[#This Row],[INR]]&lt;=3,D123,IF(trajectories[[#This Row],[INR]]&lt;3.4,D123*0.925,IF(trajectories[[#This Row],[INR]]&lt;4,D123*0.9,IF(trajectories[[#This Row],[INR]]&lt;=5,D123*0.875,trajectories[[#This Row],[dose_manual]]))))))))))</f>
        <v>6.6351472734375019</v>
      </c>
      <c r="E124" s="1">
        <f>IF(OR(trajectories[[#This Row],[day]]=1,trajectories[[#This Row],[day]]=3),2,IF(OR(trajectories[[#This Row],[INR]]&lt;2,AND(trajectories[[#This Row],[INR]]&lt;=5,trajectories[[#This Row],[INR]]&gt;3)),7,IF(trajectories[[#This Row],[INR]]&lt;=3,IF(D123&lt;&gt;D122,1,VLOOKUP(E123,$L$2:$M$7,2,FALSE)),trajectories[[#This Row],[interval_manual]])))</f>
        <v>7</v>
      </c>
      <c r="F124">
        <f>IF(OR(trajectories[[#This Row],[INR]]&gt;5,AND(trajectories[[#This Row],[INR]]&gt;3,F123=1)),1,0)</f>
        <v>0</v>
      </c>
      <c r="G124">
        <f>IF(trajectories[[#This Row],[INR]]&gt;=4,1,0)</f>
        <v>0</v>
      </c>
    </row>
    <row r="125" spans="1:7" x14ac:dyDescent="0.45">
      <c r="A125" s="1">
        <f>IFERROR(IF(trajectories[[#This Row],[day]]&lt;B124,A124+1,A124),1)</f>
        <v>8</v>
      </c>
      <c r="B125" s="1">
        <f t="shared" si="5"/>
        <v>62</v>
      </c>
      <c r="C125">
        <v>3.4000000000000004</v>
      </c>
      <c r="D125" s="1">
        <f>IF(F124=1,trajectories[[#This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Row],[INR]]&lt;1.5,D124*1.15,IF(trajectories[[#This Row],[INR]]&lt;1.8,D124*1.1,D124*1.075))),IF(trajectories[[#This Row],[INR]]&lt;1.5,D124*1.15,IF(trajectories[[#This Row],[INR]]&lt;1.8,D124*1.1,IF(trajectories[[#This Row],[INR]]&lt;2,D124*1.075,IF(trajectories[[#This Row],[INR]]&lt;=3,D124,IF(trajectories[[#This Row],[INR]]&lt;3.4,D124*0.925,IF(trajectories[[#This Row],[INR]]&lt;4,D124*0.9,IF(trajectories[[#This Row],[INR]]&lt;=5,D124*0.875,trajectories[[#This Row],[dose_manual]]))))))))))</f>
        <v>5.971632546093752</v>
      </c>
      <c r="E125" s="1">
        <f>IF(OR(trajectories[[#This Row],[day]]=1,trajectories[[#This Row],[day]]=3),2,IF(OR(trajectories[[#This Row],[INR]]&lt;2,AND(trajectories[[#This Row],[INR]]&lt;=5,trajectories[[#This Row],[INR]]&gt;3)),7,IF(trajectories[[#This Row],[INR]]&lt;=3,IF(D124&lt;&gt;D123,1,VLOOKUP(E124,$L$2:$M$7,2,FALSE)),trajectories[[#This Row],[interval_manual]])))</f>
        <v>7</v>
      </c>
      <c r="F125">
        <f>IF(OR(trajectories[[#This Row],[INR]]&gt;5,AND(trajectories[[#This Row],[INR]]&gt;3,F124=1)),1,0)</f>
        <v>0</v>
      </c>
      <c r="G125">
        <f>IF(trajectories[[#This Row],[INR]]&gt;=4,1,0)</f>
        <v>0</v>
      </c>
    </row>
    <row r="126" spans="1:7" x14ac:dyDescent="0.45">
      <c r="A126" s="1">
        <f>IFERROR(IF(trajectories[[#This Row],[day]]&lt;B125,A125+1,A125),1)</f>
        <v>8</v>
      </c>
      <c r="B126" s="1">
        <f t="shared" si="5"/>
        <v>69</v>
      </c>
      <c r="C126">
        <v>4.4000000000000004</v>
      </c>
      <c r="D126" s="1">
        <f>IF(F125=1,trajectories[[#This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Row],[INR]]&lt;1.5,D125*1.15,IF(trajectories[[#This Row],[INR]]&lt;1.8,D125*1.1,D125*1.075))),IF(trajectories[[#This Row],[INR]]&lt;1.5,D125*1.15,IF(trajectories[[#This Row],[INR]]&lt;1.8,D125*1.1,IF(trajectories[[#This Row],[INR]]&lt;2,D125*1.075,IF(trajectories[[#This Row],[INR]]&lt;=3,D125,IF(trajectories[[#This Row],[INR]]&lt;3.4,D125*0.925,IF(trajectories[[#This Row],[INR]]&lt;4,D125*0.9,IF(trajectories[[#This Row],[INR]]&lt;=5,D125*0.875,trajectories[[#This Row],[dose_manual]]))))))))))</f>
        <v>5.2251784778320332</v>
      </c>
      <c r="E126" s="1">
        <f>IF(OR(trajectories[[#This Row],[day]]=1,trajectories[[#This Row],[day]]=3),2,IF(OR(trajectories[[#This Row],[INR]]&lt;2,AND(trajectories[[#This Row],[INR]]&lt;=5,trajectories[[#This Row],[INR]]&gt;3)),7,IF(trajectories[[#This Row],[INR]]&lt;=3,IF(D125&lt;&gt;D124,1,VLOOKUP(E125,$L$2:$M$7,2,FALSE)),trajectories[[#This Row],[interval_manual]])))</f>
        <v>7</v>
      </c>
      <c r="F126">
        <f>IF(OR(trajectories[[#This Row],[INR]]&gt;5,AND(trajectories[[#This Row],[INR]]&gt;3,F125=1)),1,0)</f>
        <v>0</v>
      </c>
      <c r="G126">
        <f>IF(trajectories[[#This Row],[INR]]&gt;=4,1,0)</f>
        <v>1</v>
      </c>
    </row>
    <row r="127" spans="1:7" x14ac:dyDescent="0.45">
      <c r="A127" s="1">
        <f>IFERROR(IF(trajectories[[#This Row],[day]]&lt;B126,A126+1,A126),1)</f>
        <v>8</v>
      </c>
      <c r="B127" s="1">
        <f t="shared" si="5"/>
        <v>76</v>
      </c>
      <c r="C127">
        <v>4.8000000000000007</v>
      </c>
      <c r="D127" s="1">
        <f>IF(F126=1,trajectories[[#This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Row],[INR]]&lt;1.5,D126*1.15,IF(trajectories[[#This Row],[INR]]&lt;1.8,D126*1.1,D126*1.075))),IF(trajectories[[#This Row],[INR]]&lt;1.5,D126*1.15,IF(trajectories[[#This Row],[INR]]&lt;1.8,D126*1.1,IF(trajectories[[#This Row],[INR]]&lt;2,D126*1.075,IF(trajectories[[#This Row],[INR]]&lt;=3,D126,IF(trajectories[[#This Row],[INR]]&lt;3.4,D126*0.925,IF(trajectories[[#This Row],[INR]]&lt;4,D126*0.9,IF(trajectories[[#This Row],[INR]]&lt;=5,D126*0.875,trajectories[[#This Row],[dose_manual]]))))))))))</f>
        <v>4.5720311681030292</v>
      </c>
      <c r="E127" s="1">
        <f>IF(OR(trajectories[[#This Row],[day]]=1,trajectories[[#This Row],[day]]=3),2,IF(OR(trajectories[[#This Row],[INR]]&lt;2,AND(trajectories[[#This Row],[INR]]&lt;=5,trajectories[[#This Row],[INR]]&gt;3)),7,IF(trajectories[[#This Row],[INR]]&lt;=3,IF(D126&lt;&gt;D125,1,VLOOKUP(E126,$L$2:$M$7,2,FALSE)),trajectories[[#This Row],[interval_manual]])))</f>
        <v>7</v>
      </c>
      <c r="F127">
        <f>IF(OR(trajectories[[#This Row],[INR]]&gt;5,AND(trajectories[[#This Row],[INR]]&gt;3,F126=1)),1,0)</f>
        <v>0</v>
      </c>
      <c r="G127">
        <f>IF(trajectories[[#This Row],[INR]]&gt;=4,1,0)</f>
        <v>1</v>
      </c>
    </row>
    <row r="128" spans="1:7" x14ac:dyDescent="0.45">
      <c r="A128" s="1">
        <f>IFERROR(IF(trajectories[[#This Row],[day]]&lt;B127,A127+1,A127),1)</f>
        <v>8</v>
      </c>
      <c r="B128" s="1">
        <f t="shared" si="5"/>
        <v>83</v>
      </c>
      <c r="C128">
        <v>4.2000000000000011</v>
      </c>
      <c r="D128" s="1">
        <f>IF(F127=1,trajectories[[#This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Row],[INR]]&lt;1.5,D127*1.15,IF(trajectories[[#This Row],[INR]]&lt;1.8,D127*1.1,D127*1.075))),IF(trajectories[[#This Row],[INR]]&lt;1.5,D127*1.15,IF(trajectories[[#This Row],[INR]]&lt;1.8,D127*1.1,IF(trajectories[[#This Row],[INR]]&lt;2,D127*1.075,IF(trajectories[[#This Row],[INR]]&lt;=3,D127,IF(trajectories[[#This Row],[INR]]&lt;3.4,D127*0.925,IF(trajectories[[#This Row],[INR]]&lt;4,D127*0.9,IF(trajectories[[#This Row],[INR]]&lt;=5,D127*0.875,trajectories[[#This Row],[dose_manual]]))))))))))</f>
        <v>4.0005272720901504</v>
      </c>
      <c r="E128" s="1">
        <f>IF(OR(trajectories[[#This Row],[day]]=1,trajectories[[#This Row],[day]]=3),2,IF(OR(trajectories[[#This Row],[INR]]&lt;2,AND(trajectories[[#This Row],[INR]]&lt;=5,trajectories[[#This Row],[INR]]&gt;3)),7,IF(trajectories[[#This Row],[INR]]&lt;=3,IF(D127&lt;&gt;D126,1,VLOOKUP(E127,$L$2:$M$7,2,FALSE)),trajectories[[#This Row],[interval_manual]])))</f>
        <v>7</v>
      </c>
      <c r="F128">
        <f>IF(OR(trajectories[[#This Row],[INR]]&gt;5,AND(trajectories[[#This Row],[INR]]&gt;3,F127=1)),1,0)</f>
        <v>0</v>
      </c>
      <c r="G128">
        <f>IF(trajectories[[#This Row],[INR]]&gt;=4,1,0)</f>
        <v>1</v>
      </c>
    </row>
    <row r="129" spans="1:7" x14ac:dyDescent="0.45">
      <c r="A129" s="1">
        <f>IFERROR(IF(trajectories[[#This Row],[day]]&lt;B128,A128+1,A128),1)</f>
        <v>8</v>
      </c>
      <c r="B129" s="1">
        <f t="shared" si="5"/>
        <v>90</v>
      </c>
      <c r="C129">
        <v>1</v>
      </c>
      <c r="D129" s="1">
        <f>IF(F128=1,trajectories[[#This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Row],[INR]]&lt;1.5,D128*1.15,IF(trajectories[[#This Row],[INR]]&lt;1.8,D128*1.1,D128*1.075))),IF(trajectories[[#This Row],[INR]]&lt;1.5,D128*1.15,IF(trajectories[[#This Row],[INR]]&lt;1.8,D128*1.1,IF(trajectories[[#This Row],[INR]]&lt;2,D128*1.075,IF(trajectories[[#This Row],[INR]]&lt;=3,D128,IF(trajectories[[#This Row],[INR]]&lt;3.4,D128*0.925,IF(trajectories[[#This Row],[INR]]&lt;4,D128*0.9,IF(trajectories[[#This Row],[INR]]&lt;=5,D128*0.875,trajectories[[#This Row],[dose_manual]]))))))))))</f>
        <v>4.6006063629036724</v>
      </c>
      <c r="E129" s="1">
        <f>IF(OR(trajectories[[#This Row],[day]]=1,trajectories[[#This Row],[day]]=3),2,IF(OR(trajectories[[#This Row],[INR]]&lt;2,AND(trajectories[[#This Row],[INR]]&lt;=5,trajectories[[#This Row],[INR]]&gt;3)),7,IF(trajectories[[#This Row],[INR]]&lt;=3,IF(D128&lt;&gt;D127,1,VLOOKUP(E128,$L$2:$M$7,2,FALSE)),trajectories[[#This Row],[interval_manual]])))</f>
        <v>7</v>
      </c>
      <c r="F129">
        <f>IF(OR(trajectories[[#This Row],[INR]]&gt;5,AND(trajectories[[#This Row],[INR]]&gt;3,F128=1)),1,0)</f>
        <v>0</v>
      </c>
      <c r="G129">
        <f>IF(trajectories[[#This Row],[INR]]&gt;=4,1,0)</f>
        <v>0</v>
      </c>
    </row>
    <row r="130" spans="1:7" x14ac:dyDescent="0.45">
      <c r="A130" s="1">
        <f>IFERROR(IF(trajectories[[#This Row],[day]]&lt;B129,A129+1,A129),1)</f>
        <v>9</v>
      </c>
      <c r="B130" s="1">
        <f t="shared" si="5"/>
        <v>1</v>
      </c>
      <c r="C130">
        <v>1.7000000000000002</v>
      </c>
      <c r="D130" s="1">
        <f>IF(F129=1,trajectories[[#This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Row],[INR]]&lt;1.5,D129*1.15,IF(trajectories[[#This Row],[INR]]&lt;1.8,D129*1.1,D129*1.075))),IF(trajectories[[#This Row],[INR]]&lt;1.5,D129*1.15,IF(trajectories[[#This Row],[INR]]&lt;1.8,D129*1.1,IF(trajectories[[#This Row],[INR]]&lt;2,D129*1.075,IF(trajectories[[#This Row],[INR]]&lt;=3,D129,IF(trajectories[[#This Row],[INR]]&lt;3.4,D129*0.925,IF(trajectories[[#This Row],[INR]]&lt;4,D129*0.9,IF(trajectories[[#This Row],[INR]]&lt;=5,D129*0.875,trajectories[[#This Row],[dose_manual]]))))))))))</f>
        <v>5</v>
      </c>
      <c r="E130" s="1">
        <f>IF(OR(trajectories[[#This Row],[day]]=1,trajectories[[#This Row],[day]]=3),2,IF(OR(trajectories[[#This Row],[INR]]&lt;2,AND(trajectories[[#This Row],[INR]]&lt;=5,trajectories[[#This Row],[INR]]&gt;3)),7,IF(trajectories[[#This Row],[INR]]&lt;=3,IF(D129&lt;&gt;D128,1,VLOOKUP(E129,$L$2:$M$7,2,FALSE)),trajectories[[#This Row],[interval_manual]])))</f>
        <v>2</v>
      </c>
      <c r="F130">
        <f>IF(OR(trajectories[[#This Row],[INR]]&gt;5,AND(trajectories[[#This Row],[INR]]&gt;3,F129=1)),1,0)</f>
        <v>0</v>
      </c>
      <c r="G130">
        <f>IF(trajectories[[#This Row],[INR]]&gt;=4,1,0)</f>
        <v>0</v>
      </c>
    </row>
    <row r="131" spans="1:7" x14ac:dyDescent="0.45">
      <c r="A131" s="1">
        <f>IFERROR(IF(trajectories[[#This Row],[day]]&lt;B130,A130+1,A130),1)</f>
        <v>9</v>
      </c>
      <c r="B131" s="1">
        <f t="shared" si="5"/>
        <v>3</v>
      </c>
      <c r="C131">
        <v>2.5</v>
      </c>
      <c r="D131" s="1">
        <f>IF(F130=1,trajectories[[#This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Row],[INR]]&lt;1.5,D130*1.15,IF(trajectories[[#This Row],[INR]]&lt;1.8,D130*1.1,D130*1.075))),IF(trajectories[[#This Row],[INR]]&lt;1.5,D130*1.15,IF(trajectories[[#This Row],[INR]]&lt;1.8,D130*1.1,IF(trajectories[[#This Row],[INR]]&lt;2,D130*1.075,IF(trajectories[[#This Row],[INR]]&lt;=3,D130,IF(trajectories[[#This Row],[INR]]&lt;3.4,D130*0.925,IF(trajectories[[#This Row],[INR]]&lt;4,D130*0.9,IF(trajectories[[#This Row],[INR]]&lt;=5,D130*0.875,trajectories[[#This Row],[dose_manual]]))))))))))</f>
        <v>5</v>
      </c>
      <c r="E131" s="1">
        <f>IF(OR(trajectories[[#This Row],[day]]=1,trajectories[[#This Row],[day]]=3),2,IF(OR(trajectories[[#This Row],[INR]]&lt;2,AND(trajectories[[#This Row],[INR]]&lt;=5,trajectories[[#This Row],[INR]]&gt;3)),7,IF(trajectories[[#This Row],[INR]]&lt;=3,IF(D130&lt;&gt;D129,1,VLOOKUP(E130,$L$2:$M$7,2,FALSE)),trajectories[[#This Row],[interval_manual]])))</f>
        <v>2</v>
      </c>
      <c r="F131">
        <f>IF(OR(trajectories[[#This Row],[INR]]&gt;5,AND(trajectories[[#This Row],[INR]]&gt;3,F130=1)),1,0)</f>
        <v>0</v>
      </c>
      <c r="G131">
        <f>IF(trajectories[[#This Row],[INR]]&gt;=4,1,0)</f>
        <v>0</v>
      </c>
    </row>
    <row r="132" spans="1:7" x14ac:dyDescent="0.45">
      <c r="A132" s="1">
        <f>IFERROR(IF(trajectories[[#This Row],[day]]&lt;B131,A131+1,A131),1)</f>
        <v>9</v>
      </c>
      <c r="B132" s="1">
        <f t="shared" si="5"/>
        <v>5</v>
      </c>
      <c r="C132">
        <v>2.2999999999999998</v>
      </c>
      <c r="D132" s="1">
        <f>IF(F131=1,trajectories[[#This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Row],[INR]]&lt;1.5,D131*1.15,IF(trajectories[[#This Row],[INR]]&lt;1.8,D131*1.1,D131*1.075))),IF(trajectories[[#This Row],[INR]]&lt;1.5,D131*1.15,IF(trajectories[[#This Row],[INR]]&lt;1.8,D131*1.1,IF(trajectories[[#This Row],[INR]]&lt;2,D131*1.075,IF(trajectories[[#This Row],[INR]]&lt;=3,D131,IF(trajectories[[#This Row],[INR]]&lt;3.4,D131*0.925,IF(trajectories[[#This Row],[INR]]&lt;4,D131*0.9,IF(trajectories[[#This Row],[INR]]&lt;=5,D131*0.875,trajectories[[#This Row],[dose_manual]]))))))))))</f>
        <v>5</v>
      </c>
      <c r="E132" s="1">
        <f>IF(OR(trajectories[[#This Row],[day]]=1,trajectories[[#This Row],[day]]=3),2,IF(OR(trajectories[[#This Row],[INR]]&lt;2,AND(trajectories[[#This Row],[INR]]&lt;=5,trajectories[[#This Row],[INR]]&gt;3)),7,IF(trajectories[[#This Row],[INR]]&lt;=3,IF(D131&lt;&gt;D130,1,VLOOKUP(E131,$L$2:$M$7,2,FALSE)),trajectories[[#This Row],[interval_manual]])))</f>
        <v>5</v>
      </c>
      <c r="F132">
        <f>IF(OR(trajectories[[#This Row],[INR]]&gt;5,AND(trajectories[[#This Row],[INR]]&gt;3,F131=1)),1,0)</f>
        <v>0</v>
      </c>
      <c r="G132">
        <f>IF(trajectories[[#This Row],[INR]]&gt;=4,1,0)</f>
        <v>0</v>
      </c>
    </row>
    <row r="133" spans="1:7" x14ac:dyDescent="0.45">
      <c r="A133" s="1">
        <f>IFERROR(IF(trajectories[[#This Row],[day]]&lt;B132,A132+1,A132),1)</f>
        <v>9</v>
      </c>
      <c r="B133" s="1">
        <f t="shared" si="5"/>
        <v>10</v>
      </c>
      <c r="C133">
        <v>1.5999999999999996</v>
      </c>
      <c r="D133" s="1">
        <f>IF(F132=1,trajectories[[#This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Row],[INR]]&lt;1.5,D132*1.15,IF(trajectories[[#This Row],[INR]]&lt;1.8,D132*1.1,D132*1.075))),IF(trajectories[[#This Row],[INR]]&lt;1.5,D132*1.15,IF(trajectories[[#This Row],[INR]]&lt;1.8,D132*1.1,IF(trajectories[[#This Row],[INR]]&lt;2,D132*1.075,IF(trajectories[[#This Row],[INR]]&lt;=3,D132,IF(trajectories[[#This Row],[INR]]&lt;3.4,D132*0.925,IF(trajectories[[#This Row],[INR]]&lt;4,D132*0.9,IF(trajectories[[#This Row],[INR]]&lt;=5,D132*0.875,trajectories[[#This Row],[dose_manual]]))))))))))</f>
        <v>5.5</v>
      </c>
      <c r="E133" s="1">
        <f>IF(OR(trajectories[[#This Row],[day]]=1,trajectories[[#This Row],[day]]=3),2,IF(OR(trajectories[[#This Row],[INR]]&lt;2,AND(trajectories[[#This Row],[INR]]&lt;=5,trajectories[[#This Row],[INR]]&gt;3)),7,IF(trajectories[[#This Row],[INR]]&lt;=3,IF(D132&lt;&gt;D131,1,VLOOKUP(E132,$L$2:$M$7,2,FALSE)),trajectories[[#This Row],[interval_manual]])))</f>
        <v>7</v>
      </c>
      <c r="F133">
        <f>IF(OR(trajectories[[#This Row],[INR]]&gt;5,AND(trajectories[[#This Row],[INR]]&gt;3,F132=1)),1,0)</f>
        <v>0</v>
      </c>
      <c r="G133">
        <f>IF(trajectories[[#This Row],[INR]]&gt;=4,1,0)</f>
        <v>0</v>
      </c>
    </row>
    <row r="134" spans="1:7" x14ac:dyDescent="0.45">
      <c r="A134" s="1">
        <f>IFERROR(IF(trajectories[[#This Row],[day]]&lt;B133,A133+1,A133),1)</f>
        <v>9</v>
      </c>
      <c r="B134" s="1">
        <f t="shared" si="5"/>
        <v>17</v>
      </c>
      <c r="C134">
        <v>1.8999999999999995</v>
      </c>
      <c r="D134" s="1">
        <f>IF(F133=1,trajectories[[#This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Row],[INR]]&lt;1.5,D133*1.15,IF(trajectories[[#This Row],[INR]]&lt;1.8,D133*1.1,D133*1.075))),IF(trajectories[[#This Row],[INR]]&lt;1.5,D133*1.15,IF(trajectories[[#This Row],[INR]]&lt;1.8,D133*1.1,IF(trajectories[[#This Row],[INR]]&lt;2,D133*1.075,IF(trajectories[[#This Row],[INR]]&lt;=3,D133,IF(trajectories[[#This Row],[INR]]&lt;3.4,D133*0.925,IF(trajectories[[#This Row],[INR]]&lt;4,D133*0.9,IF(trajectories[[#This Row],[INR]]&lt;=5,D133*0.875,trajectories[[#This Row],[dose_manual]]))))))))))</f>
        <v>5.9124999999999996</v>
      </c>
      <c r="E134" s="1">
        <f>IF(OR(trajectories[[#This Row],[day]]=1,trajectories[[#This Row],[day]]=3),2,IF(OR(trajectories[[#This Row],[INR]]&lt;2,AND(trajectories[[#This Row],[INR]]&lt;=5,trajectories[[#This Row],[INR]]&gt;3)),7,IF(trajectories[[#This Row],[INR]]&lt;=3,IF(D133&lt;&gt;D132,1,VLOOKUP(E133,$L$2:$M$7,2,FALSE)),trajectories[[#This Row],[interval_manual]])))</f>
        <v>7</v>
      </c>
      <c r="F134">
        <f>IF(OR(trajectories[[#This Row],[INR]]&gt;5,AND(trajectories[[#This Row],[INR]]&gt;3,F133=1)),1,0)</f>
        <v>0</v>
      </c>
      <c r="G134">
        <f>IF(trajectories[[#This Row],[INR]]&gt;=4,1,0)</f>
        <v>0</v>
      </c>
    </row>
    <row r="135" spans="1:7" x14ac:dyDescent="0.45">
      <c r="A135" s="1">
        <f>IFERROR(IF(trajectories[[#This Row],[day]]&lt;B134,A134+1,A134),1)</f>
        <v>9</v>
      </c>
      <c r="B135" s="1">
        <f t="shared" si="5"/>
        <v>24</v>
      </c>
      <c r="C135">
        <v>1.3999999999999995</v>
      </c>
      <c r="D135" s="1">
        <f>IF(F134=1,trajectories[[#This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Row],[INR]]&lt;1.5,D134*1.15,IF(trajectories[[#This Row],[INR]]&lt;1.8,D134*1.1,D134*1.075))),IF(trajectories[[#This Row],[INR]]&lt;1.5,D134*1.15,IF(trajectories[[#This Row],[INR]]&lt;1.8,D134*1.1,IF(trajectories[[#This Row],[INR]]&lt;2,D134*1.075,IF(trajectories[[#This Row],[INR]]&lt;=3,D134,IF(trajectories[[#This Row],[INR]]&lt;3.4,D134*0.925,IF(trajectories[[#This Row],[INR]]&lt;4,D134*0.9,IF(trajectories[[#This Row],[INR]]&lt;=5,D134*0.875,trajectories[[#This Row],[dose_manual]]))))))))))</f>
        <v>6.7993749999999995</v>
      </c>
      <c r="E135" s="1">
        <f>IF(OR(trajectories[[#This Row],[day]]=1,trajectories[[#This Row],[day]]=3),2,IF(OR(trajectories[[#This Row],[INR]]&lt;2,AND(trajectories[[#This Row],[INR]]&lt;=5,trajectories[[#This Row],[INR]]&gt;3)),7,IF(trajectories[[#This Row],[INR]]&lt;=3,IF(D134&lt;&gt;D133,1,VLOOKUP(E134,$L$2:$M$7,2,FALSE)),trajectories[[#This Row],[interval_manual]])))</f>
        <v>7</v>
      </c>
      <c r="F135">
        <f>IF(OR(trajectories[[#This Row],[INR]]&gt;5,AND(trajectories[[#This Row],[INR]]&gt;3,F134=1)),1,0)</f>
        <v>0</v>
      </c>
      <c r="G135">
        <f>IF(trajectories[[#This Row],[INR]]&gt;=4,1,0)</f>
        <v>0</v>
      </c>
    </row>
    <row r="136" spans="1:7" x14ac:dyDescent="0.45">
      <c r="A136" s="1">
        <f>IFERROR(IF(trajectories[[#This Row],[day]]&lt;B135,A135+1,A135),1)</f>
        <v>9</v>
      </c>
      <c r="B136" s="1">
        <f t="shared" si="5"/>
        <v>31</v>
      </c>
      <c r="C136">
        <v>1.4999999999999996</v>
      </c>
      <c r="D136" s="1">
        <f>IF(F135=1,trajectories[[#This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Row],[INR]]&lt;1.5,D135*1.15,IF(trajectories[[#This Row],[INR]]&lt;1.8,D135*1.1,D135*1.075))),IF(trajectories[[#This Row],[INR]]&lt;1.5,D135*1.15,IF(trajectories[[#This Row],[INR]]&lt;1.8,D135*1.1,IF(trajectories[[#This Row],[INR]]&lt;2,D135*1.075,IF(trajectories[[#This Row],[INR]]&lt;=3,D135,IF(trajectories[[#This Row],[INR]]&lt;3.4,D135*0.925,IF(trajectories[[#This Row],[INR]]&lt;4,D135*0.9,IF(trajectories[[#This Row],[INR]]&lt;=5,D135*0.875,trajectories[[#This Row],[dose_manual]]))))))))))</f>
        <v>7.4793124999999998</v>
      </c>
      <c r="E136" s="1">
        <f>IF(OR(trajectories[[#This Row],[day]]=1,trajectories[[#This Row],[day]]=3),2,IF(OR(trajectories[[#This Row],[INR]]&lt;2,AND(trajectories[[#This Row],[INR]]&lt;=5,trajectories[[#This Row],[INR]]&gt;3)),7,IF(trajectories[[#This Row],[INR]]&lt;=3,IF(D135&lt;&gt;D134,1,VLOOKUP(E135,$L$2:$M$7,2,FALSE)),trajectories[[#This Row],[interval_manual]])))</f>
        <v>7</v>
      </c>
      <c r="F136">
        <f>IF(OR(trajectories[[#This Row],[INR]]&gt;5,AND(trajectories[[#This Row],[INR]]&gt;3,F135=1)),1,0)</f>
        <v>0</v>
      </c>
      <c r="G136">
        <f>IF(trajectories[[#This Row],[INR]]&gt;=4,1,0)</f>
        <v>0</v>
      </c>
    </row>
    <row r="137" spans="1:7" x14ac:dyDescent="0.45">
      <c r="A137" s="1">
        <f>IFERROR(IF(trajectories[[#This Row],[day]]&lt;B136,A136+1,A136),1)</f>
        <v>9</v>
      </c>
      <c r="B137" s="1">
        <f t="shared" si="5"/>
        <v>38</v>
      </c>
      <c r="C137">
        <v>1.1999999999999993</v>
      </c>
      <c r="D137" s="1">
        <f>IF(F136=1,trajectories[[#This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Row],[INR]]&lt;1.5,D136*1.15,IF(trajectories[[#This Row],[INR]]&lt;1.8,D136*1.1,D136*1.075))),IF(trajectories[[#This Row],[INR]]&lt;1.5,D136*1.15,IF(trajectories[[#This Row],[INR]]&lt;1.8,D136*1.1,IF(trajectories[[#This Row],[INR]]&lt;2,D136*1.075,IF(trajectories[[#This Row],[INR]]&lt;=3,D136,IF(trajectories[[#This Row],[INR]]&lt;3.4,D136*0.925,IF(trajectories[[#This Row],[INR]]&lt;4,D136*0.9,IF(trajectories[[#This Row],[INR]]&lt;=5,D136*0.875,trajectories[[#This Row],[dose_manual]]))))))))))</f>
        <v>8.6012093749999998</v>
      </c>
      <c r="E137" s="1">
        <f>IF(OR(trajectories[[#This Row],[day]]=1,trajectories[[#This Row],[day]]=3),2,IF(OR(trajectories[[#This Row],[INR]]&lt;2,AND(trajectories[[#This Row],[INR]]&lt;=5,trajectories[[#This Row],[INR]]&gt;3)),7,IF(trajectories[[#This Row],[INR]]&lt;=3,IF(D136&lt;&gt;D135,1,VLOOKUP(E136,$L$2:$M$7,2,FALSE)),trajectories[[#This Row],[interval_manual]])))</f>
        <v>7</v>
      </c>
      <c r="F137">
        <f>IF(OR(trajectories[[#This Row],[INR]]&gt;5,AND(trajectories[[#This Row],[INR]]&gt;3,F136=1)),1,0)</f>
        <v>0</v>
      </c>
      <c r="G137">
        <f>IF(trajectories[[#This Row],[INR]]&gt;=4,1,0)</f>
        <v>0</v>
      </c>
    </row>
    <row r="138" spans="1:7" x14ac:dyDescent="0.45">
      <c r="A138" s="1">
        <f>IFERROR(IF(trajectories[[#This Row],[day]]&lt;B137,A137+1,A137),1)</f>
        <v>9</v>
      </c>
      <c r="B138" s="1">
        <f t="shared" si="5"/>
        <v>45</v>
      </c>
      <c r="C138">
        <v>1</v>
      </c>
      <c r="D138" s="1">
        <f>IF(F137=1,trajectories[[#This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Row],[INR]]&lt;1.5,D137*1.15,IF(trajectories[[#This Row],[INR]]&lt;1.8,D137*1.1,D137*1.075))),IF(trajectories[[#This Row],[INR]]&lt;1.5,D137*1.15,IF(trajectories[[#This Row],[INR]]&lt;1.8,D137*1.1,IF(trajectories[[#This Row],[INR]]&lt;2,D137*1.075,IF(trajectories[[#This Row],[INR]]&lt;=3,D137,IF(trajectories[[#This Row],[INR]]&lt;3.4,D137*0.925,IF(trajectories[[#This Row],[INR]]&lt;4,D137*0.9,IF(trajectories[[#This Row],[INR]]&lt;=5,D137*0.875,trajectories[[#This Row],[dose_manual]]))))))))))</f>
        <v>9.8913907812499993</v>
      </c>
      <c r="E138" s="1">
        <f>IF(OR(trajectories[[#This Row],[day]]=1,trajectories[[#This Row],[day]]=3),2,IF(OR(trajectories[[#This Row],[INR]]&lt;2,AND(trajectories[[#This Row],[INR]]&lt;=5,trajectories[[#This Row],[INR]]&gt;3)),7,IF(trajectories[[#This Row],[INR]]&lt;=3,IF(D137&lt;&gt;D136,1,VLOOKUP(E137,$L$2:$M$7,2,FALSE)),trajectories[[#This Row],[interval_manual]])))</f>
        <v>7</v>
      </c>
      <c r="F138">
        <f>IF(OR(trajectories[[#This Row],[INR]]&gt;5,AND(trajectories[[#This Row],[INR]]&gt;3,F137=1)),1,0)</f>
        <v>0</v>
      </c>
      <c r="G138">
        <f>IF(trajectories[[#This Row],[INR]]&gt;=4,1,0)</f>
        <v>0</v>
      </c>
    </row>
    <row r="139" spans="1:7" x14ac:dyDescent="0.45">
      <c r="A139" s="1">
        <f>IFERROR(IF(trajectories[[#This Row],[day]]&lt;B138,A138+1,A138),1)</f>
        <v>9</v>
      </c>
      <c r="B139" s="1">
        <f t="shared" si="5"/>
        <v>52</v>
      </c>
      <c r="C139">
        <v>1</v>
      </c>
      <c r="D139" s="1">
        <f>IF(F138=1,trajectories[[#This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Row],[INR]]&lt;1.5,D138*1.15,IF(trajectories[[#This Row],[INR]]&lt;1.8,D138*1.1,D138*1.075))),IF(trajectories[[#This Row],[INR]]&lt;1.5,D138*1.15,IF(trajectories[[#This Row],[INR]]&lt;1.8,D138*1.1,IF(trajectories[[#This Row],[INR]]&lt;2,D138*1.075,IF(trajectories[[#This Row],[INR]]&lt;=3,D138,IF(trajectories[[#This Row],[INR]]&lt;3.4,D138*0.925,IF(trajectories[[#This Row],[INR]]&lt;4,D138*0.9,IF(trajectories[[#This Row],[INR]]&lt;=5,D138*0.875,trajectories[[#This Row],[dose_manual]]))))))))))</f>
        <v>11.375099398437499</v>
      </c>
      <c r="E139" s="1">
        <f>IF(OR(trajectories[[#This Row],[day]]=1,trajectories[[#This Row],[day]]=3),2,IF(OR(trajectories[[#This Row],[INR]]&lt;2,AND(trajectories[[#This Row],[INR]]&lt;=5,trajectories[[#This Row],[INR]]&gt;3)),7,IF(trajectories[[#This Row],[INR]]&lt;=3,IF(D138&lt;&gt;D137,1,VLOOKUP(E138,$L$2:$M$7,2,FALSE)),trajectories[[#This Row],[interval_manual]])))</f>
        <v>7</v>
      </c>
      <c r="F139">
        <f>IF(OR(trajectories[[#This Row],[INR]]&gt;5,AND(trajectories[[#This Row],[INR]]&gt;3,F138=1)),1,0)</f>
        <v>0</v>
      </c>
      <c r="G139">
        <f>IF(trajectories[[#This Row],[INR]]&gt;=4,1,0)</f>
        <v>0</v>
      </c>
    </row>
    <row r="140" spans="1:7" x14ac:dyDescent="0.45">
      <c r="A140" s="1">
        <f>IFERROR(IF(trajectories[[#This Row],[day]]&lt;B139,A139+1,A139),1)</f>
        <v>9</v>
      </c>
      <c r="B140" s="1">
        <f t="shared" si="5"/>
        <v>59</v>
      </c>
      <c r="C140">
        <v>1.4</v>
      </c>
      <c r="D140" s="1">
        <f>IF(F139=1,trajectories[[#This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Row],[INR]]&lt;1.5,D139*1.15,IF(trajectories[[#This Row],[INR]]&lt;1.8,D139*1.1,D139*1.075))),IF(trajectories[[#This Row],[INR]]&lt;1.5,D139*1.15,IF(trajectories[[#This Row],[INR]]&lt;1.8,D139*1.1,IF(trajectories[[#This Row],[INR]]&lt;2,D139*1.075,IF(trajectories[[#This Row],[INR]]&lt;=3,D139,IF(trajectories[[#This Row],[INR]]&lt;3.4,D139*0.925,IF(trajectories[[#This Row],[INR]]&lt;4,D139*0.9,IF(trajectories[[#This Row],[INR]]&lt;=5,D139*0.875,trajectories[[#This Row],[dose_manual]]))))))))))</f>
        <v>13.081364308203122</v>
      </c>
      <c r="E140" s="1">
        <f>IF(OR(trajectories[[#This Row],[day]]=1,trajectories[[#This Row],[day]]=3),2,IF(OR(trajectories[[#This Row],[INR]]&lt;2,AND(trajectories[[#This Row],[INR]]&lt;=5,trajectories[[#This Row],[INR]]&gt;3)),7,IF(trajectories[[#This Row],[INR]]&lt;=3,IF(D139&lt;&gt;D138,1,VLOOKUP(E139,$L$2:$M$7,2,FALSE)),trajectories[[#This Row],[interval_manual]])))</f>
        <v>7</v>
      </c>
      <c r="F140">
        <f>IF(OR(trajectories[[#This Row],[INR]]&gt;5,AND(trajectories[[#This Row],[INR]]&gt;3,F139=1)),1,0)</f>
        <v>0</v>
      </c>
      <c r="G140">
        <f>IF(trajectories[[#This Row],[INR]]&gt;=4,1,0)</f>
        <v>0</v>
      </c>
    </row>
    <row r="141" spans="1:7" x14ac:dyDescent="0.45">
      <c r="A141" s="1">
        <f>IFERROR(IF(trajectories[[#This Row],[day]]&lt;B140,A140+1,A140),1)</f>
        <v>9</v>
      </c>
      <c r="B141" s="1">
        <f t="shared" si="5"/>
        <v>66</v>
      </c>
      <c r="C141">
        <v>1</v>
      </c>
      <c r="D141" s="1">
        <f>IF(F140=1,trajectories[[#This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Row],[INR]]&lt;1.5,D140*1.15,IF(trajectories[[#This Row],[INR]]&lt;1.8,D140*1.1,D140*1.075))),IF(trajectories[[#This Row],[INR]]&lt;1.5,D140*1.15,IF(trajectories[[#This Row],[INR]]&lt;1.8,D140*1.1,IF(trajectories[[#This Row],[INR]]&lt;2,D140*1.075,IF(trajectories[[#This Row],[INR]]&lt;=3,D140,IF(trajectories[[#This Row],[INR]]&lt;3.4,D140*0.925,IF(trajectories[[#This Row],[INR]]&lt;4,D140*0.9,IF(trajectories[[#This Row],[INR]]&lt;=5,D140*0.875,trajectories[[#This Row],[dose_manual]]))))))))))</f>
        <v>15.043568954433589</v>
      </c>
      <c r="E141" s="1">
        <f>IF(OR(trajectories[[#This Row],[day]]=1,trajectories[[#This Row],[day]]=3),2,IF(OR(trajectories[[#This Row],[INR]]&lt;2,AND(trajectories[[#This Row],[INR]]&lt;=5,trajectories[[#This Row],[INR]]&gt;3)),7,IF(trajectories[[#This Row],[INR]]&lt;=3,IF(D140&lt;&gt;D139,1,VLOOKUP(E140,$L$2:$M$7,2,FALSE)),trajectories[[#This Row],[interval_manual]])))</f>
        <v>7</v>
      </c>
      <c r="F141">
        <f>IF(OR(trajectories[[#This Row],[INR]]&gt;5,AND(trajectories[[#This Row],[INR]]&gt;3,F140=1)),1,0)</f>
        <v>0</v>
      </c>
      <c r="G141">
        <f>IF(trajectories[[#This Row],[INR]]&gt;=4,1,0)</f>
        <v>0</v>
      </c>
    </row>
    <row r="142" spans="1:7" x14ac:dyDescent="0.45">
      <c r="A142" s="1">
        <f>IFERROR(IF(trajectories[[#This Row],[day]]&lt;B141,A141+1,A141),1)</f>
        <v>9</v>
      </c>
      <c r="B142" s="1">
        <f t="shared" si="5"/>
        <v>73</v>
      </c>
      <c r="C142">
        <v>1</v>
      </c>
      <c r="D142" s="1">
        <f>IF(F141=1,trajectories[[#This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Row],[INR]]&lt;1.5,D141*1.15,IF(trajectories[[#This Row],[INR]]&lt;1.8,D141*1.1,D141*1.075))),IF(trajectories[[#This Row],[INR]]&lt;1.5,D141*1.15,IF(trajectories[[#This Row],[INR]]&lt;1.8,D141*1.1,IF(trajectories[[#This Row],[INR]]&lt;2,D141*1.075,IF(trajectories[[#This Row],[INR]]&lt;=3,D141,IF(trajectories[[#This Row],[INR]]&lt;3.4,D141*0.925,IF(trajectories[[#This Row],[INR]]&lt;4,D141*0.9,IF(trajectories[[#This Row],[INR]]&lt;=5,D141*0.875,trajectories[[#This Row],[dose_manual]]))))))))))</f>
        <v>17.300104297598626</v>
      </c>
      <c r="E142" s="1">
        <f>IF(OR(trajectories[[#This Row],[day]]=1,trajectories[[#This Row],[day]]=3),2,IF(OR(trajectories[[#This Row],[INR]]&lt;2,AND(trajectories[[#This Row],[INR]]&lt;=5,trajectories[[#This Row],[INR]]&gt;3)),7,IF(trajectories[[#This Row],[INR]]&lt;=3,IF(D141&lt;&gt;D140,1,VLOOKUP(E141,$L$2:$M$7,2,FALSE)),trajectories[[#This Row],[interval_manual]])))</f>
        <v>7</v>
      </c>
      <c r="F142">
        <f>IF(OR(trajectories[[#This Row],[INR]]&gt;5,AND(trajectories[[#This Row],[INR]]&gt;3,F141=1)),1,0)</f>
        <v>0</v>
      </c>
      <c r="G142">
        <f>IF(trajectories[[#This Row],[INR]]&gt;=4,1,0)</f>
        <v>0</v>
      </c>
    </row>
    <row r="143" spans="1:7" x14ac:dyDescent="0.45">
      <c r="A143" s="1">
        <f>IFERROR(IF(trajectories[[#This Row],[day]]&lt;B142,A142+1,A142),1)</f>
        <v>9</v>
      </c>
      <c r="B143" s="1">
        <f t="shared" si="5"/>
        <v>80</v>
      </c>
      <c r="C143">
        <v>1</v>
      </c>
      <c r="D143" s="1">
        <f>IF(F142=1,trajectories[[#This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Row],[INR]]&lt;1.5,D142*1.15,IF(trajectories[[#This Row],[INR]]&lt;1.8,D142*1.1,D142*1.075))),IF(trajectories[[#This Row],[INR]]&lt;1.5,D142*1.15,IF(trajectories[[#This Row],[INR]]&lt;1.8,D142*1.1,IF(trajectories[[#This Row],[INR]]&lt;2,D142*1.075,IF(trajectories[[#This Row],[INR]]&lt;=3,D142,IF(trajectories[[#This Row],[INR]]&lt;3.4,D142*0.925,IF(trajectories[[#This Row],[INR]]&lt;4,D142*0.9,IF(trajectories[[#This Row],[INR]]&lt;=5,D142*0.875,trajectories[[#This Row],[dose_manual]]))))))))))</f>
        <v>19.89511994223842</v>
      </c>
      <c r="E143" s="1">
        <f>IF(OR(trajectories[[#This Row],[day]]=1,trajectories[[#This Row],[day]]=3),2,IF(OR(trajectories[[#This Row],[INR]]&lt;2,AND(trajectories[[#This Row],[INR]]&lt;=5,trajectories[[#This Row],[INR]]&gt;3)),7,IF(trajectories[[#This Row],[INR]]&lt;=3,IF(D142&lt;&gt;D141,1,VLOOKUP(E142,$L$2:$M$7,2,FALSE)),trajectories[[#This Row],[interval_manual]])))</f>
        <v>7</v>
      </c>
      <c r="F143">
        <f>IF(OR(trajectories[[#This Row],[INR]]&gt;5,AND(trajectories[[#This Row],[INR]]&gt;3,F142=1)),1,0)</f>
        <v>0</v>
      </c>
      <c r="G143">
        <f>IF(trajectories[[#This Row],[INR]]&gt;=4,1,0)</f>
        <v>0</v>
      </c>
    </row>
    <row r="144" spans="1:7" x14ac:dyDescent="0.45">
      <c r="A144" s="1">
        <f>IFERROR(IF(trajectories[[#This Row],[day]]&lt;B143,A143+1,A143),1)</f>
        <v>9</v>
      </c>
      <c r="B144" s="1">
        <f t="shared" si="5"/>
        <v>87</v>
      </c>
      <c r="C144">
        <v>1.5</v>
      </c>
      <c r="D144" s="1">
        <f>IF(F143=1,trajectories[[#This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Row],[INR]]&lt;1.5,D143*1.15,IF(trajectories[[#This Row],[INR]]&lt;1.8,D143*1.1,D143*1.075))),IF(trajectories[[#This Row],[INR]]&lt;1.5,D143*1.15,IF(trajectories[[#This Row],[INR]]&lt;1.8,D143*1.1,IF(trajectories[[#This Row],[INR]]&lt;2,D143*1.075,IF(trajectories[[#This Row],[INR]]&lt;=3,D143,IF(trajectories[[#This Row],[INR]]&lt;3.4,D143*0.925,IF(trajectories[[#This Row],[INR]]&lt;4,D143*0.9,IF(trajectories[[#This Row],[INR]]&lt;=5,D143*0.875,trajectories[[#This Row],[dose_manual]]))))))))))</f>
        <v>21.884631936462263</v>
      </c>
      <c r="E144" s="1">
        <f>IF(OR(trajectories[[#This Row],[day]]=1,trajectories[[#This Row],[day]]=3),2,IF(OR(trajectories[[#This Row],[INR]]&lt;2,AND(trajectories[[#This Row],[INR]]&lt;=5,trajectories[[#This Row],[INR]]&gt;3)),7,IF(trajectories[[#This Row],[INR]]&lt;=3,IF(D143&lt;&gt;D142,1,VLOOKUP(E143,$L$2:$M$7,2,FALSE)),trajectories[[#This Row],[interval_manual]])))</f>
        <v>7</v>
      </c>
      <c r="F144">
        <f>IF(OR(trajectories[[#This Row],[INR]]&gt;5,AND(trajectories[[#This Row],[INR]]&gt;3,F143=1)),1,0)</f>
        <v>0</v>
      </c>
      <c r="G144">
        <f>IF(trajectories[[#This Row],[INR]]&gt;=4,1,0)</f>
        <v>0</v>
      </c>
    </row>
    <row r="145" spans="1:7" x14ac:dyDescent="0.45">
      <c r="A145" s="1">
        <f>IFERROR(IF(trajectories[[#This Row],[day]]&lt;B144,A144+1,A144),1)</f>
        <v>10</v>
      </c>
      <c r="B145" s="1">
        <f t="shared" si="5"/>
        <v>1</v>
      </c>
      <c r="C145">
        <v>1</v>
      </c>
      <c r="D145" s="1">
        <f>IF(F144=1,trajectories[[#This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Row],[INR]]&lt;1.5,D144*1.15,IF(trajectories[[#This Row],[INR]]&lt;1.8,D144*1.1,D144*1.075))),IF(trajectories[[#This Row],[INR]]&lt;1.5,D144*1.15,IF(trajectories[[#This Row],[INR]]&lt;1.8,D144*1.1,IF(trajectories[[#This Row],[INR]]&lt;2,D144*1.075,IF(trajectories[[#This Row],[INR]]&lt;=3,D144,IF(trajectories[[#This Row],[INR]]&lt;3.4,D144*0.925,IF(trajectories[[#This Row],[INR]]&lt;4,D144*0.9,IF(trajectories[[#This Row],[INR]]&lt;=5,D144*0.875,trajectories[[#This Row],[dose_manual]]))))))))))</f>
        <v>10</v>
      </c>
      <c r="E145" s="1">
        <f>IF(OR(trajectories[[#This Row],[day]]=1,trajectories[[#This Row],[day]]=3),2,IF(OR(trajectories[[#This Row],[INR]]&lt;2,AND(trajectories[[#This Row],[INR]]&lt;=5,trajectories[[#This Row],[INR]]&gt;3)),7,IF(trajectories[[#This Row],[INR]]&lt;=3,IF(D144&lt;&gt;D143,1,VLOOKUP(E144,$L$2:$M$7,2,FALSE)),trajectories[[#This Row],[interval_manual]])))</f>
        <v>2</v>
      </c>
      <c r="F145">
        <f>IF(OR(trajectories[[#This Row],[INR]]&gt;5,AND(trajectories[[#This Row],[INR]]&gt;3,F144=1)),1,0)</f>
        <v>0</v>
      </c>
      <c r="G145">
        <f>IF(trajectories[[#This Row],[INR]]&gt;=4,1,0)</f>
        <v>0</v>
      </c>
    </row>
    <row r="146" spans="1:7" x14ac:dyDescent="0.45">
      <c r="A146" s="1">
        <f>IFERROR(IF(trajectories[[#This Row],[day]]&lt;B145,A145+1,A145),1)</f>
        <v>10</v>
      </c>
      <c r="B146" s="1">
        <f t="shared" si="5"/>
        <v>3</v>
      </c>
      <c r="C146">
        <v>1</v>
      </c>
      <c r="D146" s="1">
        <f>IF(F145=1,trajectories[[#This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Row],[INR]]&lt;1.5,D145*1.15,IF(trajectories[[#This Row],[INR]]&lt;1.8,D145*1.1,D145*1.075))),IF(trajectories[[#This Row],[INR]]&lt;1.5,D145*1.15,IF(trajectories[[#This Row],[INR]]&lt;1.8,D145*1.1,IF(trajectories[[#This Row],[INR]]&lt;2,D145*1.075,IF(trajectories[[#This Row],[INR]]&lt;=3,D145,IF(trajectories[[#This Row],[INR]]&lt;3.4,D145*0.925,IF(trajectories[[#This Row],[INR]]&lt;4,D145*0.9,IF(trajectories[[#This Row],[INR]]&lt;=5,D145*0.875,trajectories[[#This Row],[dose_manual]]))))))))))</f>
        <v>11.5</v>
      </c>
      <c r="E146" s="1">
        <f>IF(OR(trajectories[[#This Row],[day]]=1,trajectories[[#This Row],[day]]=3),2,IF(OR(trajectories[[#This Row],[INR]]&lt;2,AND(trajectories[[#This Row],[INR]]&lt;=5,trajectories[[#This Row],[INR]]&gt;3)),7,IF(trajectories[[#This Row],[INR]]&lt;=3,IF(D145&lt;&gt;D144,1,VLOOKUP(E145,$L$2:$M$7,2,FALSE)),trajectories[[#This Row],[interval_manual]])))</f>
        <v>2</v>
      </c>
      <c r="F146">
        <f>IF(OR(trajectories[[#This Row],[INR]]&gt;5,AND(trajectories[[#This Row],[INR]]&gt;3,F145=1)),1,0)</f>
        <v>0</v>
      </c>
      <c r="G146">
        <f>IF(trajectories[[#This Row],[INR]]&gt;=4,1,0)</f>
        <v>0</v>
      </c>
    </row>
    <row r="147" spans="1:7" x14ac:dyDescent="0.45">
      <c r="A147" s="1">
        <f>IFERROR(IF(trajectories[[#This Row],[day]]&lt;B146,A146+1,A146),1)</f>
        <v>10</v>
      </c>
      <c r="B147" s="1">
        <f t="shared" si="5"/>
        <v>5</v>
      </c>
      <c r="C147">
        <v>1.9</v>
      </c>
      <c r="D147" s="1">
        <f>IF(F146=1,trajectories[[#This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Row],[INR]]&lt;1.5,D146*1.15,IF(trajectories[[#This Row],[INR]]&lt;1.8,D146*1.1,D146*1.075))),IF(trajectories[[#This Row],[INR]]&lt;1.5,D146*1.15,IF(trajectories[[#This Row],[INR]]&lt;1.8,D146*1.1,IF(trajectories[[#This Row],[INR]]&lt;2,D146*1.075,IF(trajectories[[#This Row],[INR]]&lt;=3,D146,IF(trajectories[[#This Row],[INR]]&lt;3.4,D146*0.925,IF(trajectories[[#This Row],[INR]]&lt;4,D146*0.9,IF(trajectories[[#This Row],[INR]]&lt;=5,D146*0.875,trajectories[[#This Row],[dose_manual]]))))))))))</f>
        <v>12.362499999999999</v>
      </c>
      <c r="E147" s="1">
        <f>IF(OR(trajectories[[#This Row],[day]]=1,trajectories[[#This Row],[day]]=3),2,IF(OR(trajectories[[#This Row],[INR]]&lt;2,AND(trajectories[[#This Row],[INR]]&lt;=5,trajectories[[#This Row],[INR]]&gt;3)),7,IF(trajectories[[#This Row],[INR]]&lt;=3,IF(D146&lt;&gt;D145,1,VLOOKUP(E146,$L$2:$M$7,2,FALSE)),trajectories[[#This Row],[interval_manual]])))</f>
        <v>7</v>
      </c>
      <c r="F147">
        <f>IF(OR(trajectories[[#This Row],[INR]]&gt;5,AND(trajectories[[#This Row],[INR]]&gt;3,F146=1)),1,0)</f>
        <v>0</v>
      </c>
      <c r="G147">
        <f>IF(trajectories[[#This Row],[INR]]&gt;=4,1,0)</f>
        <v>0</v>
      </c>
    </row>
    <row r="148" spans="1:7" x14ac:dyDescent="0.45">
      <c r="A148" s="1">
        <f>IFERROR(IF(trajectories[[#This Row],[day]]&lt;B147,A147+1,A147),1)</f>
        <v>10</v>
      </c>
      <c r="B148" s="1">
        <f t="shared" si="5"/>
        <v>12</v>
      </c>
      <c r="C148">
        <v>2.9</v>
      </c>
      <c r="D148" s="1">
        <f>IF(F147=1,trajectories[[#This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Row],[INR]]&lt;1.5,D147*1.15,IF(trajectories[[#This Row],[INR]]&lt;1.8,D147*1.1,D147*1.075))),IF(trajectories[[#This Row],[INR]]&lt;1.5,D147*1.15,IF(trajectories[[#This Row],[INR]]&lt;1.8,D147*1.1,IF(trajectories[[#This Row],[INR]]&lt;2,D147*1.075,IF(trajectories[[#This Row],[INR]]&lt;=3,D147,IF(trajectories[[#This Row],[INR]]&lt;3.4,D147*0.925,IF(trajectories[[#This Row],[INR]]&lt;4,D147*0.9,IF(trajectories[[#This Row],[INR]]&lt;=5,D147*0.875,trajectories[[#This Row],[dose_manual]]))))))))))</f>
        <v>12.362499999999999</v>
      </c>
      <c r="E148" s="1">
        <f>IF(OR(trajectories[[#This Row],[day]]=1,trajectories[[#This Row],[day]]=3),2,IF(OR(trajectories[[#This Row],[INR]]&lt;2,AND(trajectories[[#This Row],[INR]]&lt;=5,trajectories[[#This Row],[INR]]&gt;3)),7,IF(trajectories[[#This Row],[INR]]&lt;=3,IF(D147&lt;&gt;D146,1,VLOOKUP(E147,$L$2:$M$7,2,FALSE)),trajectories[[#This Row],[interval_manual]])))</f>
        <v>1</v>
      </c>
      <c r="F148">
        <f>IF(OR(trajectories[[#This Row],[INR]]&gt;5,AND(trajectories[[#This Row],[INR]]&gt;3,F147=1)),1,0)</f>
        <v>0</v>
      </c>
      <c r="G148">
        <f>IF(trajectories[[#This Row],[INR]]&gt;=4,1,0)</f>
        <v>0</v>
      </c>
    </row>
    <row r="149" spans="1:7" x14ac:dyDescent="0.45">
      <c r="A149" s="1">
        <f>IFERROR(IF(trajectories[[#This Row],[day]]&lt;B148,A148+1,A148),1)</f>
        <v>10</v>
      </c>
      <c r="B149" s="1">
        <f t="shared" si="5"/>
        <v>13</v>
      </c>
      <c r="C149">
        <v>2.5</v>
      </c>
      <c r="D149" s="1">
        <f>IF(F148=1,trajectories[[#This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Row],[INR]]&lt;1.5,D148*1.15,IF(trajectories[[#This Row],[INR]]&lt;1.8,D148*1.1,D148*1.075))),IF(trajectories[[#This Row],[INR]]&lt;1.5,D148*1.15,IF(trajectories[[#This Row],[INR]]&lt;1.8,D148*1.1,IF(trajectories[[#This Row],[INR]]&lt;2,D148*1.075,IF(trajectories[[#This Row],[INR]]&lt;=3,D148,IF(trajectories[[#This Row],[INR]]&lt;3.4,D148*0.925,IF(trajectories[[#This Row],[INR]]&lt;4,D148*0.9,IF(trajectories[[#This Row],[INR]]&lt;=5,D148*0.875,trajectories[[#This Row],[dose_manual]]))))))))))</f>
        <v>12.362499999999999</v>
      </c>
      <c r="E149" s="1">
        <f>IF(OR(trajectories[[#This Row],[day]]=1,trajectories[[#This Row],[day]]=3),2,IF(OR(trajectories[[#This Row],[INR]]&lt;2,AND(trajectories[[#This Row],[INR]]&lt;=5,trajectories[[#This Row],[INR]]&gt;3)),7,IF(trajectories[[#This Row],[INR]]&lt;=3,IF(D148&lt;&gt;D147,1,VLOOKUP(E148,$L$2:$M$7,2,FALSE)),trajectories[[#This Row],[interval_manual]])))</f>
        <v>5</v>
      </c>
      <c r="F149">
        <f>IF(OR(trajectories[[#This Row],[INR]]&gt;5,AND(trajectories[[#This Row],[INR]]&gt;3,F148=1)),1,0)</f>
        <v>0</v>
      </c>
      <c r="G149">
        <f>IF(trajectories[[#This Row],[INR]]&gt;=4,1,0)</f>
        <v>0</v>
      </c>
    </row>
    <row r="150" spans="1:7" x14ac:dyDescent="0.45">
      <c r="A150" s="1">
        <f>IFERROR(IF(trajectories[[#This Row],[day]]&lt;B149,A149+1,A149),1)</f>
        <v>10</v>
      </c>
      <c r="B150" s="1">
        <f t="shared" si="5"/>
        <v>18</v>
      </c>
      <c r="C150">
        <v>2.8</v>
      </c>
      <c r="D150" s="1">
        <f>IF(F149=1,trajectories[[#This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Row],[INR]]&lt;1.5,D149*1.15,IF(trajectories[[#This Row],[INR]]&lt;1.8,D149*1.1,D149*1.075))),IF(trajectories[[#This Row],[INR]]&lt;1.5,D149*1.15,IF(trajectories[[#This Row],[INR]]&lt;1.8,D149*1.1,IF(trajectories[[#This Row],[INR]]&lt;2,D149*1.075,IF(trajectories[[#This Row],[INR]]&lt;=3,D149,IF(trajectories[[#This Row],[INR]]&lt;3.4,D149*0.925,IF(trajectories[[#This Row],[INR]]&lt;4,D149*0.9,IF(trajectories[[#This Row],[INR]]&lt;=5,D149*0.875,trajectories[[#This Row],[dose_manual]]))))))))))</f>
        <v>12.362499999999999</v>
      </c>
      <c r="E150" s="1">
        <f>IF(OR(trajectories[[#This Row],[day]]=1,trajectories[[#This Row],[day]]=3),2,IF(OR(trajectories[[#This Row],[INR]]&lt;2,AND(trajectories[[#This Row],[INR]]&lt;=5,trajectories[[#This Row],[INR]]&gt;3)),7,IF(trajectories[[#This Row],[INR]]&lt;=3,IF(D149&lt;&gt;D148,1,VLOOKUP(E149,$L$2:$M$7,2,FALSE)),trajectories[[#This Row],[interval_manual]])))</f>
        <v>7</v>
      </c>
      <c r="F150">
        <f>IF(OR(trajectories[[#This Row],[INR]]&gt;5,AND(trajectories[[#This Row],[INR]]&gt;3,F149=1)),1,0)</f>
        <v>0</v>
      </c>
      <c r="G150">
        <f>IF(trajectories[[#This Row],[INR]]&gt;=4,1,0)</f>
        <v>0</v>
      </c>
    </row>
    <row r="151" spans="1:7" x14ac:dyDescent="0.45">
      <c r="A151" s="1">
        <f>IFERROR(IF(trajectories[[#This Row],[day]]&lt;B150,A150+1,A150),1)</f>
        <v>10</v>
      </c>
      <c r="B151" s="1">
        <f t="shared" si="5"/>
        <v>25</v>
      </c>
      <c r="C151">
        <v>2.0999999999999996</v>
      </c>
      <c r="D151" s="1">
        <f>IF(F150=1,trajectories[[#This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Row],[INR]]&lt;1.5,D150*1.15,IF(trajectories[[#This Row],[INR]]&lt;1.8,D150*1.1,D150*1.075))),IF(trajectories[[#This Row],[INR]]&lt;1.5,D150*1.15,IF(trajectories[[#This Row],[INR]]&lt;1.8,D150*1.1,IF(trajectories[[#This Row],[INR]]&lt;2,D150*1.075,IF(trajectories[[#This Row],[INR]]&lt;=3,D150,IF(trajectories[[#This Row],[INR]]&lt;3.4,D150*0.925,IF(trajectories[[#This Row],[INR]]&lt;4,D150*0.9,IF(trajectories[[#This Row],[INR]]&lt;=5,D150*0.875,trajectories[[#This Row],[dose_manual]]))))))))))</f>
        <v>12.362499999999999</v>
      </c>
      <c r="E151" s="1">
        <f>IF(OR(trajectories[[#This Row],[day]]=1,trajectories[[#This Row],[day]]=3),2,IF(OR(trajectories[[#This Row],[INR]]&lt;2,AND(trajectories[[#This Row],[INR]]&lt;=5,trajectories[[#This Row],[INR]]&gt;3)),7,IF(trajectories[[#This Row],[INR]]&lt;=3,IF(D150&lt;&gt;D149,1,VLOOKUP(E150,$L$2:$M$7,2,FALSE)),trajectories[[#This Row],[interval_manual]])))</f>
        <v>14</v>
      </c>
      <c r="F151">
        <f>IF(OR(trajectories[[#This Row],[INR]]&gt;5,AND(trajectories[[#This Row],[INR]]&gt;3,F150=1)),1,0)</f>
        <v>0</v>
      </c>
      <c r="G151">
        <f>IF(trajectories[[#This Row],[INR]]&gt;=4,1,0)</f>
        <v>0</v>
      </c>
    </row>
    <row r="152" spans="1:7" x14ac:dyDescent="0.45">
      <c r="A152" s="1">
        <f>IFERROR(IF(trajectories[[#This Row],[day]]&lt;B151,A151+1,A151),1)</f>
        <v>10</v>
      </c>
      <c r="B152" s="1">
        <f t="shared" si="5"/>
        <v>39</v>
      </c>
      <c r="C152">
        <v>2.8999999999999995</v>
      </c>
      <c r="D152" s="1">
        <f>IF(F151=1,trajectories[[#This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Row],[INR]]&lt;1.5,D151*1.15,IF(trajectories[[#This Row],[INR]]&lt;1.8,D151*1.1,D151*1.075))),IF(trajectories[[#This Row],[INR]]&lt;1.5,D151*1.15,IF(trajectories[[#This Row],[INR]]&lt;1.8,D151*1.1,IF(trajectories[[#This Row],[INR]]&lt;2,D151*1.075,IF(trajectories[[#This Row],[INR]]&lt;=3,D151,IF(trajectories[[#This Row],[INR]]&lt;3.4,D151*0.925,IF(trajectories[[#This Row],[INR]]&lt;4,D151*0.9,IF(trajectories[[#This Row],[INR]]&lt;=5,D151*0.875,trajectories[[#This Row],[dose_manual]]))))))))))</f>
        <v>12.362499999999999</v>
      </c>
      <c r="E152" s="1">
        <f>IF(OR(trajectories[[#This Row],[day]]=1,trajectories[[#This Row],[day]]=3),2,IF(OR(trajectories[[#This Row],[INR]]&lt;2,AND(trajectories[[#This Row],[INR]]&lt;=5,trajectories[[#This Row],[INR]]&gt;3)),7,IF(trajectories[[#This Row],[INR]]&lt;=3,IF(D151&lt;&gt;D150,1,VLOOKUP(E151,$L$2:$M$7,2,FALSE)),trajectories[[#This Row],[interval_manual]])))</f>
        <v>28</v>
      </c>
      <c r="F152">
        <f>IF(OR(trajectories[[#This Row],[INR]]&gt;5,AND(trajectories[[#This Row],[INR]]&gt;3,F151=1)),1,0)</f>
        <v>0</v>
      </c>
      <c r="G152">
        <f>IF(trajectories[[#This Row],[INR]]&gt;=4,1,0)</f>
        <v>0</v>
      </c>
    </row>
    <row r="153" spans="1:7" x14ac:dyDescent="0.45">
      <c r="A153" s="1">
        <f>IFERROR(IF(trajectories[[#This Row],[day]]&lt;B152,A152+1,A152),1)</f>
        <v>10</v>
      </c>
      <c r="B153" s="1">
        <f t="shared" si="5"/>
        <v>67</v>
      </c>
      <c r="C153">
        <v>3.3999999999999995</v>
      </c>
      <c r="D153" s="1">
        <f>IF(F152=1,trajectories[[#This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Row],[INR]]&lt;1.5,D152*1.15,IF(trajectories[[#This Row],[INR]]&lt;1.8,D152*1.1,D152*1.075))),IF(trajectories[[#This Row],[INR]]&lt;1.5,D152*1.15,IF(trajectories[[#This Row],[INR]]&lt;1.8,D152*1.1,IF(trajectories[[#This Row],[INR]]&lt;2,D152*1.075,IF(trajectories[[#This Row],[INR]]&lt;=3,D152,IF(trajectories[[#This Row],[INR]]&lt;3.4,D152*0.925,IF(trajectories[[#This Row],[INR]]&lt;4,D152*0.9,IF(trajectories[[#This Row],[INR]]&lt;=5,D152*0.875,trajectories[[#This Row],[dose_manual]]))))))))))</f>
        <v>11.126249999999999</v>
      </c>
      <c r="E153" s="1">
        <f>IF(OR(trajectories[[#This Row],[day]]=1,trajectories[[#This Row],[day]]=3),2,IF(OR(trajectories[[#This Row],[INR]]&lt;2,AND(trajectories[[#This Row],[INR]]&lt;=5,trajectories[[#This Row],[INR]]&gt;3)),7,IF(trajectories[[#This Row],[INR]]&lt;=3,IF(D152&lt;&gt;D151,1,VLOOKUP(E152,$L$2:$M$7,2,FALSE)),trajectories[[#This Row],[interval_manual]])))</f>
        <v>7</v>
      </c>
      <c r="F153">
        <f>IF(OR(trajectories[[#This Row],[INR]]&gt;5,AND(trajectories[[#This Row],[INR]]&gt;3,F152=1)),1,0)</f>
        <v>0</v>
      </c>
      <c r="G153">
        <f>IF(trajectories[[#This Row],[INR]]&gt;=4,1,0)</f>
        <v>0</v>
      </c>
    </row>
    <row r="154" spans="1:7" x14ac:dyDescent="0.45">
      <c r="A154" s="1">
        <f>IFERROR(IF(trajectories[[#This Row],[day]]&lt;B153,A153+1,A153),1)</f>
        <v>10</v>
      </c>
      <c r="B154" s="1">
        <f t="shared" si="5"/>
        <v>74</v>
      </c>
      <c r="C154">
        <v>3.1999999999999993</v>
      </c>
      <c r="D154" s="1">
        <f>IF(F153=1,trajectories[[#This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Row],[INR]]&lt;1.5,D153*1.15,IF(trajectories[[#This Row],[INR]]&lt;1.8,D153*1.1,D153*1.075))),IF(trajectories[[#This Row],[INR]]&lt;1.5,D153*1.15,IF(trajectories[[#This Row],[INR]]&lt;1.8,D153*1.1,IF(trajectories[[#This Row],[INR]]&lt;2,D153*1.075,IF(trajectories[[#This Row],[INR]]&lt;=3,D153,IF(trajectories[[#This Row],[INR]]&lt;3.4,D153*0.925,IF(trajectories[[#This Row],[INR]]&lt;4,D153*0.9,IF(trajectories[[#This Row],[INR]]&lt;=5,D153*0.875,trajectories[[#This Row],[dose_manual]]))))))))))</f>
        <v>10.29178125</v>
      </c>
      <c r="E154" s="1">
        <f>IF(OR(trajectories[[#This Row],[day]]=1,trajectories[[#This Row],[day]]=3),2,IF(OR(trajectories[[#This Row],[INR]]&lt;2,AND(trajectories[[#This Row],[INR]]&lt;=5,trajectories[[#This Row],[INR]]&gt;3)),7,IF(trajectories[[#This Row],[INR]]&lt;=3,IF(D153&lt;&gt;D152,1,VLOOKUP(E153,$L$2:$M$7,2,FALSE)),trajectories[[#This Row],[interval_manual]])))</f>
        <v>7</v>
      </c>
      <c r="F154">
        <f>IF(OR(trajectories[[#This Row],[INR]]&gt;5,AND(trajectories[[#This Row],[INR]]&gt;3,F153=1)),1,0)</f>
        <v>0</v>
      </c>
      <c r="G154">
        <f>IF(trajectories[[#This Row],[INR]]&gt;=4,1,0)</f>
        <v>0</v>
      </c>
    </row>
    <row r="155" spans="1:7" x14ac:dyDescent="0.45">
      <c r="A155" s="1">
        <f>IFERROR(IF(trajectories[[#This Row],[day]]&lt;B154,A154+1,A154),1)</f>
        <v>10</v>
      </c>
      <c r="B155" s="1">
        <f t="shared" si="5"/>
        <v>81</v>
      </c>
      <c r="C155">
        <v>3.5999999999999996</v>
      </c>
      <c r="D155" s="1">
        <f>IF(F154=1,trajectories[[#This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Row],[INR]]&lt;1.5,D154*1.15,IF(trajectories[[#This Row],[INR]]&lt;1.8,D154*1.1,D154*1.075))),IF(trajectories[[#This Row],[INR]]&lt;1.5,D154*1.15,IF(trajectories[[#This Row],[INR]]&lt;1.8,D154*1.1,IF(trajectories[[#This Row],[INR]]&lt;2,D154*1.075,IF(trajectories[[#This Row],[INR]]&lt;=3,D154,IF(trajectories[[#This Row],[INR]]&lt;3.4,D154*0.925,IF(trajectories[[#This Row],[INR]]&lt;4,D154*0.9,IF(trajectories[[#This Row],[INR]]&lt;=5,D154*0.875,trajectories[[#This Row],[dose_manual]]))))))))))</f>
        <v>9.262603125</v>
      </c>
      <c r="E155" s="1">
        <f>IF(OR(trajectories[[#This Row],[day]]=1,trajectories[[#This Row],[day]]=3),2,IF(OR(trajectories[[#This Row],[INR]]&lt;2,AND(trajectories[[#This Row],[INR]]&lt;=5,trajectories[[#This Row],[INR]]&gt;3)),7,IF(trajectories[[#This Row],[INR]]&lt;=3,IF(D154&lt;&gt;D153,1,VLOOKUP(E154,$L$2:$M$7,2,FALSE)),trajectories[[#This Row],[interval_manual]])))</f>
        <v>7</v>
      </c>
      <c r="F155">
        <f>IF(OR(trajectories[[#This Row],[INR]]&gt;5,AND(trajectories[[#This Row],[INR]]&gt;3,F154=1)),1,0)</f>
        <v>0</v>
      </c>
      <c r="G155">
        <f>IF(trajectories[[#This Row],[INR]]&gt;=4,1,0)</f>
        <v>0</v>
      </c>
    </row>
    <row r="156" spans="1:7" x14ac:dyDescent="0.45">
      <c r="A156" s="1">
        <f>IFERROR(IF(trajectories[[#This Row],[day]]&lt;B155,A155+1,A155),1)</f>
        <v>10</v>
      </c>
      <c r="B156" s="1">
        <f t="shared" si="5"/>
        <v>88</v>
      </c>
      <c r="C156">
        <v>3.1999999999999993</v>
      </c>
      <c r="D156" s="1">
        <f>IF(F155=1,trajectories[[#This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Row],[INR]]&lt;1.5,D155*1.15,IF(trajectories[[#This Row],[INR]]&lt;1.8,D155*1.1,D155*1.075))),IF(trajectories[[#This Row],[INR]]&lt;1.5,D155*1.15,IF(trajectories[[#This Row],[INR]]&lt;1.8,D155*1.1,IF(trajectories[[#This Row],[INR]]&lt;2,D155*1.075,IF(trajectories[[#This Row],[INR]]&lt;=3,D155,IF(trajectories[[#This Row],[INR]]&lt;3.4,D155*0.925,IF(trajectories[[#This Row],[INR]]&lt;4,D155*0.9,IF(trajectories[[#This Row],[INR]]&lt;=5,D155*0.875,trajectories[[#This Row],[dose_manual]]))))))))))</f>
        <v>8.5679078906250012</v>
      </c>
      <c r="E156" s="1">
        <f>IF(OR(trajectories[[#This Row],[day]]=1,trajectories[[#This Row],[day]]=3),2,IF(OR(trajectories[[#This Row],[INR]]&lt;2,AND(trajectories[[#This Row],[INR]]&lt;=5,trajectories[[#This Row],[INR]]&gt;3)),7,IF(trajectories[[#This Row],[INR]]&lt;=3,IF(D155&lt;&gt;D154,1,VLOOKUP(E155,$L$2:$M$7,2,FALSE)),trajectories[[#This Row],[interval_manual]])))</f>
        <v>7</v>
      </c>
      <c r="F156">
        <f>IF(OR(trajectories[[#This Row],[INR]]&gt;5,AND(trajectories[[#This Row],[INR]]&gt;3,F155=1)),1,0)</f>
        <v>0</v>
      </c>
      <c r="G156">
        <f>IF(trajectories[[#This Row],[INR]]&gt;=4,1,0)</f>
        <v>0</v>
      </c>
    </row>
    <row r="157" spans="1:7" x14ac:dyDescent="0.45">
      <c r="A157" s="1">
        <f>IFERROR(IF(trajectories[[#This Row],[day]]&lt;B156,A156+1,A156),1)</f>
        <v>11</v>
      </c>
      <c r="B157" s="1">
        <f t="shared" si="5"/>
        <v>1</v>
      </c>
      <c r="C157">
        <v>1.4</v>
      </c>
      <c r="D157" s="1">
        <f>IF(F156=1,trajectories[[#This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Row],[INR]]&lt;1.5,D156*1.15,IF(trajectories[[#This Row],[INR]]&lt;1.8,D156*1.1,D156*1.075))),IF(trajectories[[#This Row],[INR]]&lt;1.5,D156*1.15,IF(trajectories[[#This Row],[INR]]&lt;1.8,D156*1.1,IF(trajectories[[#This Row],[INR]]&lt;2,D156*1.075,IF(trajectories[[#This Row],[INR]]&lt;=3,D156,IF(trajectories[[#This Row],[INR]]&lt;3.4,D156*0.925,IF(trajectories[[#This Row],[INR]]&lt;4,D156*0.9,IF(trajectories[[#This Row],[INR]]&lt;=5,D156*0.875,trajectories[[#This Row],[dose_manual]]))))))))))</f>
        <v>10</v>
      </c>
      <c r="E157" s="1">
        <f>IF(OR(trajectories[[#This Row],[day]]=1,trajectories[[#This Row],[day]]=3),2,IF(OR(trajectories[[#This Row],[INR]]&lt;2,AND(trajectories[[#This Row],[INR]]&lt;=5,trajectories[[#This Row],[INR]]&gt;3)),7,IF(trajectories[[#This Row],[INR]]&lt;=3,IF(D156&lt;&gt;D155,1,VLOOKUP(E156,$L$2:$M$7,2,FALSE)),trajectories[[#This Row],[interval_manual]])))</f>
        <v>2</v>
      </c>
      <c r="F157">
        <f>IF(OR(trajectories[[#This Row],[INR]]&gt;5,AND(trajectories[[#This Row],[INR]]&gt;3,F156=1)),1,0)</f>
        <v>0</v>
      </c>
      <c r="G157">
        <f>IF(trajectories[[#This Row],[INR]]&gt;=4,1,0)</f>
        <v>0</v>
      </c>
    </row>
    <row r="158" spans="1:7" x14ac:dyDescent="0.45">
      <c r="A158" s="1">
        <f>IFERROR(IF(trajectories[[#This Row],[day]]&lt;B157,A157+1,A157),1)</f>
        <v>11</v>
      </c>
      <c r="B158" s="1">
        <f t="shared" si="5"/>
        <v>3</v>
      </c>
      <c r="C158">
        <v>1</v>
      </c>
      <c r="D158" s="1">
        <f>IF(F157=1,trajectories[[#This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Row],[INR]]&lt;1.5,D157*1.15,IF(trajectories[[#This Row],[INR]]&lt;1.8,D157*1.1,D157*1.075))),IF(trajectories[[#This Row],[INR]]&lt;1.5,D157*1.15,IF(trajectories[[#This Row],[INR]]&lt;1.8,D157*1.1,IF(trajectories[[#This Row],[INR]]&lt;2,D157*1.075,IF(trajectories[[#This Row],[INR]]&lt;=3,D157,IF(trajectories[[#This Row],[INR]]&lt;3.4,D157*0.925,IF(trajectories[[#This Row],[INR]]&lt;4,D157*0.9,IF(trajectories[[#This Row],[INR]]&lt;=5,D157*0.875,trajectories[[#This Row],[dose_manual]]))))))))))</f>
        <v>11.5</v>
      </c>
      <c r="E158" s="1">
        <f>IF(OR(trajectories[[#This Row],[day]]=1,trajectories[[#This Row],[day]]=3),2,IF(OR(trajectories[[#This Row],[INR]]&lt;2,AND(trajectories[[#This Row],[INR]]&lt;=5,trajectories[[#This Row],[INR]]&gt;3)),7,IF(trajectories[[#This Row],[INR]]&lt;=3,IF(D157&lt;&gt;D156,1,VLOOKUP(E157,$L$2:$M$7,2,FALSE)),trajectories[[#This Row],[interval_manual]])))</f>
        <v>2</v>
      </c>
      <c r="F158">
        <f>IF(OR(trajectories[[#This Row],[INR]]&gt;5,AND(trajectories[[#This Row],[INR]]&gt;3,F157=1)),1,0)</f>
        <v>0</v>
      </c>
      <c r="G158">
        <f>IF(trajectories[[#This Row],[INR]]&gt;=4,1,0)</f>
        <v>0</v>
      </c>
    </row>
    <row r="159" spans="1:7" x14ac:dyDescent="0.45">
      <c r="A159" s="1">
        <f>IFERROR(IF(trajectories[[#This Row],[day]]&lt;B158,A158+1,A158),1)</f>
        <v>11</v>
      </c>
      <c r="B159" s="1">
        <f t="shared" si="5"/>
        <v>5</v>
      </c>
      <c r="C159">
        <v>1.9</v>
      </c>
      <c r="D159" s="1">
        <f>IF(F158=1,trajectories[[#This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Row],[INR]]&lt;1.5,D158*1.15,IF(trajectories[[#This Row],[INR]]&lt;1.8,D158*1.1,D158*1.075))),IF(trajectories[[#This Row],[INR]]&lt;1.5,D158*1.15,IF(trajectories[[#This Row],[INR]]&lt;1.8,D158*1.1,IF(trajectories[[#This Row],[INR]]&lt;2,D158*1.075,IF(trajectories[[#This Row],[INR]]&lt;=3,D158,IF(trajectories[[#This Row],[INR]]&lt;3.4,D158*0.925,IF(trajectories[[#This Row],[INR]]&lt;4,D158*0.9,IF(trajectories[[#This Row],[INR]]&lt;=5,D158*0.875,trajectories[[#This Row],[dose_manual]]))))))))))</f>
        <v>12.362499999999999</v>
      </c>
      <c r="E159" s="1">
        <f>IF(OR(trajectories[[#This Row],[day]]=1,trajectories[[#This Row],[day]]=3),2,IF(OR(trajectories[[#This Row],[INR]]&lt;2,AND(trajectories[[#This Row],[INR]]&lt;=5,trajectories[[#This Row],[INR]]&gt;3)),7,IF(trajectories[[#This Row],[INR]]&lt;=3,IF(D158&lt;&gt;D157,1,VLOOKUP(E158,$L$2:$M$7,2,FALSE)),trajectories[[#This Row],[interval_manual]])))</f>
        <v>7</v>
      </c>
      <c r="F159">
        <f>IF(OR(trajectories[[#This Row],[INR]]&gt;5,AND(trajectories[[#This Row],[INR]]&gt;3,F158=1)),1,0)</f>
        <v>0</v>
      </c>
      <c r="G159">
        <f>IF(trajectories[[#This Row],[INR]]&gt;=4,1,0)</f>
        <v>0</v>
      </c>
    </row>
    <row r="160" spans="1:7" x14ac:dyDescent="0.45">
      <c r="A160" s="1">
        <f>IFERROR(IF(trajectories[[#This Row],[day]]&lt;B159,A159+1,A159),1)</f>
        <v>11</v>
      </c>
      <c r="B160" s="1">
        <f t="shared" si="5"/>
        <v>12</v>
      </c>
      <c r="C160">
        <v>2.7</v>
      </c>
      <c r="D160" s="1">
        <f>IF(F159=1,trajectories[[#This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Row],[INR]]&lt;1.5,D159*1.15,IF(trajectories[[#This Row],[INR]]&lt;1.8,D159*1.1,D159*1.075))),IF(trajectories[[#This Row],[INR]]&lt;1.5,D159*1.15,IF(trajectories[[#This Row],[INR]]&lt;1.8,D159*1.1,IF(trajectories[[#This Row],[INR]]&lt;2,D159*1.075,IF(trajectories[[#This Row],[INR]]&lt;=3,D159,IF(trajectories[[#This Row],[INR]]&lt;3.4,D159*0.925,IF(trajectories[[#This Row],[INR]]&lt;4,D159*0.9,IF(trajectories[[#This Row],[INR]]&lt;=5,D159*0.875,trajectories[[#This Row],[dose_manual]]))))))))))</f>
        <v>12.362499999999999</v>
      </c>
      <c r="E160" s="1">
        <f>IF(OR(trajectories[[#This Row],[day]]=1,trajectories[[#This Row],[day]]=3),2,IF(OR(trajectories[[#This Row],[INR]]&lt;2,AND(trajectories[[#This Row],[INR]]&lt;=5,trajectories[[#This Row],[INR]]&gt;3)),7,IF(trajectories[[#This Row],[INR]]&lt;=3,IF(D159&lt;&gt;D158,1,VLOOKUP(E159,$L$2:$M$7,2,FALSE)),trajectories[[#This Row],[interval_manual]])))</f>
        <v>1</v>
      </c>
      <c r="F160">
        <f>IF(OR(trajectories[[#This Row],[INR]]&gt;5,AND(trajectories[[#This Row],[INR]]&gt;3,F159=1)),1,0)</f>
        <v>0</v>
      </c>
      <c r="G160">
        <f>IF(trajectories[[#This Row],[INR]]&gt;=4,1,0)</f>
        <v>0</v>
      </c>
    </row>
    <row r="161" spans="1:7" x14ac:dyDescent="0.45">
      <c r="A161" s="1">
        <f>IFERROR(IF(trajectories[[#This Row],[day]]&lt;B160,A160+1,A160),1)</f>
        <v>11</v>
      </c>
      <c r="B161" s="1">
        <f t="shared" si="5"/>
        <v>13</v>
      </c>
      <c r="C161">
        <v>2.4000000000000004</v>
      </c>
      <c r="D161" s="1">
        <f>IF(F160=1,trajectories[[#This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Row],[INR]]&lt;1.5,D160*1.15,IF(trajectories[[#This Row],[INR]]&lt;1.8,D160*1.1,D160*1.075))),IF(trajectories[[#This Row],[INR]]&lt;1.5,D160*1.15,IF(trajectories[[#This Row],[INR]]&lt;1.8,D160*1.1,IF(trajectories[[#This Row],[INR]]&lt;2,D160*1.075,IF(trajectories[[#This Row],[INR]]&lt;=3,D160,IF(trajectories[[#This Row],[INR]]&lt;3.4,D160*0.925,IF(trajectories[[#This Row],[INR]]&lt;4,D160*0.9,IF(trajectories[[#This Row],[INR]]&lt;=5,D160*0.875,trajectories[[#This Row],[dose_manual]]))))))))))</f>
        <v>12.362499999999999</v>
      </c>
      <c r="E161" s="1">
        <f>IF(OR(trajectories[[#This Row],[day]]=1,trajectories[[#This Row],[day]]=3),2,IF(OR(trajectories[[#This Row],[INR]]&lt;2,AND(trajectories[[#This Row],[INR]]&lt;=5,trajectories[[#This Row],[INR]]&gt;3)),7,IF(trajectories[[#This Row],[INR]]&lt;=3,IF(D160&lt;&gt;D159,1,VLOOKUP(E160,$L$2:$M$7,2,FALSE)),trajectories[[#This Row],[interval_manual]])))</f>
        <v>5</v>
      </c>
      <c r="F161">
        <f>IF(OR(trajectories[[#This Row],[INR]]&gt;5,AND(trajectories[[#This Row],[INR]]&gt;3,F160=1)),1,0)</f>
        <v>0</v>
      </c>
      <c r="G161">
        <f>IF(trajectories[[#This Row],[INR]]&gt;=4,1,0)</f>
        <v>0</v>
      </c>
    </row>
    <row r="162" spans="1:7" x14ac:dyDescent="0.45">
      <c r="A162" s="1">
        <f>IFERROR(IF(trajectories[[#This Row],[day]]&lt;B161,A161+1,A161),1)</f>
        <v>11</v>
      </c>
      <c r="B162" s="1">
        <f t="shared" si="5"/>
        <v>18</v>
      </c>
      <c r="C162">
        <v>2.9000000000000004</v>
      </c>
      <c r="D162" s="1">
        <f>IF(F161=1,trajectories[[#This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Row],[INR]]&lt;1.5,D161*1.15,IF(trajectories[[#This Row],[INR]]&lt;1.8,D161*1.1,D161*1.075))),IF(trajectories[[#This Row],[INR]]&lt;1.5,D161*1.15,IF(trajectories[[#This Row],[INR]]&lt;1.8,D161*1.1,IF(trajectories[[#This Row],[INR]]&lt;2,D161*1.075,IF(trajectories[[#This Row],[INR]]&lt;=3,D161,IF(trajectories[[#This Row],[INR]]&lt;3.4,D161*0.925,IF(trajectories[[#This Row],[INR]]&lt;4,D161*0.9,IF(trajectories[[#This Row],[INR]]&lt;=5,D161*0.875,trajectories[[#This Row],[dose_manual]]))))))))))</f>
        <v>12.362499999999999</v>
      </c>
      <c r="E162" s="1">
        <f>IF(OR(trajectories[[#This Row],[day]]=1,trajectories[[#This Row],[day]]=3),2,IF(OR(trajectories[[#This Row],[INR]]&lt;2,AND(trajectories[[#This Row],[INR]]&lt;=5,trajectories[[#This Row],[INR]]&gt;3)),7,IF(trajectories[[#This Row],[INR]]&lt;=3,IF(D161&lt;&gt;D160,1,VLOOKUP(E161,$L$2:$M$7,2,FALSE)),trajectories[[#This Row],[interval_manual]])))</f>
        <v>7</v>
      </c>
      <c r="F162">
        <f>IF(OR(trajectories[[#This Row],[INR]]&gt;5,AND(trajectories[[#This Row],[INR]]&gt;3,F161=1)),1,0)</f>
        <v>0</v>
      </c>
      <c r="G162">
        <f>IF(trajectories[[#This Row],[INR]]&gt;=4,1,0)</f>
        <v>0</v>
      </c>
    </row>
    <row r="163" spans="1:7" x14ac:dyDescent="0.45">
      <c r="A163" s="1">
        <f>IFERROR(IF(trajectories[[#This Row],[day]]&lt;B162,A162+1,A162),1)</f>
        <v>11</v>
      </c>
      <c r="B163" s="1">
        <f t="shared" si="5"/>
        <v>25</v>
      </c>
      <c r="C163">
        <v>3.2</v>
      </c>
      <c r="D163" s="1">
        <f>IF(F162=1,trajectories[[#This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Row],[INR]]&lt;1.5,D162*1.15,IF(trajectories[[#This Row],[INR]]&lt;1.8,D162*1.1,D162*1.075))),IF(trajectories[[#This Row],[INR]]&lt;1.5,D162*1.15,IF(trajectories[[#This Row],[INR]]&lt;1.8,D162*1.1,IF(trajectories[[#This Row],[INR]]&lt;2,D162*1.075,IF(trajectories[[#This Row],[INR]]&lt;=3,D162,IF(trajectories[[#This Row],[INR]]&lt;3.4,D162*0.925,IF(trajectories[[#This Row],[INR]]&lt;4,D162*0.9,IF(trajectories[[#This Row],[INR]]&lt;=5,D162*0.875,trajectories[[#This Row],[dose_manual]]))))))))))</f>
        <v>11.4353125</v>
      </c>
      <c r="E163" s="1">
        <f>IF(OR(trajectories[[#This Row],[day]]=1,trajectories[[#This Row],[day]]=3),2,IF(OR(trajectories[[#This Row],[INR]]&lt;2,AND(trajectories[[#This Row],[INR]]&lt;=5,trajectories[[#This Row],[INR]]&gt;3)),7,IF(trajectories[[#This Row],[INR]]&lt;=3,IF(D162&lt;&gt;D161,1,VLOOKUP(E162,$L$2:$M$7,2,FALSE)),trajectories[[#This Row],[interval_manual]])))</f>
        <v>7</v>
      </c>
      <c r="F163">
        <f>IF(OR(trajectories[[#This Row],[INR]]&gt;5,AND(trajectories[[#This Row],[INR]]&gt;3,F162=1)),1,0)</f>
        <v>0</v>
      </c>
      <c r="G163">
        <f>IF(trajectories[[#This Row],[INR]]&gt;=4,1,0)</f>
        <v>0</v>
      </c>
    </row>
    <row r="164" spans="1:7" x14ac:dyDescent="0.45">
      <c r="A164" s="1">
        <f>IFERROR(IF(trajectories[[#This Row],[day]]&lt;B163,A163+1,A163),1)</f>
        <v>11</v>
      </c>
      <c r="B164" s="1">
        <f t="shared" si="5"/>
        <v>32</v>
      </c>
      <c r="C164">
        <v>2.5</v>
      </c>
      <c r="D164" s="1">
        <f>IF(F163=1,trajectories[[#This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Row],[INR]]&lt;1.5,D163*1.15,IF(trajectories[[#This Row],[INR]]&lt;1.8,D163*1.1,D163*1.075))),IF(trajectories[[#This Row],[INR]]&lt;1.5,D163*1.15,IF(trajectories[[#This Row],[INR]]&lt;1.8,D163*1.1,IF(trajectories[[#This Row],[INR]]&lt;2,D163*1.075,IF(trajectories[[#This Row],[INR]]&lt;=3,D163,IF(trajectories[[#This Row],[INR]]&lt;3.4,D163*0.925,IF(trajectories[[#This Row],[INR]]&lt;4,D163*0.9,IF(trajectories[[#This Row],[INR]]&lt;=5,D163*0.875,trajectories[[#This Row],[dose_manual]]))))))))))</f>
        <v>11.4353125</v>
      </c>
      <c r="E164" s="1">
        <f>IF(OR(trajectories[[#This Row],[day]]=1,trajectories[[#This Row],[day]]=3),2,IF(OR(trajectories[[#This Row],[INR]]&lt;2,AND(trajectories[[#This Row],[INR]]&lt;=5,trajectories[[#This Row],[INR]]&gt;3)),7,IF(trajectories[[#This Row],[INR]]&lt;=3,IF(D163&lt;&gt;D162,1,VLOOKUP(E163,$L$2:$M$7,2,FALSE)),trajectories[[#This Row],[interval_manual]])))</f>
        <v>1</v>
      </c>
      <c r="F164">
        <f>IF(OR(trajectories[[#This Row],[INR]]&gt;5,AND(trajectories[[#This Row],[INR]]&gt;3,F163=1)),1,0)</f>
        <v>0</v>
      </c>
      <c r="G164">
        <f>IF(trajectories[[#This Row],[INR]]&gt;=4,1,0)</f>
        <v>0</v>
      </c>
    </row>
    <row r="165" spans="1:7" x14ac:dyDescent="0.45">
      <c r="A165" s="1">
        <f>IFERROR(IF(trajectories[[#This Row],[day]]&lt;B164,A164+1,A164),1)</f>
        <v>11</v>
      </c>
      <c r="B165" s="1">
        <f t="shared" ref="B165:B228" si="6">IFERROR(IF(B164+E164&gt;90,1,B164+E164),1)</f>
        <v>33</v>
      </c>
      <c r="C165">
        <v>3</v>
      </c>
      <c r="D165" s="1">
        <f>IF(F164=1,trajectories[[#This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Row],[INR]]&lt;1.5,D164*1.15,IF(trajectories[[#This Row],[INR]]&lt;1.8,D164*1.1,D164*1.075))),IF(trajectories[[#This Row],[INR]]&lt;1.5,D164*1.15,IF(trajectories[[#This Row],[INR]]&lt;1.8,D164*1.1,IF(trajectories[[#This Row],[INR]]&lt;2,D164*1.075,IF(trajectories[[#This Row],[INR]]&lt;=3,D164,IF(trajectories[[#This Row],[INR]]&lt;3.4,D164*0.925,IF(trajectories[[#This Row],[INR]]&lt;4,D164*0.9,IF(trajectories[[#This Row],[INR]]&lt;=5,D164*0.875,trajectories[[#This Row],[dose_manual]]))))))))))</f>
        <v>11.4353125</v>
      </c>
      <c r="E165" s="1">
        <f>IF(OR(trajectories[[#This Row],[day]]=1,trajectories[[#This Row],[day]]=3),2,IF(OR(trajectories[[#This Row],[INR]]&lt;2,AND(trajectories[[#This Row],[INR]]&lt;=5,trajectories[[#This Row],[INR]]&gt;3)),7,IF(trajectories[[#This Row],[INR]]&lt;=3,IF(D164&lt;&gt;D163,1,VLOOKUP(E164,$L$2:$M$7,2,FALSE)),trajectories[[#This Row],[interval_manual]])))</f>
        <v>5</v>
      </c>
      <c r="F165">
        <f>IF(OR(trajectories[[#This Row],[INR]]&gt;5,AND(trajectories[[#This Row],[INR]]&gt;3,F164=1)),1,0)</f>
        <v>0</v>
      </c>
      <c r="G165">
        <f>IF(trajectories[[#This Row],[INR]]&gt;=4,1,0)</f>
        <v>0</v>
      </c>
    </row>
    <row r="166" spans="1:7" x14ac:dyDescent="0.45">
      <c r="A166" s="1">
        <f>IFERROR(IF(trajectories[[#This Row],[day]]&lt;B165,A165+1,A165),1)</f>
        <v>11</v>
      </c>
      <c r="B166" s="1">
        <f t="shared" si="6"/>
        <v>38</v>
      </c>
      <c r="C166">
        <v>2.2999999999999998</v>
      </c>
      <c r="D166" s="1">
        <f>IF(F165=1,trajectories[[#This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Row],[INR]]&lt;1.5,D165*1.15,IF(trajectories[[#This Row],[INR]]&lt;1.8,D165*1.1,D165*1.075))),IF(trajectories[[#This Row],[INR]]&lt;1.5,D165*1.15,IF(trajectories[[#This Row],[INR]]&lt;1.8,D165*1.1,IF(trajectories[[#This Row],[INR]]&lt;2,D165*1.075,IF(trajectories[[#This Row],[INR]]&lt;=3,D165,IF(trajectories[[#This Row],[INR]]&lt;3.4,D165*0.925,IF(trajectories[[#This Row],[INR]]&lt;4,D165*0.9,IF(trajectories[[#This Row],[INR]]&lt;=5,D165*0.875,trajectories[[#This Row],[dose_manual]]))))))))))</f>
        <v>11.4353125</v>
      </c>
      <c r="E166" s="1">
        <f>IF(OR(trajectories[[#This Row],[day]]=1,trajectories[[#This Row],[day]]=3),2,IF(OR(trajectories[[#This Row],[INR]]&lt;2,AND(trajectories[[#This Row],[INR]]&lt;=5,trajectories[[#This Row],[INR]]&gt;3)),7,IF(trajectories[[#This Row],[INR]]&lt;=3,IF(D165&lt;&gt;D164,1,VLOOKUP(E165,$L$2:$M$7,2,FALSE)),trajectories[[#This Row],[interval_manual]])))</f>
        <v>7</v>
      </c>
      <c r="F166">
        <f>IF(OR(trajectories[[#This Row],[INR]]&gt;5,AND(trajectories[[#This Row],[INR]]&gt;3,F165=1)),1,0)</f>
        <v>0</v>
      </c>
      <c r="G166">
        <f>IF(trajectories[[#This Row],[INR]]&gt;=4,1,0)</f>
        <v>0</v>
      </c>
    </row>
    <row r="167" spans="1:7" x14ac:dyDescent="0.45">
      <c r="A167" s="1">
        <f>IFERROR(IF(trajectories[[#This Row],[day]]&lt;B166,A166+1,A166),1)</f>
        <v>11</v>
      </c>
      <c r="B167" s="1">
        <f t="shared" si="6"/>
        <v>45</v>
      </c>
      <c r="C167">
        <v>2</v>
      </c>
      <c r="D167" s="1">
        <f>IF(F166=1,trajectories[[#This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Row],[INR]]&lt;1.5,D166*1.15,IF(trajectories[[#This Row],[INR]]&lt;1.8,D166*1.1,D166*1.075))),IF(trajectories[[#This Row],[INR]]&lt;1.5,D166*1.15,IF(trajectories[[#This Row],[INR]]&lt;1.8,D166*1.1,IF(trajectories[[#This Row],[INR]]&lt;2,D166*1.075,IF(trajectories[[#This Row],[INR]]&lt;=3,D166,IF(trajectories[[#This Row],[INR]]&lt;3.4,D166*0.925,IF(trajectories[[#This Row],[INR]]&lt;4,D166*0.9,IF(trajectories[[#This Row],[INR]]&lt;=5,D166*0.875,trajectories[[#This Row],[dose_manual]]))))))))))</f>
        <v>11.4353125</v>
      </c>
      <c r="E167" s="1">
        <f>IF(OR(trajectories[[#This Row],[day]]=1,trajectories[[#This Row],[day]]=3),2,IF(OR(trajectories[[#This Row],[INR]]&lt;2,AND(trajectories[[#This Row],[INR]]&lt;=5,trajectories[[#This Row],[INR]]&gt;3)),7,IF(trajectories[[#This Row],[INR]]&lt;=3,IF(D166&lt;&gt;D165,1,VLOOKUP(E166,$L$2:$M$7,2,FALSE)),trajectories[[#This Row],[interval_manual]])))</f>
        <v>14</v>
      </c>
      <c r="F167">
        <f>IF(OR(trajectories[[#This Row],[INR]]&gt;5,AND(trajectories[[#This Row],[INR]]&gt;3,F166=1)),1,0)</f>
        <v>0</v>
      </c>
      <c r="G167">
        <f>IF(trajectories[[#This Row],[INR]]&gt;=4,1,0)</f>
        <v>0</v>
      </c>
    </row>
    <row r="168" spans="1:7" x14ac:dyDescent="0.45">
      <c r="A168" s="1">
        <f>IFERROR(IF(trajectories[[#This Row],[day]]&lt;B167,A167+1,A167),1)</f>
        <v>11</v>
      </c>
      <c r="B168" s="1">
        <f t="shared" si="6"/>
        <v>59</v>
      </c>
      <c r="C168">
        <v>2.6</v>
      </c>
      <c r="D168" s="1">
        <f>IF(F167=1,trajectories[[#This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Row],[INR]]&lt;1.5,D167*1.15,IF(trajectories[[#This Row],[INR]]&lt;1.8,D167*1.1,D167*1.075))),IF(trajectories[[#This Row],[INR]]&lt;1.5,D167*1.15,IF(trajectories[[#This Row],[INR]]&lt;1.8,D167*1.1,IF(trajectories[[#This Row],[INR]]&lt;2,D167*1.075,IF(trajectories[[#This Row],[INR]]&lt;=3,D167,IF(trajectories[[#This Row],[INR]]&lt;3.4,D167*0.925,IF(trajectories[[#This Row],[INR]]&lt;4,D167*0.9,IF(trajectories[[#This Row],[INR]]&lt;=5,D167*0.875,trajectories[[#This Row],[dose_manual]]))))))))))</f>
        <v>11.4353125</v>
      </c>
      <c r="E168" s="1">
        <f>IF(OR(trajectories[[#This Row],[day]]=1,trajectories[[#This Row],[day]]=3),2,IF(OR(trajectories[[#This Row],[INR]]&lt;2,AND(trajectories[[#This Row],[INR]]&lt;=5,trajectories[[#This Row],[INR]]&gt;3)),7,IF(trajectories[[#This Row],[INR]]&lt;=3,IF(D167&lt;&gt;D166,1,VLOOKUP(E167,$L$2:$M$7,2,FALSE)),trajectories[[#This Row],[interval_manual]])))</f>
        <v>28</v>
      </c>
      <c r="F168">
        <f>IF(OR(trajectories[[#This Row],[INR]]&gt;5,AND(trajectories[[#This Row],[INR]]&gt;3,F167=1)),1,0)</f>
        <v>0</v>
      </c>
      <c r="G168">
        <f>IF(trajectories[[#This Row],[INR]]&gt;=4,1,0)</f>
        <v>0</v>
      </c>
    </row>
    <row r="169" spans="1:7" x14ac:dyDescent="0.45">
      <c r="A169" s="1">
        <f>IFERROR(IF(trajectories[[#This Row],[day]]&lt;B168,A168+1,A168),1)</f>
        <v>11</v>
      </c>
      <c r="B169" s="1">
        <f t="shared" si="6"/>
        <v>87</v>
      </c>
      <c r="C169">
        <v>3.2</v>
      </c>
      <c r="D169" s="1">
        <f>IF(F168=1,trajectories[[#This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Row],[INR]]&lt;1.5,D168*1.15,IF(trajectories[[#This Row],[INR]]&lt;1.8,D168*1.1,D168*1.075))),IF(trajectories[[#This Row],[INR]]&lt;1.5,D168*1.15,IF(trajectories[[#This Row],[INR]]&lt;1.8,D168*1.1,IF(trajectories[[#This Row],[INR]]&lt;2,D168*1.075,IF(trajectories[[#This Row],[INR]]&lt;=3,D168,IF(trajectories[[#This Row],[INR]]&lt;3.4,D168*0.925,IF(trajectories[[#This Row],[INR]]&lt;4,D168*0.9,IF(trajectories[[#This Row],[INR]]&lt;=5,D168*0.875,trajectories[[#This Row],[dose_manual]]))))))))))</f>
        <v>10.5776640625</v>
      </c>
      <c r="E169" s="1">
        <f>IF(OR(trajectories[[#This Row],[day]]=1,trajectories[[#This Row],[day]]=3),2,IF(OR(trajectories[[#This Row],[INR]]&lt;2,AND(trajectories[[#This Row],[INR]]&lt;=5,trajectories[[#This Row],[INR]]&gt;3)),7,IF(trajectories[[#This Row],[INR]]&lt;=3,IF(D168&lt;&gt;D167,1,VLOOKUP(E168,$L$2:$M$7,2,FALSE)),trajectories[[#This Row],[interval_manual]])))</f>
        <v>7</v>
      </c>
      <c r="F169">
        <f>IF(OR(trajectories[[#This Row],[INR]]&gt;5,AND(trajectories[[#This Row],[INR]]&gt;3,F168=1)),1,0)</f>
        <v>0</v>
      </c>
      <c r="G169">
        <f>IF(trajectories[[#This Row],[INR]]&gt;=4,1,0)</f>
        <v>0</v>
      </c>
    </row>
    <row r="170" spans="1:7" x14ac:dyDescent="0.45">
      <c r="A170" s="1">
        <f>IFERROR(IF(trajectories[[#This Row],[day]]&lt;B169,A169+1,A169),1)</f>
        <v>12</v>
      </c>
      <c r="B170" s="1">
        <f t="shared" si="6"/>
        <v>1</v>
      </c>
      <c r="C170">
        <v>1.1000000000000001</v>
      </c>
      <c r="D170" s="1">
        <f>IF(F169=1,trajectories[[#This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Row],[INR]]&lt;1.5,D169*1.15,IF(trajectories[[#This Row],[INR]]&lt;1.8,D169*1.1,D169*1.075))),IF(trajectories[[#This Row],[INR]]&lt;1.5,D169*1.15,IF(trajectories[[#This Row],[INR]]&lt;1.8,D169*1.1,IF(trajectories[[#This Row],[INR]]&lt;2,D169*1.075,IF(trajectories[[#This Row],[INR]]&lt;=3,D169,IF(trajectories[[#This Row],[INR]]&lt;3.4,D169*0.925,IF(trajectories[[#This Row],[INR]]&lt;4,D169*0.9,IF(trajectories[[#This Row],[INR]]&lt;=5,D169*0.875,trajectories[[#This Row],[dose_manual]]))))))))))</f>
        <v>5</v>
      </c>
      <c r="E170" s="1">
        <f>IF(OR(trajectories[[#This Row],[day]]=1,trajectories[[#This Row],[day]]=3),2,IF(OR(trajectories[[#This Row],[INR]]&lt;2,AND(trajectories[[#This Row],[INR]]&lt;=5,trajectories[[#This Row],[INR]]&gt;3)),7,IF(trajectories[[#This Row],[INR]]&lt;=3,IF(D169&lt;&gt;D168,1,VLOOKUP(E169,$L$2:$M$7,2,FALSE)),trajectories[[#This Row],[interval_manual]])))</f>
        <v>2</v>
      </c>
      <c r="F170">
        <f>IF(OR(trajectories[[#This Row],[INR]]&gt;5,AND(trajectories[[#This Row],[INR]]&gt;3,F169=1)),1,0)</f>
        <v>0</v>
      </c>
      <c r="G170">
        <f>IF(trajectories[[#This Row],[INR]]&gt;=4,1,0)</f>
        <v>0</v>
      </c>
    </row>
    <row r="171" spans="1:7" x14ac:dyDescent="0.45">
      <c r="A171" s="1">
        <f>IFERROR(IF(trajectories[[#This Row],[day]]&lt;B170,A170+1,A170),1)</f>
        <v>12</v>
      </c>
      <c r="B171" s="1">
        <f t="shared" si="6"/>
        <v>3</v>
      </c>
      <c r="C171">
        <v>1</v>
      </c>
      <c r="D171" s="1">
        <f>IF(F170=1,trajectories[[#This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Row],[INR]]&lt;1.5,D170*1.15,IF(trajectories[[#This Row],[INR]]&lt;1.8,D170*1.1,D170*1.075))),IF(trajectories[[#This Row],[INR]]&lt;1.5,D170*1.15,IF(trajectories[[#This Row],[INR]]&lt;1.8,D170*1.1,IF(trajectories[[#This Row],[INR]]&lt;2,D170*1.075,IF(trajectories[[#This Row],[INR]]&lt;=3,D170,IF(trajectories[[#This Row],[INR]]&lt;3.4,D170*0.925,IF(trajectories[[#This Row],[INR]]&lt;4,D170*0.9,IF(trajectories[[#This Row],[INR]]&lt;=5,D170*0.875,trajectories[[#This Row],[dose_manual]]))))))))))</f>
        <v>5.75</v>
      </c>
      <c r="E171" s="1">
        <f>IF(OR(trajectories[[#This Row],[day]]=1,trajectories[[#This Row],[day]]=3),2,IF(OR(trajectories[[#This Row],[INR]]&lt;2,AND(trajectories[[#This Row],[INR]]&lt;=5,trajectories[[#This Row],[INR]]&gt;3)),7,IF(trajectories[[#This Row],[INR]]&lt;=3,IF(D170&lt;&gt;D169,1,VLOOKUP(E170,$L$2:$M$7,2,FALSE)),trajectories[[#This Row],[interval_manual]])))</f>
        <v>2</v>
      </c>
      <c r="F171">
        <f>IF(OR(trajectories[[#This Row],[INR]]&gt;5,AND(trajectories[[#This Row],[INR]]&gt;3,F170=1)),1,0)</f>
        <v>0</v>
      </c>
      <c r="G171">
        <f>IF(trajectories[[#This Row],[INR]]&gt;=4,1,0)</f>
        <v>0</v>
      </c>
    </row>
    <row r="172" spans="1:7" x14ac:dyDescent="0.45">
      <c r="A172" s="1">
        <f>IFERROR(IF(trajectories[[#This Row],[day]]&lt;B171,A171+1,A171),1)</f>
        <v>12</v>
      </c>
      <c r="B172" s="1">
        <f t="shared" si="6"/>
        <v>5</v>
      </c>
      <c r="C172">
        <v>1.6</v>
      </c>
      <c r="D172" s="1">
        <f>IF(F171=1,trajectories[[#This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Row],[INR]]&lt;1.5,D171*1.15,IF(trajectories[[#This Row],[INR]]&lt;1.8,D171*1.1,D171*1.075))),IF(trajectories[[#This Row],[INR]]&lt;1.5,D171*1.15,IF(trajectories[[#This Row],[INR]]&lt;1.8,D171*1.1,IF(trajectories[[#This Row],[INR]]&lt;2,D171*1.075,IF(trajectories[[#This Row],[INR]]&lt;=3,D171,IF(trajectories[[#This Row],[INR]]&lt;3.4,D171*0.925,IF(trajectories[[#This Row],[INR]]&lt;4,D171*0.9,IF(trajectories[[#This Row],[INR]]&lt;=5,D171*0.875,trajectories[[#This Row],[dose_manual]]))))))))))</f>
        <v>6.3250000000000002</v>
      </c>
      <c r="E172" s="1">
        <f>IF(OR(trajectories[[#This Row],[day]]=1,trajectories[[#This Row],[day]]=3),2,IF(OR(trajectories[[#This Row],[INR]]&lt;2,AND(trajectories[[#This Row],[INR]]&lt;=5,trajectories[[#This Row],[INR]]&gt;3)),7,IF(trajectories[[#This Row],[INR]]&lt;=3,IF(D171&lt;&gt;D170,1,VLOOKUP(E171,$L$2:$M$7,2,FALSE)),trajectories[[#This Row],[interval_manual]])))</f>
        <v>7</v>
      </c>
      <c r="F172">
        <f>IF(OR(trajectories[[#This Row],[INR]]&gt;5,AND(trajectories[[#This Row],[INR]]&gt;3,F171=1)),1,0)</f>
        <v>0</v>
      </c>
      <c r="G172">
        <f>IF(trajectories[[#This Row],[INR]]&gt;=4,1,0)</f>
        <v>0</v>
      </c>
    </row>
    <row r="173" spans="1:7" x14ac:dyDescent="0.45">
      <c r="A173" s="1">
        <f>IFERROR(IF(trajectories[[#This Row],[day]]&lt;B172,A172+1,A172),1)</f>
        <v>12</v>
      </c>
      <c r="B173" s="1">
        <f t="shared" si="6"/>
        <v>12</v>
      </c>
      <c r="C173">
        <v>2.4000000000000004</v>
      </c>
      <c r="D173" s="1">
        <f>IF(F172=1,trajectories[[#This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Row],[INR]]&lt;1.5,D172*1.15,IF(trajectories[[#This Row],[INR]]&lt;1.8,D172*1.1,D172*1.075))),IF(trajectories[[#This Row],[INR]]&lt;1.5,D172*1.15,IF(trajectories[[#This Row],[INR]]&lt;1.8,D172*1.1,IF(trajectories[[#This Row],[INR]]&lt;2,D172*1.075,IF(trajectories[[#This Row],[INR]]&lt;=3,D172,IF(trajectories[[#This Row],[INR]]&lt;3.4,D172*0.925,IF(trajectories[[#This Row],[INR]]&lt;4,D172*0.9,IF(trajectories[[#This Row],[INR]]&lt;=5,D172*0.875,trajectories[[#This Row],[dose_manual]]))))))))))</f>
        <v>6.3250000000000002</v>
      </c>
      <c r="E173" s="1">
        <f>IF(OR(trajectories[[#This Row],[day]]=1,trajectories[[#This Row],[day]]=3),2,IF(OR(trajectories[[#This Row],[INR]]&lt;2,AND(trajectories[[#This Row],[INR]]&lt;=5,trajectories[[#This Row],[INR]]&gt;3)),7,IF(trajectories[[#This Row],[INR]]&lt;=3,IF(D172&lt;&gt;D171,1,VLOOKUP(E172,$L$2:$M$7,2,FALSE)),trajectories[[#This Row],[interval_manual]])))</f>
        <v>1</v>
      </c>
      <c r="F173">
        <f>IF(OR(trajectories[[#This Row],[INR]]&gt;5,AND(trajectories[[#This Row],[INR]]&gt;3,F172=1)),1,0)</f>
        <v>0</v>
      </c>
      <c r="G173">
        <f>IF(trajectories[[#This Row],[INR]]&gt;=4,1,0)</f>
        <v>0</v>
      </c>
    </row>
    <row r="174" spans="1:7" x14ac:dyDescent="0.45">
      <c r="A174" s="1">
        <f>IFERROR(IF(trajectories[[#This Row],[day]]&lt;B173,A173+1,A173),1)</f>
        <v>12</v>
      </c>
      <c r="B174" s="1">
        <f t="shared" si="6"/>
        <v>13</v>
      </c>
      <c r="C174">
        <v>1.9000000000000004</v>
      </c>
      <c r="D174" s="1">
        <f>IF(F173=1,trajectories[[#This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Row],[INR]]&lt;1.5,D173*1.15,IF(trajectories[[#This Row],[INR]]&lt;1.8,D173*1.1,D173*1.075))),IF(trajectories[[#This Row],[INR]]&lt;1.5,D173*1.15,IF(trajectories[[#This Row],[INR]]&lt;1.8,D173*1.1,IF(trajectories[[#This Row],[INR]]&lt;2,D173*1.075,IF(trajectories[[#This Row],[INR]]&lt;=3,D173,IF(trajectories[[#This Row],[INR]]&lt;3.4,D173*0.925,IF(trajectories[[#This Row],[INR]]&lt;4,D173*0.9,IF(trajectories[[#This Row],[INR]]&lt;=5,D173*0.875,trajectories[[#This Row],[dose_manual]]))))))))))</f>
        <v>6.7993749999999995</v>
      </c>
      <c r="E174" s="1">
        <f>IF(OR(trajectories[[#This Row],[day]]=1,trajectories[[#This Row],[day]]=3),2,IF(OR(trajectories[[#This Row],[INR]]&lt;2,AND(trajectories[[#This Row],[INR]]&lt;=5,trajectories[[#This Row],[INR]]&gt;3)),7,IF(trajectories[[#This Row],[INR]]&lt;=3,IF(D173&lt;&gt;D172,1,VLOOKUP(E173,$L$2:$M$7,2,FALSE)),trajectories[[#This Row],[interval_manual]])))</f>
        <v>7</v>
      </c>
      <c r="F174">
        <f>IF(OR(trajectories[[#This Row],[INR]]&gt;5,AND(trajectories[[#This Row],[INR]]&gt;3,F173=1)),1,0)</f>
        <v>0</v>
      </c>
      <c r="G174">
        <f>IF(trajectories[[#This Row],[INR]]&gt;=4,1,0)</f>
        <v>0</v>
      </c>
    </row>
    <row r="175" spans="1:7" x14ac:dyDescent="0.45">
      <c r="A175" s="1">
        <f>IFERROR(IF(trajectories[[#This Row],[day]]&lt;B174,A174+1,A174),1)</f>
        <v>12</v>
      </c>
      <c r="B175" s="1">
        <f t="shared" si="6"/>
        <v>20</v>
      </c>
      <c r="C175">
        <v>1.6000000000000005</v>
      </c>
      <c r="D175" s="1">
        <f>IF(F174=1,trajectories[[#This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Row],[INR]]&lt;1.5,D174*1.15,IF(trajectories[[#This Row],[INR]]&lt;1.8,D174*1.1,D174*1.075))),IF(trajectories[[#This Row],[INR]]&lt;1.5,D174*1.15,IF(trajectories[[#This Row],[INR]]&lt;1.8,D174*1.1,IF(trajectories[[#This Row],[INR]]&lt;2,D174*1.075,IF(trajectories[[#This Row],[INR]]&lt;=3,D174,IF(trajectories[[#This Row],[INR]]&lt;3.4,D174*0.925,IF(trajectories[[#This Row],[INR]]&lt;4,D174*0.9,IF(trajectories[[#This Row],[INR]]&lt;=5,D174*0.875,trajectories[[#This Row],[dose_manual]]))))))))))</f>
        <v>7.4793124999999998</v>
      </c>
      <c r="E175" s="1">
        <f>IF(OR(trajectories[[#This Row],[day]]=1,trajectories[[#This Row],[day]]=3),2,IF(OR(trajectories[[#This Row],[INR]]&lt;2,AND(trajectories[[#This Row],[INR]]&lt;=5,trajectories[[#This Row],[INR]]&gt;3)),7,IF(trajectories[[#This Row],[INR]]&lt;=3,IF(D174&lt;&gt;D173,1,VLOOKUP(E174,$L$2:$M$7,2,FALSE)),trajectories[[#This Row],[interval_manual]])))</f>
        <v>7</v>
      </c>
      <c r="F175">
        <f>IF(OR(trajectories[[#This Row],[INR]]&gt;5,AND(trajectories[[#This Row],[INR]]&gt;3,F174=1)),1,0)</f>
        <v>0</v>
      </c>
      <c r="G175">
        <f>IF(trajectories[[#This Row],[INR]]&gt;=4,1,0)</f>
        <v>0</v>
      </c>
    </row>
    <row r="176" spans="1:7" x14ac:dyDescent="0.45">
      <c r="A176" s="1">
        <f>IFERROR(IF(trajectories[[#This Row],[day]]&lt;B175,A175+1,A175),1)</f>
        <v>12</v>
      </c>
      <c r="B176" s="1">
        <f t="shared" si="6"/>
        <v>27</v>
      </c>
      <c r="C176">
        <v>1.1000000000000005</v>
      </c>
      <c r="D176" s="1">
        <f>IF(F175=1,trajectories[[#This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Row],[INR]]&lt;1.5,D175*1.15,IF(trajectories[[#This Row],[INR]]&lt;1.8,D175*1.1,D175*1.075))),IF(trajectories[[#This Row],[INR]]&lt;1.5,D175*1.15,IF(trajectories[[#This Row],[INR]]&lt;1.8,D175*1.1,IF(trajectories[[#This Row],[INR]]&lt;2,D175*1.075,IF(trajectories[[#This Row],[INR]]&lt;=3,D175,IF(trajectories[[#This Row],[INR]]&lt;3.4,D175*0.925,IF(trajectories[[#This Row],[INR]]&lt;4,D175*0.9,IF(trajectories[[#This Row],[INR]]&lt;=5,D175*0.875,trajectories[[#This Row],[dose_manual]]))))))))))</f>
        <v>8.6012093749999998</v>
      </c>
      <c r="E176" s="1">
        <f>IF(OR(trajectories[[#This Row],[day]]=1,trajectories[[#This Row],[day]]=3),2,IF(OR(trajectories[[#This Row],[INR]]&lt;2,AND(trajectories[[#This Row],[INR]]&lt;=5,trajectories[[#This Row],[INR]]&gt;3)),7,IF(trajectories[[#This Row],[INR]]&lt;=3,IF(D175&lt;&gt;D174,1,VLOOKUP(E175,$L$2:$M$7,2,FALSE)),trajectories[[#This Row],[interval_manual]])))</f>
        <v>7</v>
      </c>
      <c r="F176">
        <f>IF(OR(trajectories[[#This Row],[INR]]&gt;5,AND(trajectories[[#This Row],[INR]]&gt;3,F175=1)),1,0)</f>
        <v>0</v>
      </c>
      <c r="G176">
        <f>IF(trajectories[[#This Row],[INR]]&gt;=4,1,0)</f>
        <v>0</v>
      </c>
    </row>
    <row r="177" spans="1:7" x14ac:dyDescent="0.45">
      <c r="A177" s="1">
        <f>IFERROR(IF(trajectories[[#This Row],[day]]&lt;B176,A176+1,A176),1)</f>
        <v>12</v>
      </c>
      <c r="B177" s="1">
        <f t="shared" si="6"/>
        <v>34</v>
      </c>
      <c r="C177">
        <v>1.8000000000000007</v>
      </c>
      <c r="D177" s="1">
        <f>IF(F176=1,trajectories[[#This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Row],[INR]]&lt;1.5,D176*1.15,IF(trajectories[[#This Row],[INR]]&lt;1.8,D176*1.1,D176*1.075))),IF(trajectories[[#This Row],[INR]]&lt;1.5,D176*1.15,IF(trajectories[[#This Row],[INR]]&lt;1.8,D176*1.1,IF(trajectories[[#This Row],[INR]]&lt;2,D176*1.075,IF(trajectories[[#This Row],[INR]]&lt;=3,D176,IF(trajectories[[#This Row],[INR]]&lt;3.4,D176*0.925,IF(trajectories[[#This Row],[INR]]&lt;4,D176*0.9,IF(trajectories[[#This Row],[INR]]&lt;=5,D176*0.875,trajectories[[#This Row],[dose_manual]]))))))))))</f>
        <v>9.2463000781249995</v>
      </c>
      <c r="E177" s="1">
        <f>IF(OR(trajectories[[#This Row],[day]]=1,trajectories[[#This Row],[day]]=3),2,IF(OR(trajectories[[#This Row],[INR]]&lt;2,AND(trajectories[[#This Row],[INR]]&lt;=5,trajectories[[#This Row],[INR]]&gt;3)),7,IF(trajectories[[#This Row],[INR]]&lt;=3,IF(D176&lt;&gt;D175,1,VLOOKUP(E176,$L$2:$M$7,2,FALSE)),trajectories[[#This Row],[interval_manual]])))</f>
        <v>7</v>
      </c>
      <c r="F177">
        <f>IF(OR(trajectories[[#This Row],[INR]]&gt;5,AND(trajectories[[#This Row],[INR]]&gt;3,F176=1)),1,0)</f>
        <v>0</v>
      </c>
      <c r="G177">
        <f>IF(trajectories[[#This Row],[INR]]&gt;=4,1,0)</f>
        <v>0</v>
      </c>
    </row>
    <row r="178" spans="1:7" x14ac:dyDescent="0.45">
      <c r="A178" s="1">
        <f>IFERROR(IF(trajectories[[#This Row],[day]]&lt;B177,A177+1,A177),1)</f>
        <v>12</v>
      </c>
      <c r="B178" s="1">
        <f t="shared" si="6"/>
        <v>41</v>
      </c>
      <c r="C178">
        <v>2.2000000000000006</v>
      </c>
      <c r="D178" s="1">
        <f>IF(F177=1,trajectories[[#This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Row],[INR]]&lt;1.5,D177*1.15,IF(trajectories[[#This Row],[INR]]&lt;1.8,D177*1.1,D177*1.075))),IF(trajectories[[#This Row],[INR]]&lt;1.5,D177*1.15,IF(trajectories[[#This Row],[INR]]&lt;1.8,D177*1.1,IF(trajectories[[#This Row],[INR]]&lt;2,D177*1.075,IF(trajectories[[#This Row],[INR]]&lt;=3,D177,IF(trajectories[[#This Row],[INR]]&lt;3.4,D177*0.925,IF(trajectories[[#This Row],[INR]]&lt;4,D177*0.9,IF(trajectories[[#This Row],[INR]]&lt;=5,D177*0.875,trajectories[[#This Row],[dose_manual]]))))))))))</f>
        <v>9.2463000781249995</v>
      </c>
      <c r="E178" s="1">
        <f>IF(OR(trajectories[[#This Row],[day]]=1,trajectories[[#This Row],[day]]=3),2,IF(OR(trajectories[[#This Row],[INR]]&lt;2,AND(trajectories[[#This Row],[INR]]&lt;=5,trajectories[[#This Row],[INR]]&gt;3)),7,IF(trajectories[[#This Row],[INR]]&lt;=3,IF(D177&lt;&gt;D176,1,VLOOKUP(E177,$L$2:$M$7,2,FALSE)),trajectories[[#This Row],[interval_manual]])))</f>
        <v>1</v>
      </c>
      <c r="F178">
        <f>IF(OR(trajectories[[#This Row],[INR]]&gt;5,AND(trajectories[[#This Row],[INR]]&gt;3,F177=1)),1,0)</f>
        <v>0</v>
      </c>
      <c r="G178">
        <f>IF(trajectories[[#This Row],[INR]]&gt;=4,1,0)</f>
        <v>0</v>
      </c>
    </row>
    <row r="179" spans="1:7" x14ac:dyDescent="0.45">
      <c r="A179" s="1">
        <f>IFERROR(IF(trajectories[[#This Row],[day]]&lt;B178,A178+1,A178),1)</f>
        <v>12</v>
      </c>
      <c r="B179" s="1">
        <f t="shared" si="6"/>
        <v>42</v>
      </c>
      <c r="C179">
        <v>2.4000000000000004</v>
      </c>
      <c r="D179" s="1">
        <f>IF(F178=1,trajectories[[#This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Row],[INR]]&lt;1.5,D178*1.15,IF(trajectories[[#This Row],[INR]]&lt;1.8,D178*1.1,D178*1.075))),IF(trajectories[[#This Row],[INR]]&lt;1.5,D178*1.15,IF(trajectories[[#This Row],[INR]]&lt;1.8,D178*1.1,IF(trajectories[[#This Row],[INR]]&lt;2,D178*1.075,IF(trajectories[[#This Row],[INR]]&lt;=3,D178,IF(trajectories[[#This Row],[INR]]&lt;3.4,D178*0.925,IF(trajectories[[#This Row],[INR]]&lt;4,D178*0.9,IF(trajectories[[#This Row],[INR]]&lt;=5,D178*0.875,trajectories[[#This Row],[dose_manual]]))))))))))</f>
        <v>9.2463000781249995</v>
      </c>
      <c r="E179" s="1">
        <f>IF(OR(trajectories[[#This Row],[day]]=1,trajectories[[#This Row],[day]]=3),2,IF(OR(trajectories[[#This Row],[INR]]&lt;2,AND(trajectories[[#This Row],[INR]]&lt;=5,trajectories[[#This Row],[INR]]&gt;3)),7,IF(trajectories[[#This Row],[INR]]&lt;=3,IF(D178&lt;&gt;D177,1,VLOOKUP(E178,$L$2:$M$7,2,FALSE)),trajectories[[#This Row],[interval_manual]])))</f>
        <v>5</v>
      </c>
      <c r="F179">
        <f>IF(OR(trajectories[[#This Row],[INR]]&gt;5,AND(trajectories[[#This Row],[INR]]&gt;3,F178=1)),1,0)</f>
        <v>0</v>
      </c>
      <c r="G179">
        <f>IF(trajectories[[#This Row],[INR]]&gt;=4,1,0)</f>
        <v>0</v>
      </c>
    </row>
    <row r="180" spans="1:7" x14ac:dyDescent="0.45">
      <c r="A180" s="1">
        <f>IFERROR(IF(trajectories[[#This Row],[day]]&lt;B179,A179+1,A179),1)</f>
        <v>12</v>
      </c>
      <c r="B180" s="1">
        <f t="shared" si="6"/>
        <v>47</v>
      </c>
      <c r="C180">
        <v>1.7000000000000002</v>
      </c>
      <c r="D180" s="1">
        <f>IF(F179=1,trajectories[[#This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Row],[INR]]&lt;1.5,D179*1.15,IF(trajectories[[#This Row],[INR]]&lt;1.8,D179*1.1,D179*1.075))),IF(trajectories[[#This Row],[INR]]&lt;1.5,D179*1.15,IF(trajectories[[#This Row],[INR]]&lt;1.8,D179*1.1,IF(trajectories[[#This Row],[INR]]&lt;2,D179*1.075,IF(trajectories[[#This Row],[INR]]&lt;=3,D179,IF(trajectories[[#This Row],[INR]]&lt;3.4,D179*0.925,IF(trajectories[[#This Row],[INR]]&lt;4,D179*0.9,IF(trajectories[[#This Row],[INR]]&lt;=5,D179*0.875,trajectories[[#This Row],[dose_manual]]))))))))))</f>
        <v>10.170930085937501</v>
      </c>
      <c r="E180" s="1">
        <f>IF(OR(trajectories[[#This Row],[day]]=1,trajectories[[#This Row],[day]]=3),2,IF(OR(trajectories[[#This Row],[INR]]&lt;2,AND(trajectories[[#This Row],[INR]]&lt;=5,trajectories[[#This Row],[INR]]&gt;3)),7,IF(trajectories[[#This Row],[INR]]&lt;=3,IF(D179&lt;&gt;D178,1,VLOOKUP(E179,$L$2:$M$7,2,FALSE)),trajectories[[#This Row],[interval_manual]])))</f>
        <v>7</v>
      </c>
      <c r="F180">
        <f>IF(OR(trajectories[[#This Row],[INR]]&gt;5,AND(trajectories[[#This Row],[INR]]&gt;3,F179=1)),1,0)</f>
        <v>0</v>
      </c>
      <c r="G180">
        <f>IF(trajectories[[#This Row],[INR]]&gt;=4,1,0)</f>
        <v>0</v>
      </c>
    </row>
    <row r="181" spans="1:7" x14ac:dyDescent="0.45">
      <c r="A181" s="1">
        <f>IFERROR(IF(trajectories[[#This Row],[day]]&lt;B180,A180+1,A180),1)</f>
        <v>12</v>
      </c>
      <c r="B181" s="1">
        <f t="shared" si="6"/>
        <v>54</v>
      </c>
      <c r="C181">
        <v>1.8000000000000003</v>
      </c>
      <c r="D181" s="1">
        <f>IF(F180=1,trajectories[[#This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Row],[INR]]&lt;1.5,D180*1.15,IF(trajectories[[#This Row],[INR]]&lt;1.8,D180*1.1,D180*1.075))),IF(trajectories[[#This Row],[INR]]&lt;1.5,D180*1.15,IF(trajectories[[#This Row],[INR]]&lt;1.8,D180*1.1,IF(trajectories[[#This Row],[INR]]&lt;2,D180*1.075,IF(trajectories[[#This Row],[INR]]&lt;=3,D180,IF(trajectories[[#This Row],[INR]]&lt;3.4,D180*0.925,IF(trajectories[[#This Row],[INR]]&lt;4,D180*0.9,IF(trajectories[[#This Row],[INR]]&lt;=5,D180*0.875,trajectories[[#This Row],[dose_manual]]))))))))))</f>
        <v>10.933749842382813</v>
      </c>
      <c r="E181" s="1">
        <f>IF(OR(trajectories[[#This Row],[day]]=1,trajectories[[#This Row],[day]]=3),2,IF(OR(trajectories[[#This Row],[INR]]&lt;2,AND(trajectories[[#This Row],[INR]]&lt;=5,trajectories[[#This Row],[INR]]&gt;3)),7,IF(trajectories[[#This Row],[INR]]&lt;=3,IF(D180&lt;&gt;D179,1,VLOOKUP(E180,$L$2:$M$7,2,FALSE)),trajectories[[#This Row],[interval_manual]])))</f>
        <v>7</v>
      </c>
      <c r="F181">
        <f>IF(OR(trajectories[[#This Row],[INR]]&gt;5,AND(trajectories[[#This Row],[INR]]&gt;3,F180=1)),1,0)</f>
        <v>0</v>
      </c>
      <c r="G181">
        <f>IF(trajectories[[#This Row],[INR]]&gt;=4,1,0)</f>
        <v>0</v>
      </c>
    </row>
    <row r="182" spans="1:7" x14ac:dyDescent="0.45">
      <c r="A182" s="1">
        <f>IFERROR(IF(trajectories[[#This Row],[day]]&lt;B181,A181+1,A181),1)</f>
        <v>12</v>
      </c>
      <c r="B182" s="1">
        <f t="shared" si="6"/>
        <v>61</v>
      </c>
      <c r="C182">
        <v>2.6000000000000005</v>
      </c>
      <c r="D182" s="1">
        <f>IF(F181=1,trajectories[[#This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Row],[INR]]&lt;1.5,D181*1.15,IF(trajectories[[#This Row],[INR]]&lt;1.8,D181*1.1,D181*1.075))),IF(trajectories[[#This Row],[INR]]&lt;1.5,D181*1.15,IF(trajectories[[#This Row],[INR]]&lt;1.8,D181*1.1,IF(trajectories[[#This Row],[INR]]&lt;2,D181*1.075,IF(trajectories[[#This Row],[INR]]&lt;=3,D181,IF(trajectories[[#This Row],[INR]]&lt;3.4,D181*0.925,IF(trajectories[[#This Row],[INR]]&lt;4,D181*0.9,IF(trajectories[[#This Row],[INR]]&lt;=5,D181*0.875,trajectories[[#This Row],[dose_manual]]))))))))))</f>
        <v>10.933749842382813</v>
      </c>
      <c r="E182" s="1">
        <f>IF(OR(trajectories[[#This Row],[day]]=1,trajectories[[#This Row],[day]]=3),2,IF(OR(trajectories[[#This Row],[INR]]&lt;2,AND(trajectories[[#This Row],[INR]]&lt;=5,trajectories[[#This Row],[INR]]&gt;3)),7,IF(trajectories[[#This Row],[INR]]&lt;=3,IF(D181&lt;&gt;D180,1,VLOOKUP(E181,$L$2:$M$7,2,FALSE)),trajectories[[#This Row],[interval_manual]])))</f>
        <v>1</v>
      </c>
      <c r="F182">
        <f>IF(OR(trajectories[[#This Row],[INR]]&gt;5,AND(trajectories[[#This Row],[INR]]&gt;3,F181=1)),1,0)</f>
        <v>0</v>
      </c>
      <c r="G182">
        <f>IF(trajectories[[#This Row],[INR]]&gt;=4,1,0)</f>
        <v>0</v>
      </c>
    </row>
    <row r="183" spans="1:7" x14ac:dyDescent="0.45">
      <c r="A183" s="1">
        <f>IFERROR(IF(trajectories[[#This Row],[day]]&lt;B182,A182+1,A182),1)</f>
        <v>12</v>
      </c>
      <c r="B183" s="1">
        <f t="shared" si="6"/>
        <v>62</v>
      </c>
      <c r="C183">
        <v>1.7000000000000006</v>
      </c>
      <c r="D183" s="1">
        <f>IF(F182=1,trajectories[[#This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Row],[INR]]&lt;1.5,D182*1.15,IF(trajectories[[#This Row],[INR]]&lt;1.8,D182*1.1,D182*1.075))),IF(trajectories[[#This Row],[INR]]&lt;1.5,D182*1.15,IF(trajectories[[#This Row],[INR]]&lt;1.8,D182*1.1,IF(trajectories[[#This Row],[INR]]&lt;2,D182*1.075,IF(trajectories[[#This Row],[INR]]&lt;=3,D182,IF(trajectories[[#This Row],[INR]]&lt;3.4,D182*0.925,IF(trajectories[[#This Row],[INR]]&lt;4,D182*0.9,IF(trajectories[[#This Row],[INR]]&lt;=5,D182*0.875,trajectories[[#This Row],[dose_manual]]))))))))))</f>
        <v>12.027124826621096</v>
      </c>
      <c r="E183" s="1">
        <f>IF(OR(trajectories[[#This Row],[day]]=1,trajectories[[#This Row],[day]]=3),2,IF(OR(trajectories[[#This Row],[INR]]&lt;2,AND(trajectories[[#This Row],[INR]]&lt;=5,trajectories[[#This Row],[INR]]&gt;3)),7,IF(trajectories[[#This Row],[INR]]&lt;=3,IF(D182&lt;&gt;D181,1,VLOOKUP(E182,$L$2:$M$7,2,FALSE)),trajectories[[#This Row],[interval_manual]])))</f>
        <v>7</v>
      </c>
      <c r="F183">
        <f>IF(OR(trajectories[[#This Row],[INR]]&gt;5,AND(trajectories[[#This Row],[INR]]&gt;3,F182=1)),1,0)</f>
        <v>0</v>
      </c>
      <c r="G183">
        <f>IF(trajectories[[#This Row],[INR]]&gt;=4,1,0)</f>
        <v>0</v>
      </c>
    </row>
    <row r="184" spans="1:7" x14ac:dyDescent="0.45">
      <c r="A184" s="1">
        <f>IFERROR(IF(trajectories[[#This Row],[day]]&lt;B183,A183+1,A183),1)</f>
        <v>12</v>
      </c>
      <c r="B184" s="1">
        <f t="shared" si="6"/>
        <v>69</v>
      </c>
      <c r="C184">
        <v>1.1000000000000005</v>
      </c>
      <c r="D184" s="1">
        <f>IF(F183=1,trajectories[[#This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Row],[INR]]&lt;1.5,D183*1.15,IF(trajectories[[#This Row],[INR]]&lt;1.8,D183*1.1,D183*1.075))),IF(trajectories[[#This Row],[INR]]&lt;1.5,D183*1.15,IF(trajectories[[#This Row],[INR]]&lt;1.8,D183*1.1,IF(trajectories[[#This Row],[INR]]&lt;2,D183*1.075,IF(trajectories[[#This Row],[INR]]&lt;=3,D183,IF(trajectories[[#This Row],[INR]]&lt;3.4,D183*0.925,IF(trajectories[[#This Row],[INR]]&lt;4,D183*0.9,IF(trajectories[[#This Row],[INR]]&lt;=5,D183*0.875,trajectories[[#This Row],[dose_manual]]))))))))))</f>
        <v>13.831193550614259</v>
      </c>
      <c r="E184" s="1">
        <f>IF(OR(trajectories[[#This Row],[day]]=1,trajectories[[#This Row],[day]]=3),2,IF(OR(trajectories[[#This Row],[INR]]&lt;2,AND(trajectories[[#This Row],[INR]]&lt;=5,trajectories[[#This Row],[INR]]&gt;3)),7,IF(trajectories[[#This Row],[INR]]&lt;=3,IF(D183&lt;&gt;D182,1,VLOOKUP(E183,$L$2:$M$7,2,FALSE)),trajectories[[#This Row],[interval_manual]])))</f>
        <v>7</v>
      </c>
      <c r="F184">
        <f>IF(OR(trajectories[[#This Row],[INR]]&gt;5,AND(trajectories[[#This Row],[INR]]&gt;3,F183=1)),1,0)</f>
        <v>0</v>
      </c>
      <c r="G184">
        <f>IF(trajectories[[#This Row],[INR]]&gt;=4,1,0)</f>
        <v>0</v>
      </c>
    </row>
    <row r="185" spans="1:7" x14ac:dyDescent="0.45">
      <c r="A185" s="1">
        <f>IFERROR(IF(trajectories[[#This Row],[day]]&lt;B184,A184+1,A184),1)</f>
        <v>12</v>
      </c>
      <c r="B185" s="1">
        <f t="shared" si="6"/>
        <v>76</v>
      </c>
      <c r="C185">
        <v>1.1000000000000005</v>
      </c>
      <c r="D185" s="1">
        <f>IF(F184=1,trajectories[[#This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Row],[INR]]&lt;1.5,D184*1.15,IF(trajectories[[#This Row],[INR]]&lt;1.8,D184*1.1,D184*1.075))),IF(trajectories[[#This Row],[INR]]&lt;1.5,D184*1.15,IF(trajectories[[#This Row],[INR]]&lt;1.8,D184*1.1,IF(trajectories[[#This Row],[INR]]&lt;2,D184*1.075,IF(trajectories[[#This Row],[INR]]&lt;=3,D184,IF(trajectories[[#This Row],[INR]]&lt;3.4,D184*0.925,IF(trajectories[[#This Row],[INR]]&lt;4,D184*0.9,IF(trajectories[[#This Row],[INR]]&lt;=5,D184*0.875,trajectories[[#This Row],[dose_manual]]))))))))))</f>
        <v>15.905872583206397</v>
      </c>
      <c r="E185" s="1">
        <f>IF(OR(trajectories[[#This Row],[day]]=1,trajectories[[#This Row],[day]]=3),2,IF(OR(trajectories[[#This Row],[INR]]&lt;2,AND(trajectories[[#This Row],[INR]]&lt;=5,trajectories[[#This Row],[INR]]&gt;3)),7,IF(trajectories[[#This Row],[INR]]&lt;=3,IF(D184&lt;&gt;D183,1,VLOOKUP(E184,$L$2:$M$7,2,FALSE)),trajectories[[#This Row],[interval_manual]])))</f>
        <v>7</v>
      </c>
      <c r="F185">
        <f>IF(OR(trajectories[[#This Row],[INR]]&gt;5,AND(trajectories[[#This Row],[INR]]&gt;3,F184=1)),1,0)</f>
        <v>0</v>
      </c>
      <c r="G185">
        <f>IF(trajectories[[#This Row],[INR]]&gt;=4,1,0)</f>
        <v>0</v>
      </c>
    </row>
    <row r="186" spans="1:7" x14ac:dyDescent="0.45">
      <c r="A186" s="1">
        <f>IFERROR(IF(trajectories[[#This Row],[day]]&lt;B185,A185+1,A185),1)</f>
        <v>12</v>
      </c>
      <c r="B186" s="1">
        <f t="shared" si="6"/>
        <v>83</v>
      </c>
      <c r="C186">
        <v>1</v>
      </c>
      <c r="D186" s="1">
        <f>IF(F185=1,trajectories[[#This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Row],[INR]]&lt;1.5,D185*1.15,IF(trajectories[[#This Row],[INR]]&lt;1.8,D185*1.1,D185*1.075))),IF(trajectories[[#This Row],[INR]]&lt;1.5,D185*1.15,IF(trajectories[[#This Row],[INR]]&lt;1.8,D185*1.1,IF(trajectories[[#This Row],[INR]]&lt;2,D185*1.075,IF(trajectories[[#This Row],[INR]]&lt;=3,D185,IF(trajectories[[#This Row],[INR]]&lt;3.4,D185*0.925,IF(trajectories[[#This Row],[INR]]&lt;4,D185*0.9,IF(trajectories[[#This Row],[INR]]&lt;=5,D185*0.875,trajectories[[#This Row],[dose_manual]]))))))))))</f>
        <v>18.291753470687354</v>
      </c>
      <c r="E186" s="1">
        <f>IF(OR(trajectories[[#This Row],[day]]=1,trajectories[[#This Row],[day]]=3),2,IF(OR(trajectories[[#This Row],[INR]]&lt;2,AND(trajectories[[#This Row],[INR]]&lt;=5,trajectories[[#This Row],[INR]]&gt;3)),7,IF(trajectories[[#This Row],[INR]]&lt;=3,IF(D185&lt;&gt;D184,1,VLOOKUP(E185,$L$2:$M$7,2,FALSE)),trajectories[[#This Row],[interval_manual]])))</f>
        <v>7</v>
      </c>
      <c r="F186">
        <f>IF(OR(trajectories[[#This Row],[INR]]&gt;5,AND(trajectories[[#This Row],[INR]]&gt;3,F185=1)),1,0)</f>
        <v>0</v>
      </c>
      <c r="G186">
        <f>IF(trajectories[[#This Row],[INR]]&gt;=4,1,0)</f>
        <v>0</v>
      </c>
    </row>
    <row r="187" spans="1:7" x14ac:dyDescent="0.45">
      <c r="A187" s="1">
        <f>IFERROR(IF(trajectories[[#This Row],[day]]&lt;B186,A186+1,A186),1)</f>
        <v>12</v>
      </c>
      <c r="B187" s="1">
        <f t="shared" si="6"/>
        <v>90</v>
      </c>
      <c r="C187">
        <v>1.7999999999999998</v>
      </c>
      <c r="D187" s="1">
        <f>IF(F186=1,trajectories[[#This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Row],[INR]]&lt;1.5,D186*1.15,IF(trajectories[[#This Row],[INR]]&lt;1.8,D186*1.1,D186*1.075))),IF(trajectories[[#This Row],[INR]]&lt;1.5,D186*1.15,IF(trajectories[[#This Row],[INR]]&lt;1.8,D186*1.1,IF(trajectories[[#This Row],[INR]]&lt;2,D186*1.075,IF(trajectories[[#This Row],[INR]]&lt;=3,D186,IF(trajectories[[#This Row],[INR]]&lt;3.4,D186*0.925,IF(trajectories[[#This Row],[INR]]&lt;4,D186*0.9,IF(trajectories[[#This Row],[INR]]&lt;=5,D186*0.875,trajectories[[#This Row],[dose_manual]]))))))))))</f>
        <v>19.663634980988906</v>
      </c>
      <c r="E187" s="1">
        <f>IF(OR(trajectories[[#This Row],[day]]=1,trajectories[[#This Row],[day]]=3),2,IF(OR(trajectories[[#This Row],[INR]]&lt;2,AND(trajectories[[#This Row],[INR]]&lt;=5,trajectories[[#This Row],[INR]]&gt;3)),7,IF(trajectories[[#This Row],[INR]]&lt;=3,IF(D186&lt;&gt;D185,1,VLOOKUP(E186,$L$2:$M$7,2,FALSE)),trajectories[[#This Row],[interval_manual]])))</f>
        <v>7</v>
      </c>
      <c r="F187">
        <f>IF(OR(trajectories[[#This Row],[INR]]&gt;5,AND(trajectories[[#This Row],[INR]]&gt;3,F186=1)),1,0)</f>
        <v>0</v>
      </c>
      <c r="G187">
        <f>IF(trajectories[[#This Row],[INR]]&gt;=4,1,0)</f>
        <v>0</v>
      </c>
    </row>
    <row r="188" spans="1:7" x14ac:dyDescent="0.45">
      <c r="A188" s="1">
        <f>IFERROR(IF(trajectories[[#This Row],[day]]&lt;B187,A187+1,A187),1)</f>
        <v>13</v>
      </c>
      <c r="B188" s="1">
        <f t="shared" si="6"/>
        <v>1</v>
      </c>
      <c r="C188">
        <v>1.3</v>
      </c>
      <c r="D188" s="1">
        <f>IF(F187=1,trajectories[[#This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Row],[INR]]&lt;1.5,D187*1.15,IF(trajectories[[#This Row],[INR]]&lt;1.8,D187*1.1,D187*1.075))),IF(trajectories[[#This Row],[INR]]&lt;1.5,D187*1.15,IF(trajectories[[#This Row],[INR]]&lt;1.8,D187*1.1,IF(trajectories[[#This Row],[INR]]&lt;2,D187*1.075,IF(trajectories[[#This Row],[INR]]&lt;=3,D187,IF(trajectories[[#This Row],[INR]]&lt;3.4,D187*0.925,IF(trajectories[[#This Row],[INR]]&lt;4,D187*0.9,IF(trajectories[[#This Row],[INR]]&lt;=5,D187*0.875,trajectories[[#This Row],[dose_manual]]))))))))))</f>
        <v>10</v>
      </c>
      <c r="E188" s="1">
        <f>IF(OR(trajectories[[#This Row],[day]]=1,trajectories[[#This Row],[day]]=3),2,IF(OR(trajectories[[#This Row],[INR]]&lt;2,AND(trajectories[[#This Row],[INR]]&lt;=5,trajectories[[#This Row],[INR]]&gt;3)),7,IF(trajectories[[#This Row],[INR]]&lt;=3,IF(D187&lt;&gt;D186,1,VLOOKUP(E187,$L$2:$M$7,2,FALSE)),trajectories[[#This Row],[interval_manual]])))</f>
        <v>2</v>
      </c>
      <c r="F188">
        <f>IF(OR(trajectories[[#This Row],[INR]]&gt;5,AND(trajectories[[#This Row],[INR]]&gt;3,F187=1)),1,0)</f>
        <v>0</v>
      </c>
      <c r="G188">
        <f>IF(trajectories[[#This Row],[INR]]&gt;=4,1,0)</f>
        <v>0</v>
      </c>
    </row>
    <row r="189" spans="1:7" x14ac:dyDescent="0.45">
      <c r="A189" s="1">
        <f>IFERROR(IF(trajectories[[#This Row],[day]]&lt;B188,A188+1,A188),1)</f>
        <v>13</v>
      </c>
      <c r="B189" s="1">
        <f t="shared" si="6"/>
        <v>3</v>
      </c>
      <c r="C189">
        <v>1.6</v>
      </c>
      <c r="D189" s="1">
        <f>IF(F188=1,trajectories[[#This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Row],[INR]]&lt;1.5,D188*1.15,IF(trajectories[[#This Row],[INR]]&lt;1.8,D188*1.1,D188*1.075))),IF(trajectories[[#This Row],[INR]]&lt;1.5,D188*1.15,IF(trajectories[[#This Row],[INR]]&lt;1.8,D188*1.1,IF(trajectories[[#This Row],[INR]]&lt;2,D188*1.075,IF(trajectories[[#This Row],[INR]]&lt;=3,D188,IF(trajectories[[#This Row],[INR]]&lt;3.4,D188*0.925,IF(trajectories[[#This Row],[INR]]&lt;4,D188*0.9,IF(trajectories[[#This Row],[INR]]&lt;=5,D188*0.875,trajectories[[#This Row],[dose_manual]]))))))))))</f>
        <v>11</v>
      </c>
      <c r="E189" s="1">
        <f>IF(OR(trajectories[[#This Row],[day]]=1,trajectories[[#This Row],[day]]=3),2,IF(OR(trajectories[[#This Row],[INR]]&lt;2,AND(trajectories[[#This Row],[INR]]&lt;=5,trajectories[[#This Row],[INR]]&gt;3)),7,IF(trajectories[[#This Row],[INR]]&lt;=3,IF(D188&lt;&gt;D187,1,VLOOKUP(E188,$L$2:$M$7,2,FALSE)),trajectories[[#This Row],[interval_manual]])))</f>
        <v>2</v>
      </c>
      <c r="F189">
        <f>IF(OR(trajectories[[#This Row],[INR]]&gt;5,AND(trajectories[[#This Row],[INR]]&gt;3,F188=1)),1,0)</f>
        <v>0</v>
      </c>
      <c r="G189">
        <f>IF(trajectories[[#This Row],[INR]]&gt;=4,1,0)</f>
        <v>0</v>
      </c>
    </row>
    <row r="190" spans="1:7" x14ac:dyDescent="0.45">
      <c r="A190" s="1">
        <f>IFERROR(IF(trajectories[[#This Row],[day]]&lt;B189,A189+1,A189),1)</f>
        <v>13</v>
      </c>
      <c r="B190" s="1">
        <f t="shared" si="6"/>
        <v>5</v>
      </c>
      <c r="C190">
        <v>1.1000000000000001</v>
      </c>
      <c r="D190" s="1">
        <f>IF(F189=1,trajectories[[#This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Row],[INR]]&lt;1.5,D189*1.15,IF(trajectories[[#This Row],[INR]]&lt;1.8,D189*1.1,D189*1.075))),IF(trajectories[[#This Row],[INR]]&lt;1.5,D189*1.15,IF(trajectories[[#This Row],[INR]]&lt;1.8,D189*1.1,IF(trajectories[[#This Row],[INR]]&lt;2,D189*1.075,IF(trajectories[[#This Row],[INR]]&lt;=3,D189,IF(trajectories[[#This Row],[INR]]&lt;3.4,D189*0.925,IF(trajectories[[#This Row],[INR]]&lt;4,D189*0.9,IF(trajectories[[#This Row],[INR]]&lt;=5,D189*0.875,trajectories[[#This Row],[dose_manual]]))))))))))</f>
        <v>12.649999999999999</v>
      </c>
      <c r="E190" s="1">
        <f>IF(OR(trajectories[[#This Row],[day]]=1,trajectories[[#This Row],[day]]=3),2,IF(OR(trajectories[[#This Row],[INR]]&lt;2,AND(trajectories[[#This Row],[INR]]&lt;=5,trajectories[[#This Row],[INR]]&gt;3)),7,IF(trajectories[[#This Row],[INR]]&lt;=3,IF(D189&lt;&gt;D188,1,VLOOKUP(E189,$L$2:$M$7,2,FALSE)),trajectories[[#This Row],[interval_manual]])))</f>
        <v>7</v>
      </c>
      <c r="F190">
        <f>IF(OR(trajectories[[#This Row],[INR]]&gt;5,AND(trajectories[[#This Row],[INR]]&gt;3,F189=1)),1,0)</f>
        <v>0</v>
      </c>
      <c r="G190">
        <f>IF(trajectories[[#This Row],[INR]]&gt;=4,1,0)</f>
        <v>0</v>
      </c>
    </row>
    <row r="191" spans="1:7" x14ac:dyDescent="0.45">
      <c r="A191" s="1">
        <f>IFERROR(IF(trajectories[[#This Row],[day]]&lt;B190,A190+1,A190),1)</f>
        <v>13</v>
      </c>
      <c r="B191" s="1">
        <f t="shared" si="6"/>
        <v>12</v>
      </c>
      <c r="C191">
        <v>1.2999999999999998</v>
      </c>
      <c r="D191" s="1">
        <f>IF(F190=1,trajectories[[#This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Row],[INR]]&lt;1.5,D190*1.15,IF(trajectories[[#This Row],[INR]]&lt;1.8,D190*1.1,D190*1.075))),IF(trajectories[[#This Row],[INR]]&lt;1.5,D190*1.15,IF(trajectories[[#This Row],[INR]]&lt;1.8,D190*1.1,IF(trajectories[[#This Row],[INR]]&lt;2,D190*1.075,IF(trajectories[[#This Row],[INR]]&lt;=3,D190,IF(trajectories[[#This Row],[INR]]&lt;3.4,D190*0.925,IF(trajectories[[#This Row],[INR]]&lt;4,D190*0.9,IF(trajectories[[#This Row],[INR]]&lt;=5,D190*0.875,trajectories[[#This Row],[dose_manual]]))))))))))</f>
        <v>14.547499999999998</v>
      </c>
      <c r="E191" s="1">
        <f>IF(OR(trajectories[[#This Row],[day]]=1,trajectories[[#This Row],[day]]=3),2,IF(OR(trajectories[[#This Row],[INR]]&lt;2,AND(trajectories[[#This Row],[INR]]&lt;=5,trajectories[[#This Row],[INR]]&gt;3)),7,IF(trajectories[[#This Row],[INR]]&lt;=3,IF(D190&lt;&gt;D189,1,VLOOKUP(E190,$L$2:$M$7,2,FALSE)),trajectories[[#This Row],[interval_manual]])))</f>
        <v>7</v>
      </c>
      <c r="F191">
        <f>IF(OR(trajectories[[#This Row],[INR]]&gt;5,AND(trajectories[[#This Row],[INR]]&gt;3,F190=1)),1,0)</f>
        <v>0</v>
      </c>
      <c r="G191">
        <f>IF(trajectories[[#This Row],[INR]]&gt;=4,1,0)</f>
        <v>0</v>
      </c>
    </row>
    <row r="192" spans="1:7" x14ac:dyDescent="0.45">
      <c r="A192" s="1">
        <f>IFERROR(IF(trajectories[[#This Row],[day]]&lt;B191,A191+1,A191),1)</f>
        <v>13</v>
      </c>
      <c r="B192" s="1">
        <f t="shared" si="6"/>
        <v>19</v>
      </c>
      <c r="C192">
        <v>1</v>
      </c>
      <c r="D192" s="1">
        <f>IF(F191=1,trajectories[[#This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Row],[INR]]&lt;1.5,D191*1.15,IF(trajectories[[#This Row],[INR]]&lt;1.8,D191*1.1,D191*1.075))),IF(trajectories[[#This Row],[INR]]&lt;1.5,D191*1.15,IF(trajectories[[#This Row],[INR]]&lt;1.8,D191*1.1,IF(trajectories[[#This Row],[INR]]&lt;2,D191*1.075,IF(trajectories[[#This Row],[INR]]&lt;=3,D191,IF(trajectories[[#This Row],[INR]]&lt;3.4,D191*0.925,IF(trajectories[[#This Row],[INR]]&lt;4,D191*0.9,IF(trajectories[[#This Row],[INR]]&lt;=5,D191*0.875,trajectories[[#This Row],[dose_manual]]))))))))))</f>
        <v>16.729624999999995</v>
      </c>
      <c r="E192" s="1">
        <f>IF(OR(trajectories[[#This Row],[day]]=1,trajectories[[#This Row],[day]]=3),2,IF(OR(trajectories[[#This Row],[INR]]&lt;2,AND(trajectories[[#This Row],[INR]]&lt;=5,trajectories[[#This Row],[INR]]&gt;3)),7,IF(trajectories[[#This Row],[INR]]&lt;=3,IF(D191&lt;&gt;D190,1,VLOOKUP(E191,$L$2:$M$7,2,FALSE)),trajectories[[#This Row],[interval_manual]])))</f>
        <v>7</v>
      </c>
      <c r="F192">
        <f>IF(OR(trajectories[[#This Row],[INR]]&gt;5,AND(trajectories[[#This Row],[INR]]&gt;3,F191=1)),1,0)</f>
        <v>0</v>
      </c>
      <c r="G192">
        <f>IF(trajectories[[#This Row],[INR]]&gt;=4,1,0)</f>
        <v>0</v>
      </c>
    </row>
    <row r="193" spans="1:7" x14ac:dyDescent="0.45">
      <c r="A193" s="1">
        <f>IFERROR(IF(trajectories[[#This Row],[day]]&lt;B192,A192+1,A192),1)</f>
        <v>13</v>
      </c>
      <c r="B193" s="1">
        <f t="shared" si="6"/>
        <v>26</v>
      </c>
      <c r="C193">
        <v>1.1000000000000001</v>
      </c>
      <c r="D193" s="1">
        <f>IF(F192=1,trajectories[[#This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Row],[INR]]&lt;1.5,D192*1.15,IF(trajectories[[#This Row],[INR]]&lt;1.8,D192*1.1,D192*1.075))),IF(trajectories[[#This Row],[INR]]&lt;1.5,D192*1.15,IF(trajectories[[#This Row],[INR]]&lt;1.8,D192*1.1,IF(trajectories[[#This Row],[INR]]&lt;2,D192*1.075,IF(trajectories[[#This Row],[INR]]&lt;=3,D192,IF(trajectories[[#This Row],[INR]]&lt;3.4,D192*0.925,IF(trajectories[[#This Row],[INR]]&lt;4,D192*0.9,IF(trajectories[[#This Row],[INR]]&lt;=5,D192*0.875,trajectories[[#This Row],[dose_manual]]))))))))))</f>
        <v>19.239068749999994</v>
      </c>
      <c r="E193" s="1">
        <f>IF(OR(trajectories[[#This Row],[day]]=1,trajectories[[#This Row],[day]]=3),2,IF(OR(trajectories[[#This Row],[INR]]&lt;2,AND(trajectories[[#This Row],[INR]]&lt;=5,trajectories[[#This Row],[INR]]&gt;3)),7,IF(trajectories[[#This Row],[INR]]&lt;=3,IF(D192&lt;&gt;D191,1,VLOOKUP(E192,$L$2:$M$7,2,FALSE)),trajectories[[#This Row],[interval_manual]])))</f>
        <v>7</v>
      </c>
      <c r="F193">
        <f>IF(OR(trajectories[[#This Row],[INR]]&gt;5,AND(trajectories[[#This Row],[INR]]&gt;3,F192=1)),1,0)</f>
        <v>0</v>
      </c>
      <c r="G193">
        <f>IF(trajectories[[#This Row],[INR]]&gt;=4,1,0)</f>
        <v>0</v>
      </c>
    </row>
    <row r="194" spans="1:7" x14ac:dyDescent="0.45">
      <c r="A194" s="1">
        <f>IFERROR(IF(trajectories[[#This Row],[day]]&lt;B193,A193+1,A193),1)</f>
        <v>13</v>
      </c>
      <c r="B194" s="1">
        <f t="shared" si="6"/>
        <v>33</v>
      </c>
      <c r="C194">
        <v>1.7999999999999998</v>
      </c>
      <c r="D194" s="1">
        <f>IF(F193=1,trajectories[[#This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Row],[INR]]&lt;1.5,D193*1.15,IF(trajectories[[#This Row],[INR]]&lt;1.8,D193*1.1,D193*1.075))),IF(trajectories[[#This Row],[INR]]&lt;1.5,D193*1.15,IF(trajectories[[#This Row],[INR]]&lt;1.8,D193*1.1,IF(trajectories[[#This Row],[INR]]&lt;2,D193*1.075,IF(trajectories[[#This Row],[INR]]&lt;=3,D193,IF(trajectories[[#This Row],[INR]]&lt;3.4,D193*0.925,IF(trajectories[[#This Row],[INR]]&lt;4,D193*0.9,IF(trajectories[[#This Row],[INR]]&lt;=5,D193*0.875,trajectories[[#This Row],[dose_manual]]))))))))))</f>
        <v>20.681998906249994</v>
      </c>
      <c r="E194" s="1">
        <f>IF(OR(trajectories[[#This Row],[day]]=1,trajectories[[#This Row],[day]]=3),2,IF(OR(trajectories[[#This Row],[INR]]&lt;2,AND(trajectories[[#This Row],[INR]]&lt;=5,trajectories[[#This Row],[INR]]&gt;3)),7,IF(trajectories[[#This Row],[INR]]&lt;=3,IF(D193&lt;&gt;D192,1,VLOOKUP(E193,$L$2:$M$7,2,FALSE)),trajectories[[#This Row],[interval_manual]])))</f>
        <v>7</v>
      </c>
      <c r="F194">
        <f>IF(OR(trajectories[[#This Row],[INR]]&gt;5,AND(trajectories[[#This Row],[INR]]&gt;3,F193=1)),1,0)</f>
        <v>0</v>
      </c>
      <c r="G194">
        <f>IF(trajectories[[#This Row],[INR]]&gt;=4,1,0)</f>
        <v>0</v>
      </c>
    </row>
    <row r="195" spans="1:7" x14ac:dyDescent="0.45">
      <c r="A195" s="1">
        <f>IFERROR(IF(trajectories[[#This Row],[day]]&lt;B194,A194+1,A194),1)</f>
        <v>13</v>
      </c>
      <c r="B195" s="1">
        <f t="shared" si="6"/>
        <v>40</v>
      </c>
      <c r="C195">
        <v>1.2999999999999998</v>
      </c>
      <c r="D195" s="1">
        <f>IF(F194=1,trajectories[[#This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Row],[INR]]&lt;1.5,D194*1.15,IF(trajectories[[#This Row],[INR]]&lt;1.8,D194*1.1,D194*1.075))),IF(trajectories[[#This Row],[INR]]&lt;1.5,D194*1.15,IF(trajectories[[#This Row],[INR]]&lt;1.8,D194*1.1,IF(trajectories[[#This Row],[INR]]&lt;2,D194*1.075,IF(trajectories[[#This Row],[INR]]&lt;=3,D194,IF(trajectories[[#This Row],[INR]]&lt;3.4,D194*0.925,IF(trajectories[[#This Row],[INR]]&lt;4,D194*0.9,IF(trajectories[[#This Row],[INR]]&lt;=5,D194*0.875,trajectories[[#This Row],[dose_manual]]))))))))))</f>
        <v>23.784298742187492</v>
      </c>
      <c r="E195" s="1">
        <f>IF(OR(trajectories[[#This Row],[day]]=1,trajectories[[#This Row],[day]]=3),2,IF(OR(trajectories[[#This Row],[INR]]&lt;2,AND(trajectories[[#This Row],[INR]]&lt;=5,trajectories[[#This Row],[INR]]&gt;3)),7,IF(trajectories[[#This Row],[INR]]&lt;=3,IF(D194&lt;&gt;D193,1,VLOOKUP(E194,$L$2:$M$7,2,FALSE)),trajectories[[#This Row],[interval_manual]])))</f>
        <v>7</v>
      </c>
      <c r="F195">
        <f>IF(OR(trajectories[[#This Row],[INR]]&gt;5,AND(trajectories[[#This Row],[INR]]&gt;3,F194=1)),1,0)</f>
        <v>0</v>
      </c>
      <c r="G195">
        <f>IF(trajectories[[#This Row],[INR]]&gt;=4,1,0)</f>
        <v>0</v>
      </c>
    </row>
    <row r="196" spans="1:7" x14ac:dyDescent="0.45">
      <c r="A196" s="1">
        <f>IFERROR(IF(trajectories[[#This Row],[day]]&lt;B195,A195+1,A195),1)</f>
        <v>13</v>
      </c>
      <c r="B196" s="1">
        <f t="shared" si="6"/>
        <v>47</v>
      </c>
      <c r="C196">
        <v>1</v>
      </c>
      <c r="D196" s="1">
        <f>IF(F195=1,trajectories[[#This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Row],[INR]]&lt;1.5,D195*1.15,IF(trajectories[[#This Row],[INR]]&lt;1.8,D195*1.1,D195*1.075))),IF(trajectories[[#This Row],[INR]]&lt;1.5,D195*1.15,IF(trajectories[[#This Row],[INR]]&lt;1.8,D195*1.1,IF(trajectories[[#This Row],[INR]]&lt;2,D195*1.075,IF(trajectories[[#This Row],[INR]]&lt;=3,D195,IF(trajectories[[#This Row],[INR]]&lt;3.4,D195*0.925,IF(trajectories[[#This Row],[INR]]&lt;4,D195*0.9,IF(trajectories[[#This Row],[INR]]&lt;=5,D195*0.875,trajectories[[#This Row],[dose_manual]]))))))))))</f>
        <v>27.351943553515614</v>
      </c>
      <c r="E196" s="1">
        <f>IF(OR(trajectories[[#This Row],[day]]=1,trajectories[[#This Row],[day]]=3),2,IF(OR(trajectories[[#This Row],[INR]]&lt;2,AND(trajectories[[#This Row],[INR]]&lt;=5,trajectories[[#This Row],[INR]]&gt;3)),7,IF(trajectories[[#This Row],[INR]]&lt;=3,IF(D195&lt;&gt;D194,1,VLOOKUP(E195,$L$2:$M$7,2,FALSE)),trajectories[[#This Row],[interval_manual]])))</f>
        <v>7</v>
      </c>
      <c r="F196">
        <f>IF(OR(trajectories[[#This Row],[INR]]&gt;5,AND(trajectories[[#This Row],[INR]]&gt;3,F195=1)),1,0)</f>
        <v>0</v>
      </c>
      <c r="G196">
        <f>IF(trajectories[[#This Row],[INR]]&gt;=4,1,0)</f>
        <v>0</v>
      </c>
    </row>
    <row r="197" spans="1:7" x14ac:dyDescent="0.45">
      <c r="A197" s="1">
        <f>IFERROR(IF(trajectories[[#This Row],[day]]&lt;B196,A196+1,A196),1)</f>
        <v>13</v>
      </c>
      <c r="B197" s="1">
        <f t="shared" si="6"/>
        <v>54</v>
      </c>
      <c r="C197">
        <v>1</v>
      </c>
      <c r="D197" s="1">
        <f>IF(F196=1,trajectories[[#This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Row],[INR]]&lt;1.5,D196*1.15,IF(trajectories[[#This Row],[INR]]&lt;1.8,D196*1.1,D196*1.075))),IF(trajectories[[#This Row],[INR]]&lt;1.5,D196*1.15,IF(trajectories[[#This Row],[INR]]&lt;1.8,D196*1.1,IF(trajectories[[#This Row],[INR]]&lt;2,D196*1.075,IF(trajectories[[#This Row],[INR]]&lt;=3,D196,IF(trajectories[[#This Row],[INR]]&lt;3.4,D196*0.925,IF(trajectories[[#This Row],[INR]]&lt;4,D196*0.9,IF(trajectories[[#This Row],[INR]]&lt;=5,D196*0.875,trajectories[[#This Row],[dose_manual]]))))))))))</f>
        <v>31.454735086542954</v>
      </c>
      <c r="E197" s="1">
        <f>IF(OR(trajectories[[#This Row],[day]]=1,trajectories[[#This Row],[day]]=3),2,IF(OR(trajectories[[#This Row],[INR]]&lt;2,AND(trajectories[[#This Row],[INR]]&lt;=5,trajectories[[#This Row],[INR]]&gt;3)),7,IF(trajectories[[#This Row],[INR]]&lt;=3,IF(D196&lt;&gt;D195,1,VLOOKUP(E196,$L$2:$M$7,2,FALSE)),trajectories[[#This Row],[interval_manual]])))</f>
        <v>7</v>
      </c>
      <c r="F197">
        <f>IF(OR(trajectories[[#This Row],[INR]]&gt;5,AND(trajectories[[#This Row],[INR]]&gt;3,F196=1)),1,0)</f>
        <v>0</v>
      </c>
      <c r="G197">
        <f>IF(trajectories[[#This Row],[INR]]&gt;=4,1,0)</f>
        <v>0</v>
      </c>
    </row>
    <row r="198" spans="1:7" x14ac:dyDescent="0.45">
      <c r="A198" s="1">
        <f>IFERROR(IF(trajectories[[#This Row],[day]]&lt;B197,A197+1,A197),1)</f>
        <v>13</v>
      </c>
      <c r="B198" s="1">
        <f t="shared" si="6"/>
        <v>61</v>
      </c>
      <c r="C198">
        <v>1</v>
      </c>
      <c r="D198" s="1">
        <f>IF(F197=1,trajectories[[#This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Row],[INR]]&lt;1.5,D197*1.15,IF(trajectories[[#This Row],[INR]]&lt;1.8,D197*1.1,D197*1.075))),IF(trajectories[[#This Row],[INR]]&lt;1.5,D197*1.15,IF(trajectories[[#This Row],[INR]]&lt;1.8,D197*1.1,IF(trajectories[[#This Row],[INR]]&lt;2,D197*1.075,IF(trajectories[[#This Row],[INR]]&lt;=3,D197,IF(trajectories[[#This Row],[INR]]&lt;3.4,D197*0.925,IF(trajectories[[#This Row],[INR]]&lt;4,D197*0.9,IF(trajectories[[#This Row],[INR]]&lt;=5,D197*0.875,trajectories[[#This Row],[dose_manual]]))))))))))</f>
        <v>36.172945349524397</v>
      </c>
      <c r="E198" s="1">
        <f>IF(OR(trajectories[[#This Row],[day]]=1,trajectories[[#This Row],[day]]=3),2,IF(OR(trajectories[[#This Row],[INR]]&lt;2,AND(trajectories[[#This Row],[INR]]&lt;=5,trajectories[[#This Row],[INR]]&gt;3)),7,IF(trajectories[[#This Row],[INR]]&lt;=3,IF(D197&lt;&gt;D196,1,VLOOKUP(E197,$L$2:$M$7,2,FALSE)),trajectories[[#This Row],[interval_manual]])))</f>
        <v>7</v>
      </c>
      <c r="F198">
        <f>IF(OR(trajectories[[#This Row],[INR]]&gt;5,AND(trajectories[[#This Row],[INR]]&gt;3,F197=1)),1,0)</f>
        <v>0</v>
      </c>
      <c r="G198">
        <f>IF(trajectories[[#This Row],[INR]]&gt;=4,1,0)</f>
        <v>0</v>
      </c>
    </row>
    <row r="199" spans="1:7" x14ac:dyDescent="0.45">
      <c r="A199" s="1">
        <f>IFERROR(IF(trajectories[[#This Row],[day]]&lt;B198,A198+1,A198),1)</f>
        <v>13</v>
      </c>
      <c r="B199" s="1">
        <f t="shared" si="6"/>
        <v>68</v>
      </c>
      <c r="C199">
        <v>1.6</v>
      </c>
      <c r="D199" s="1">
        <f>IF(F198=1,trajectories[[#This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Row],[INR]]&lt;1.5,D198*1.15,IF(trajectories[[#This Row],[INR]]&lt;1.8,D198*1.1,D198*1.075))),IF(trajectories[[#This Row],[INR]]&lt;1.5,D198*1.15,IF(trajectories[[#This Row],[INR]]&lt;1.8,D198*1.1,IF(trajectories[[#This Row],[INR]]&lt;2,D198*1.075,IF(trajectories[[#This Row],[INR]]&lt;=3,D198,IF(trajectories[[#This Row],[INR]]&lt;3.4,D198*0.925,IF(trajectories[[#This Row],[INR]]&lt;4,D198*0.9,IF(trajectories[[#This Row],[INR]]&lt;=5,D198*0.875,trajectories[[#This Row],[dose_manual]]))))))))))</f>
        <v>39.79023988447684</v>
      </c>
      <c r="E199" s="1">
        <f>IF(OR(trajectories[[#This Row],[day]]=1,trajectories[[#This Row],[day]]=3),2,IF(OR(trajectories[[#This Row],[INR]]&lt;2,AND(trajectories[[#This Row],[INR]]&lt;=5,trajectories[[#This Row],[INR]]&gt;3)),7,IF(trajectories[[#This Row],[INR]]&lt;=3,IF(D198&lt;&gt;D197,1,VLOOKUP(E198,$L$2:$M$7,2,FALSE)),trajectories[[#This Row],[interval_manual]])))</f>
        <v>7</v>
      </c>
      <c r="F199">
        <f>IF(OR(trajectories[[#This Row],[INR]]&gt;5,AND(trajectories[[#This Row],[INR]]&gt;3,F198=1)),1,0)</f>
        <v>0</v>
      </c>
      <c r="G199">
        <f>IF(trajectories[[#This Row],[INR]]&gt;=4,1,0)</f>
        <v>0</v>
      </c>
    </row>
    <row r="200" spans="1:7" x14ac:dyDescent="0.45">
      <c r="A200" s="1">
        <f>IFERROR(IF(trajectories[[#This Row],[day]]&lt;B199,A199+1,A199),1)</f>
        <v>13</v>
      </c>
      <c r="B200" s="1">
        <f t="shared" si="6"/>
        <v>75</v>
      </c>
      <c r="C200">
        <v>2.2999999999999998</v>
      </c>
      <c r="D200" s="1">
        <f>IF(F199=1,trajectories[[#This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Row],[INR]]&lt;1.5,D199*1.15,IF(trajectories[[#This Row],[INR]]&lt;1.8,D199*1.1,D199*1.075))),IF(trajectories[[#This Row],[INR]]&lt;1.5,D199*1.15,IF(trajectories[[#This Row],[INR]]&lt;1.8,D199*1.1,IF(trajectories[[#This Row],[INR]]&lt;2,D199*1.075,IF(trajectories[[#This Row],[INR]]&lt;=3,D199,IF(trajectories[[#This Row],[INR]]&lt;3.4,D199*0.925,IF(trajectories[[#This Row],[INR]]&lt;4,D199*0.9,IF(trajectories[[#This Row],[INR]]&lt;=5,D199*0.875,trajectories[[#This Row],[dose_manual]]))))))))))</f>
        <v>39.79023988447684</v>
      </c>
      <c r="E200" s="1">
        <f>IF(OR(trajectories[[#This Row],[day]]=1,trajectories[[#This Row],[day]]=3),2,IF(OR(trajectories[[#This Row],[INR]]&lt;2,AND(trajectories[[#This Row],[INR]]&lt;=5,trajectories[[#This Row],[INR]]&gt;3)),7,IF(trajectories[[#This Row],[INR]]&lt;=3,IF(D199&lt;&gt;D198,1,VLOOKUP(E199,$L$2:$M$7,2,FALSE)),trajectories[[#This Row],[interval_manual]])))</f>
        <v>1</v>
      </c>
      <c r="F200">
        <f>IF(OR(trajectories[[#This Row],[INR]]&gt;5,AND(trajectories[[#This Row],[INR]]&gt;3,F199=1)),1,0)</f>
        <v>0</v>
      </c>
      <c r="G200">
        <f>IF(trajectories[[#This Row],[INR]]&gt;=4,1,0)</f>
        <v>0</v>
      </c>
    </row>
    <row r="201" spans="1:7" x14ac:dyDescent="0.45">
      <c r="A201" s="1">
        <f>IFERROR(IF(trajectories[[#This Row],[day]]&lt;B200,A200+1,A200),1)</f>
        <v>13</v>
      </c>
      <c r="B201" s="1">
        <f t="shared" si="6"/>
        <v>76</v>
      </c>
      <c r="C201">
        <v>2.8</v>
      </c>
      <c r="D201" s="1">
        <f>IF(F200=1,trajectories[[#This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Row],[INR]]&lt;1.5,D200*1.15,IF(trajectories[[#This Row],[INR]]&lt;1.8,D200*1.1,D200*1.075))),IF(trajectories[[#This Row],[INR]]&lt;1.5,D200*1.15,IF(trajectories[[#This Row],[INR]]&lt;1.8,D200*1.1,IF(trajectories[[#This Row],[INR]]&lt;2,D200*1.075,IF(trajectories[[#This Row],[INR]]&lt;=3,D200,IF(trajectories[[#This Row],[INR]]&lt;3.4,D200*0.925,IF(trajectories[[#This Row],[INR]]&lt;4,D200*0.9,IF(trajectories[[#This Row],[INR]]&lt;=5,D200*0.875,trajectories[[#This Row],[dose_manual]]))))))))))</f>
        <v>39.79023988447684</v>
      </c>
      <c r="E201" s="1">
        <f>IF(OR(trajectories[[#This Row],[day]]=1,trajectories[[#This Row],[day]]=3),2,IF(OR(trajectories[[#This Row],[INR]]&lt;2,AND(trajectories[[#This Row],[INR]]&lt;=5,trajectories[[#This Row],[INR]]&gt;3)),7,IF(trajectories[[#This Row],[INR]]&lt;=3,IF(D200&lt;&gt;D199,1,VLOOKUP(E200,$L$2:$M$7,2,FALSE)),trajectories[[#This Row],[interval_manual]])))</f>
        <v>5</v>
      </c>
      <c r="F201">
        <f>IF(OR(trajectories[[#This Row],[INR]]&gt;5,AND(trajectories[[#This Row],[INR]]&gt;3,F200=1)),1,0)</f>
        <v>0</v>
      </c>
      <c r="G201">
        <f>IF(trajectories[[#This Row],[INR]]&gt;=4,1,0)</f>
        <v>0</v>
      </c>
    </row>
    <row r="202" spans="1:7" x14ac:dyDescent="0.45">
      <c r="A202" s="1">
        <f>IFERROR(IF(trajectories[[#This Row],[day]]&lt;B201,A201+1,A201),1)</f>
        <v>13</v>
      </c>
      <c r="B202" s="1">
        <f t="shared" si="6"/>
        <v>81</v>
      </c>
      <c r="C202">
        <v>3.1999999999999993</v>
      </c>
      <c r="D202" s="1">
        <f>IF(F201=1,trajectories[[#This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Row],[INR]]&lt;1.5,D201*1.15,IF(trajectories[[#This Row],[INR]]&lt;1.8,D201*1.1,D201*1.075))),IF(trajectories[[#This Row],[INR]]&lt;1.5,D201*1.15,IF(trajectories[[#This Row],[INR]]&lt;1.8,D201*1.1,IF(trajectories[[#This Row],[INR]]&lt;2,D201*1.075,IF(trajectories[[#This Row],[INR]]&lt;=3,D201,IF(trajectories[[#This Row],[INR]]&lt;3.4,D201*0.925,IF(trajectories[[#This Row],[INR]]&lt;4,D201*0.9,IF(trajectories[[#This Row],[INR]]&lt;=5,D201*0.875,trajectories[[#This Row],[dose_manual]]))))))))))</f>
        <v>36.805971893141077</v>
      </c>
      <c r="E202" s="1">
        <f>IF(OR(trajectories[[#This Row],[day]]=1,trajectories[[#This Row],[day]]=3),2,IF(OR(trajectories[[#This Row],[INR]]&lt;2,AND(trajectories[[#This Row],[INR]]&lt;=5,trajectories[[#This Row],[INR]]&gt;3)),7,IF(trajectories[[#This Row],[INR]]&lt;=3,IF(D201&lt;&gt;D200,1,VLOOKUP(E201,$L$2:$M$7,2,FALSE)),trajectories[[#This Row],[interval_manual]])))</f>
        <v>7</v>
      </c>
      <c r="F202">
        <f>IF(OR(trajectories[[#This Row],[INR]]&gt;5,AND(trajectories[[#This Row],[INR]]&gt;3,F201=1)),1,0)</f>
        <v>0</v>
      </c>
      <c r="G202">
        <f>IF(trajectories[[#This Row],[INR]]&gt;=4,1,0)</f>
        <v>0</v>
      </c>
    </row>
    <row r="203" spans="1:7" x14ac:dyDescent="0.45">
      <c r="A203" s="1">
        <f>IFERROR(IF(trajectories[[#This Row],[day]]&lt;B202,A202+1,A202),1)</f>
        <v>13</v>
      </c>
      <c r="B203" s="1">
        <f t="shared" si="6"/>
        <v>88</v>
      </c>
      <c r="C203">
        <v>2.9999999999999991</v>
      </c>
      <c r="D203" s="1">
        <f>IF(F202=1,trajectories[[#This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Row],[INR]]&lt;1.5,D202*1.15,IF(trajectories[[#This Row],[INR]]&lt;1.8,D202*1.1,D202*1.075))),IF(trajectories[[#This Row],[INR]]&lt;1.5,D202*1.15,IF(trajectories[[#This Row],[INR]]&lt;1.8,D202*1.1,IF(trajectories[[#This Row],[INR]]&lt;2,D202*1.075,IF(trajectories[[#This Row],[INR]]&lt;=3,D202,IF(trajectories[[#This Row],[INR]]&lt;3.4,D202*0.925,IF(trajectories[[#This Row],[INR]]&lt;4,D202*0.9,IF(trajectories[[#This Row],[INR]]&lt;=5,D202*0.875,trajectories[[#This Row],[dose_manual]]))))))))))</f>
        <v>36.805971893141077</v>
      </c>
      <c r="E203" s="1">
        <f>IF(OR(trajectories[[#This Row],[day]]=1,trajectories[[#This Row],[day]]=3),2,IF(OR(trajectories[[#This Row],[INR]]&lt;2,AND(trajectories[[#This Row],[INR]]&lt;=5,trajectories[[#This Row],[INR]]&gt;3)),7,IF(trajectories[[#This Row],[INR]]&lt;=3,IF(D202&lt;&gt;D201,1,VLOOKUP(E202,$L$2:$M$7,2,FALSE)),trajectories[[#This Row],[interval_manual]])))</f>
        <v>1</v>
      </c>
      <c r="F203">
        <f>IF(OR(trajectories[[#This Row],[INR]]&gt;5,AND(trajectories[[#This Row],[INR]]&gt;3,F202=1)),1,0)</f>
        <v>0</v>
      </c>
      <c r="G203">
        <f>IF(trajectories[[#This Row],[INR]]&gt;=4,1,0)</f>
        <v>0</v>
      </c>
    </row>
    <row r="204" spans="1:7" x14ac:dyDescent="0.45">
      <c r="A204" s="1">
        <f>IFERROR(IF(trajectories[[#This Row],[day]]&lt;B203,A203+1,A203),1)</f>
        <v>13</v>
      </c>
      <c r="B204" s="1">
        <f t="shared" si="6"/>
        <v>89</v>
      </c>
      <c r="C204">
        <v>2.2999999999999989</v>
      </c>
      <c r="D204" s="1">
        <f>IF(F203=1,trajectories[[#This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Row],[INR]]&lt;1.5,D203*1.15,IF(trajectories[[#This Row],[INR]]&lt;1.8,D203*1.1,D203*1.075))),IF(trajectories[[#This Row],[INR]]&lt;1.5,D203*1.15,IF(trajectories[[#This Row],[INR]]&lt;1.8,D203*1.1,IF(trajectories[[#This Row],[INR]]&lt;2,D203*1.075,IF(trajectories[[#This Row],[INR]]&lt;=3,D203,IF(trajectories[[#This Row],[INR]]&lt;3.4,D203*0.925,IF(trajectories[[#This Row],[INR]]&lt;4,D203*0.9,IF(trajectories[[#This Row],[INR]]&lt;=5,D203*0.875,trajectories[[#This Row],[dose_manual]]))))))))))</f>
        <v>36.805971893141077</v>
      </c>
      <c r="E204" s="1">
        <f>IF(OR(trajectories[[#This Row],[day]]=1,trajectories[[#This Row],[day]]=3),2,IF(OR(trajectories[[#This Row],[INR]]&lt;2,AND(trajectories[[#This Row],[INR]]&lt;=5,trajectories[[#This Row],[INR]]&gt;3)),7,IF(trajectories[[#This Row],[INR]]&lt;=3,IF(D203&lt;&gt;D202,1,VLOOKUP(E203,$L$2:$M$7,2,FALSE)),trajectories[[#This Row],[interval_manual]])))</f>
        <v>5</v>
      </c>
      <c r="F204">
        <f>IF(OR(trajectories[[#This Row],[INR]]&gt;5,AND(trajectories[[#This Row],[INR]]&gt;3,F203=1)),1,0)</f>
        <v>0</v>
      </c>
      <c r="G204">
        <f>IF(trajectories[[#This Row],[INR]]&gt;=4,1,0)</f>
        <v>0</v>
      </c>
    </row>
    <row r="205" spans="1:7" x14ac:dyDescent="0.45">
      <c r="A205" s="1">
        <f>IFERROR(IF(trajectories[[#This Row],[day]]&lt;B204,A204+1,A204),1)</f>
        <v>14</v>
      </c>
      <c r="B205" s="1">
        <f t="shared" si="6"/>
        <v>1</v>
      </c>
      <c r="C205">
        <v>1.4</v>
      </c>
      <c r="D205" s="1">
        <f>IF(F204=1,trajectories[[#This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Row],[INR]]&lt;1.5,D204*1.15,IF(trajectories[[#This Row],[INR]]&lt;1.8,D204*1.1,D204*1.075))),IF(trajectories[[#This Row],[INR]]&lt;1.5,D204*1.15,IF(trajectories[[#This Row],[INR]]&lt;1.8,D204*1.1,IF(trajectories[[#This Row],[INR]]&lt;2,D204*1.075,IF(trajectories[[#This Row],[INR]]&lt;=3,D204,IF(trajectories[[#This Row],[INR]]&lt;3.4,D204*0.925,IF(trajectories[[#This Row],[INR]]&lt;4,D204*0.9,IF(trajectories[[#This Row],[INR]]&lt;=5,D204*0.875,trajectories[[#This Row],[dose_manual]]))))))))))</f>
        <v>5</v>
      </c>
      <c r="E205" s="1">
        <f>IF(OR(trajectories[[#This Row],[day]]=1,trajectories[[#This Row],[day]]=3),2,IF(OR(trajectories[[#This Row],[INR]]&lt;2,AND(trajectories[[#This Row],[INR]]&lt;=5,trajectories[[#This Row],[INR]]&gt;3)),7,IF(trajectories[[#This Row],[INR]]&lt;=3,IF(D204&lt;&gt;D203,1,VLOOKUP(E204,$L$2:$M$7,2,FALSE)),trajectories[[#This Row],[interval_manual]])))</f>
        <v>2</v>
      </c>
      <c r="F205">
        <f>IF(OR(trajectories[[#This Row],[INR]]&gt;5,AND(trajectories[[#This Row],[INR]]&gt;3,F204=1)),1,0)</f>
        <v>0</v>
      </c>
      <c r="G205">
        <f>IF(trajectories[[#This Row],[INR]]&gt;=4,1,0)</f>
        <v>0</v>
      </c>
    </row>
    <row r="206" spans="1:7" x14ac:dyDescent="0.45">
      <c r="A206" s="1">
        <f>IFERROR(IF(trajectories[[#This Row],[day]]&lt;B205,A205+1,A205),1)</f>
        <v>14</v>
      </c>
      <c r="B206" s="1">
        <f t="shared" si="6"/>
        <v>3</v>
      </c>
      <c r="C206">
        <v>2.2000000000000002</v>
      </c>
      <c r="D206" s="1">
        <f>IF(F205=1,trajectories[[#This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Row],[INR]]&lt;1.5,D205*1.15,IF(trajectories[[#This Row],[INR]]&lt;1.8,D205*1.1,D205*1.075))),IF(trajectories[[#This Row],[INR]]&lt;1.5,D205*1.15,IF(trajectories[[#This Row],[INR]]&lt;1.8,D205*1.1,IF(trajectories[[#This Row],[INR]]&lt;2,D205*1.075,IF(trajectories[[#This Row],[INR]]&lt;=3,D205,IF(trajectories[[#This Row],[INR]]&lt;3.4,D205*0.925,IF(trajectories[[#This Row],[INR]]&lt;4,D205*0.9,IF(trajectories[[#This Row],[INR]]&lt;=5,D205*0.875,trajectories[[#This Row],[dose_manual]]))))))))))</f>
        <v>5</v>
      </c>
      <c r="E206" s="1">
        <f>IF(OR(trajectories[[#This Row],[day]]=1,trajectories[[#This Row],[day]]=3),2,IF(OR(trajectories[[#This Row],[INR]]&lt;2,AND(trajectories[[#This Row],[INR]]&lt;=5,trajectories[[#This Row],[INR]]&gt;3)),7,IF(trajectories[[#This Row],[INR]]&lt;=3,IF(D205&lt;&gt;D204,1,VLOOKUP(E205,$L$2:$M$7,2,FALSE)),trajectories[[#This Row],[interval_manual]])))</f>
        <v>2</v>
      </c>
      <c r="F206">
        <f>IF(OR(trajectories[[#This Row],[INR]]&gt;5,AND(trajectories[[#This Row],[INR]]&gt;3,F205=1)),1,0)</f>
        <v>0</v>
      </c>
      <c r="G206">
        <f>IF(trajectories[[#This Row],[INR]]&gt;=4,1,0)</f>
        <v>0</v>
      </c>
    </row>
    <row r="207" spans="1:7" x14ac:dyDescent="0.45">
      <c r="A207" s="1">
        <f>IFERROR(IF(trajectories[[#This Row],[day]]&lt;B206,A206+1,A206),1)</f>
        <v>14</v>
      </c>
      <c r="B207" s="1">
        <f t="shared" si="6"/>
        <v>5</v>
      </c>
      <c r="C207">
        <v>3.0999999999999996</v>
      </c>
      <c r="D207" s="1">
        <f>IF(F206=1,trajectories[[#This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Row],[INR]]&lt;1.5,D206*1.15,IF(trajectories[[#This Row],[INR]]&lt;1.8,D206*1.1,D206*1.075))),IF(trajectories[[#This Row],[INR]]&lt;1.5,D206*1.15,IF(trajectories[[#This Row],[INR]]&lt;1.8,D206*1.1,IF(trajectories[[#This Row],[INR]]&lt;2,D206*1.075,IF(trajectories[[#This Row],[INR]]&lt;=3,D206,IF(trajectories[[#This Row],[INR]]&lt;3.4,D206*0.925,IF(trajectories[[#This Row],[INR]]&lt;4,D206*0.9,IF(trajectories[[#This Row],[INR]]&lt;=5,D206*0.875,trajectories[[#This Row],[dose_manual]]))))))))))</f>
        <v>4.625</v>
      </c>
      <c r="E207" s="1">
        <f>IF(OR(trajectories[[#This Row],[day]]=1,trajectories[[#This Row],[day]]=3),2,IF(OR(trajectories[[#This Row],[INR]]&lt;2,AND(trajectories[[#This Row],[INR]]&lt;=5,trajectories[[#This Row],[INR]]&gt;3)),7,IF(trajectories[[#This Row],[INR]]&lt;=3,IF(D206&lt;&gt;D205,1,VLOOKUP(E206,$L$2:$M$7,2,FALSE)),trajectories[[#This Row],[interval_manual]])))</f>
        <v>7</v>
      </c>
      <c r="F207">
        <f>IF(OR(trajectories[[#This Row],[INR]]&gt;5,AND(trajectories[[#This Row],[INR]]&gt;3,F206=1)),1,0)</f>
        <v>0</v>
      </c>
      <c r="G207">
        <f>IF(trajectories[[#This Row],[INR]]&gt;=4,1,0)</f>
        <v>0</v>
      </c>
    </row>
    <row r="208" spans="1:7" x14ac:dyDescent="0.45">
      <c r="A208" s="1">
        <f>IFERROR(IF(trajectories[[#This Row],[day]]&lt;B207,A207+1,A207),1)</f>
        <v>14</v>
      </c>
      <c r="B208" s="1">
        <f t="shared" si="6"/>
        <v>12</v>
      </c>
      <c r="C208">
        <v>3.6999999999999993</v>
      </c>
      <c r="D208" s="1">
        <f>IF(F207=1,trajectories[[#This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Row],[INR]]&lt;1.5,D207*1.15,IF(trajectories[[#This Row],[INR]]&lt;1.8,D207*1.1,D207*1.075))),IF(trajectories[[#This Row],[INR]]&lt;1.5,D207*1.15,IF(trajectories[[#This Row],[INR]]&lt;1.8,D207*1.1,IF(trajectories[[#This Row],[INR]]&lt;2,D207*1.075,IF(trajectories[[#This Row],[INR]]&lt;=3,D207,IF(trajectories[[#This Row],[INR]]&lt;3.4,D207*0.925,IF(trajectories[[#This Row],[INR]]&lt;4,D207*0.9,IF(trajectories[[#This Row],[INR]]&lt;=5,D207*0.875,trajectories[[#This Row],[dose_manual]]))))))))))</f>
        <v>4.1625000000000005</v>
      </c>
      <c r="E208" s="1">
        <f>IF(OR(trajectories[[#This Row],[day]]=1,trajectories[[#This Row],[day]]=3),2,IF(OR(trajectories[[#This Row],[INR]]&lt;2,AND(trajectories[[#This Row],[INR]]&lt;=5,trajectories[[#This Row],[INR]]&gt;3)),7,IF(trajectories[[#This Row],[INR]]&lt;=3,IF(D207&lt;&gt;D206,1,VLOOKUP(E207,$L$2:$M$7,2,FALSE)),trajectories[[#This Row],[interval_manual]])))</f>
        <v>7</v>
      </c>
      <c r="F208">
        <f>IF(OR(trajectories[[#This Row],[INR]]&gt;5,AND(trajectories[[#This Row],[INR]]&gt;3,F207=1)),1,0)</f>
        <v>0</v>
      </c>
      <c r="G208">
        <f>IF(trajectories[[#This Row],[INR]]&gt;=4,1,0)</f>
        <v>0</v>
      </c>
    </row>
    <row r="209" spans="1:7" x14ac:dyDescent="0.45">
      <c r="A209" s="1">
        <f>IFERROR(IF(trajectories[[#This Row],[day]]&lt;B208,A208+1,A208),1)</f>
        <v>14</v>
      </c>
      <c r="B209" s="1">
        <f t="shared" si="6"/>
        <v>19</v>
      </c>
      <c r="C209">
        <v>3.2999999999999989</v>
      </c>
      <c r="D209" s="1">
        <f>IF(F208=1,trajectories[[#This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Row],[INR]]&lt;1.5,D208*1.15,IF(trajectories[[#This Row],[INR]]&lt;1.8,D208*1.1,D208*1.075))),IF(trajectories[[#This Row],[INR]]&lt;1.5,D208*1.15,IF(trajectories[[#This Row],[INR]]&lt;1.8,D208*1.1,IF(trajectories[[#This Row],[INR]]&lt;2,D208*1.075,IF(trajectories[[#This Row],[INR]]&lt;=3,D208,IF(trajectories[[#This Row],[INR]]&lt;3.4,D208*0.925,IF(trajectories[[#This Row],[INR]]&lt;4,D208*0.9,IF(trajectories[[#This Row],[INR]]&lt;=5,D208*0.875,trajectories[[#This Row],[dose_manual]]))))))))))</f>
        <v>3.8503125000000007</v>
      </c>
      <c r="E209" s="1">
        <f>IF(OR(trajectories[[#This Row],[day]]=1,trajectories[[#This Row],[day]]=3),2,IF(OR(trajectories[[#This Row],[INR]]&lt;2,AND(trajectories[[#This Row],[INR]]&lt;=5,trajectories[[#This Row],[INR]]&gt;3)),7,IF(trajectories[[#This Row],[INR]]&lt;=3,IF(D208&lt;&gt;D207,1,VLOOKUP(E208,$L$2:$M$7,2,FALSE)),trajectories[[#This Row],[interval_manual]])))</f>
        <v>7</v>
      </c>
      <c r="F209">
        <f>IF(OR(trajectories[[#This Row],[INR]]&gt;5,AND(trajectories[[#This Row],[INR]]&gt;3,F208=1)),1,0)</f>
        <v>0</v>
      </c>
      <c r="G209">
        <f>IF(trajectories[[#This Row],[INR]]&gt;=4,1,0)</f>
        <v>0</v>
      </c>
    </row>
    <row r="210" spans="1:7" x14ac:dyDescent="0.45">
      <c r="A210" s="1">
        <f>IFERROR(IF(trajectories[[#This Row],[day]]&lt;B209,A209+1,A209),1)</f>
        <v>14</v>
      </c>
      <c r="B210" s="1">
        <f t="shared" si="6"/>
        <v>26</v>
      </c>
      <c r="C210">
        <v>2.6999999999999988</v>
      </c>
      <c r="D210" s="1">
        <f>IF(F209=1,trajectories[[#This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Row],[INR]]&lt;1.5,D209*1.15,IF(trajectories[[#This Row],[INR]]&lt;1.8,D209*1.1,D209*1.075))),IF(trajectories[[#This Row],[INR]]&lt;1.5,D209*1.15,IF(trajectories[[#This Row],[INR]]&lt;1.8,D209*1.1,IF(trajectories[[#This Row],[INR]]&lt;2,D209*1.075,IF(trajectories[[#This Row],[INR]]&lt;=3,D209,IF(trajectories[[#This Row],[INR]]&lt;3.4,D209*0.925,IF(trajectories[[#This Row],[INR]]&lt;4,D209*0.9,IF(trajectories[[#This Row],[INR]]&lt;=5,D209*0.875,trajectories[[#This Row],[dose_manual]]))))))))))</f>
        <v>3.8503125000000007</v>
      </c>
      <c r="E210" s="1">
        <f>IF(OR(trajectories[[#This Row],[day]]=1,trajectories[[#This Row],[day]]=3),2,IF(OR(trajectories[[#This Row],[INR]]&lt;2,AND(trajectories[[#This Row],[INR]]&lt;=5,trajectories[[#This Row],[INR]]&gt;3)),7,IF(trajectories[[#This Row],[INR]]&lt;=3,IF(D209&lt;&gt;D208,1,VLOOKUP(E209,$L$2:$M$7,2,FALSE)),trajectories[[#This Row],[interval_manual]])))</f>
        <v>1</v>
      </c>
      <c r="F210">
        <f>IF(OR(trajectories[[#This Row],[INR]]&gt;5,AND(trajectories[[#This Row],[INR]]&gt;3,F209=1)),1,0)</f>
        <v>0</v>
      </c>
      <c r="G210">
        <f>IF(trajectories[[#This Row],[INR]]&gt;=4,1,0)</f>
        <v>0</v>
      </c>
    </row>
    <row r="211" spans="1:7" x14ac:dyDescent="0.45">
      <c r="A211" s="1">
        <f>IFERROR(IF(trajectories[[#This Row],[day]]&lt;B210,A210+1,A210),1)</f>
        <v>14</v>
      </c>
      <c r="B211" s="1">
        <f t="shared" si="6"/>
        <v>27</v>
      </c>
      <c r="C211">
        <v>3.6999999999999993</v>
      </c>
      <c r="D211" s="1">
        <f>IF(F210=1,trajectories[[#This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Row],[INR]]&lt;1.5,D210*1.15,IF(trajectories[[#This Row],[INR]]&lt;1.8,D210*1.1,D210*1.075))),IF(trajectories[[#This Row],[INR]]&lt;1.5,D210*1.15,IF(trajectories[[#This Row],[INR]]&lt;1.8,D210*1.1,IF(trajectories[[#This Row],[INR]]&lt;2,D210*1.075,IF(trajectories[[#This Row],[INR]]&lt;=3,D210,IF(trajectories[[#This Row],[INR]]&lt;3.4,D210*0.925,IF(trajectories[[#This Row],[INR]]&lt;4,D210*0.9,IF(trajectories[[#This Row],[INR]]&lt;=5,D210*0.875,trajectories[[#This Row],[dose_manual]]))))))))))</f>
        <v>3.4652812500000008</v>
      </c>
      <c r="E211" s="1">
        <f>IF(OR(trajectories[[#This Row],[day]]=1,trajectories[[#This Row],[day]]=3),2,IF(OR(trajectories[[#This Row],[INR]]&lt;2,AND(trajectories[[#This Row],[INR]]&lt;=5,trajectories[[#This Row],[INR]]&gt;3)),7,IF(trajectories[[#This Row],[INR]]&lt;=3,IF(D210&lt;&gt;D209,1,VLOOKUP(E210,$L$2:$M$7,2,FALSE)),trajectories[[#This Row],[interval_manual]])))</f>
        <v>7</v>
      </c>
      <c r="F211">
        <f>IF(OR(trajectories[[#This Row],[INR]]&gt;5,AND(trajectories[[#This Row],[INR]]&gt;3,F210=1)),1,0)</f>
        <v>0</v>
      </c>
      <c r="G211">
        <f>IF(trajectories[[#This Row],[INR]]&gt;=4,1,0)</f>
        <v>0</v>
      </c>
    </row>
    <row r="212" spans="1:7" x14ac:dyDescent="0.45">
      <c r="A212" s="1">
        <f>IFERROR(IF(trajectories[[#This Row],[day]]&lt;B211,A211+1,A211),1)</f>
        <v>14</v>
      </c>
      <c r="B212" s="1">
        <f t="shared" si="6"/>
        <v>34</v>
      </c>
      <c r="C212">
        <v>3.3999999999999995</v>
      </c>
      <c r="D212" s="1">
        <f>IF(F211=1,trajectories[[#This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Row],[INR]]&lt;1.5,D211*1.15,IF(trajectories[[#This Row],[INR]]&lt;1.8,D211*1.1,D211*1.075))),IF(trajectories[[#This Row],[INR]]&lt;1.5,D211*1.15,IF(trajectories[[#This Row],[INR]]&lt;1.8,D211*1.1,IF(trajectories[[#This Row],[INR]]&lt;2,D211*1.075,IF(trajectories[[#This Row],[INR]]&lt;=3,D211,IF(trajectories[[#This Row],[INR]]&lt;3.4,D211*0.925,IF(trajectories[[#This Row],[INR]]&lt;4,D211*0.9,IF(trajectories[[#This Row],[INR]]&lt;=5,D211*0.875,trajectories[[#This Row],[dose_manual]]))))))))))</f>
        <v>3.1187531250000009</v>
      </c>
      <c r="E212" s="1">
        <f>IF(OR(trajectories[[#This Row],[day]]=1,trajectories[[#This Row],[day]]=3),2,IF(OR(trajectories[[#This Row],[INR]]&lt;2,AND(trajectories[[#This Row],[INR]]&lt;=5,trajectories[[#This Row],[INR]]&gt;3)),7,IF(trajectories[[#This Row],[INR]]&lt;=3,IF(D211&lt;&gt;D210,1,VLOOKUP(E211,$L$2:$M$7,2,FALSE)),trajectories[[#This Row],[interval_manual]])))</f>
        <v>7</v>
      </c>
      <c r="F212">
        <f>IF(OR(trajectories[[#This Row],[INR]]&gt;5,AND(trajectories[[#This Row],[INR]]&gt;3,F211=1)),1,0)</f>
        <v>0</v>
      </c>
      <c r="G212">
        <f>IF(trajectories[[#This Row],[INR]]&gt;=4,1,0)</f>
        <v>0</v>
      </c>
    </row>
    <row r="213" spans="1:7" x14ac:dyDescent="0.45">
      <c r="A213" s="1">
        <f>IFERROR(IF(trajectories[[#This Row],[day]]&lt;B212,A212+1,A212),1)</f>
        <v>14</v>
      </c>
      <c r="B213" s="1">
        <f t="shared" si="6"/>
        <v>41</v>
      </c>
      <c r="C213">
        <v>3.3</v>
      </c>
      <c r="D213" s="1">
        <f>IF(F212=1,trajectories[[#This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Row],[INR]]&lt;1.5,D212*1.15,IF(trajectories[[#This Row],[INR]]&lt;1.8,D212*1.1,D212*1.075))),IF(trajectories[[#This Row],[INR]]&lt;1.5,D212*1.15,IF(trajectories[[#This Row],[INR]]&lt;1.8,D212*1.1,IF(trajectories[[#This Row],[INR]]&lt;2,D212*1.075,IF(trajectories[[#This Row],[INR]]&lt;=3,D212,IF(trajectories[[#This Row],[INR]]&lt;3.4,D212*0.925,IF(trajectories[[#This Row],[INR]]&lt;4,D212*0.9,IF(trajectories[[#This Row],[INR]]&lt;=5,D212*0.875,trajectories[[#This Row],[dose_manual]]))))))))))</f>
        <v>2.8848466406250011</v>
      </c>
      <c r="E213" s="1">
        <f>IF(OR(trajectories[[#This Row],[day]]=1,trajectories[[#This Row],[day]]=3),2,IF(OR(trajectories[[#This Row],[INR]]&lt;2,AND(trajectories[[#This Row],[INR]]&lt;=5,trajectories[[#This Row],[INR]]&gt;3)),7,IF(trajectories[[#This Row],[INR]]&lt;=3,IF(D212&lt;&gt;D211,1,VLOOKUP(E212,$L$2:$M$7,2,FALSE)),trajectories[[#This Row],[interval_manual]])))</f>
        <v>7</v>
      </c>
      <c r="F213">
        <f>IF(OR(trajectories[[#This Row],[INR]]&gt;5,AND(trajectories[[#This Row],[INR]]&gt;3,F212=1)),1,0)</f>
        <v>0</v>
      </c>
      <c r="G213">
        <f>IF(trajectories[[#This Row],[INR]]&gt;=4,1,0)</f>
        <v>0</v>
      </c>
    </row>
    <row r="214" spans="1:7" x14ac:dyDescent="0.45">
      <c r="A214" s="1">
        <f>IFERROR(IF(trajectories[[#This Row],[day]]&lt;B213,A213+1,A213),1)</f>
        <v>14</v>
      </c>
      <c r="B214" s="1">
        <f t="shared" si="6"/>
        <v>48</v>
      </c>
      <c r="C214">
        <v>3</v>
      </c>
      <c r="D214" s="1">
        <f>IF(F213=1,trajectories[[#This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Row],[INR]]&lt;1.5,D213*1.15,IF(trajectories[[#This Row],[INR]]&lt;1.8,D213*1.1,D213*1.075))),IF(trajectories[[#This Row],[INR]]&lt;1.5,D213*1.15,IF(trajectories[[#This Row],[INR]]&lt;1.8,D213*1.1,IF(trajectories[[#This Row],[INR]]&lt;2,D213*1.075,IF(trajectories[[#This Row],[INR]]&lt;=3,D213,IF(trajectories[[#This Row],[INR]]&lt;3.4,D213*0.925,IF(trajectories[[#This Row],[INR]]&lt;4,D213*0.9,IF(trajectories[[#This Row],[INR]]&lt;=5,D213*0.875,trajectories[[#This Row],[dose_manual]]))))))))))</f>
        <v>2.8848466406250011</v>
      </c>
      <c r="E214" s="1">
        <f>IF(OR(trajectories[[#This Row],[day]]=1,trajectories[[#This Row],[day]]=3),2,IF(OR(trajectories[[#This Row],[INR]]&lt;2,AND(trajectories[[#This Row],[INR]]&lt;=5,trajectories[[#This Row],[INR]]&gt;3)),7,IF(trajectories[[#This Row],[INR]]&lt;=3,IF(D213&lt;&gt;D212,1,VLOOKUP(E213,$L$2:$M$7,2,FALSE)),trajectories[[#This Row],[interval_manual]])))</f>
        <v>1</v>
      </c>
      <c r="F214">
        <f>IF(OR(trajectories[[#This Row],[INR]]&gt;5,AND(trajectories[[#This Row],[INR]]&gt;3,F213=1)),1,0)</f>
        <v>0</v>
      </c>
      <c r="G214">
        <f>IF(trajectories[[#This Row],[INR]]&gt;=4,1,0)</f>
        <v>0</v>
      </c>
    </row>
    <row r="215" spans="1:7" x14ac:dyDescent="0.45">
      <c r="A215" s="1">
        <f>IFERROR(IF(trajectories[[#This Row],[day]]&lt;B214,A214+1,A214),1)</f>
        <v>14</v>
      </c>
      <c r="B215" s="1">
        <f t="shared" si="6"/>
        <v>49</v>
      </c>
      <c r="C215">
        <v>2.6</v>
      </c>
      <c r="D215" s="1">
        <f>IF(F214=1,trajectories[[#This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Row],[INR]]&lt;1.5,D214*1.15,IF(trajectories[[#This Row],[INR]]&lt;1.8,D214*1.1,D214*1.075))),IF(trajectories[[#This Row],[INR]]&lt;1.5,D214*1.15,IF(trajectories[[#This Row],[INR]]&lt;1.8,D214*1.1,IF(trajectories[[#This Row],[INR]]&lt;2,D214*1.075,IF(trajectories[[#This Row],[INR]]&lt;=3,D214,IF(trajectories[[#This Row],[INR]]&lt;3.4,D214*0.925,IF(trajectories[[#This Row],[INR]]&lt;4,D214*0.9,IF(trajectories[[#This Row],[INR]]&lt;=5,D214*0.875,trajectories[[#This Row],[dose_manual]]))))))))))</f>
        <v>2.8848466406250011</v>
      </c>
      <c r="E215" s="1">
        <f>IF(OR(trajectories[[#This Row],[day]]=1,trajectories[[#This Row],[day]]=3),2,IF(OR(trajectories[[#This Row],[INR]]&lt;2,AND(trajectories[[#This Row],[INR]]&lt;=5,trajectories[[#This Row],[INR]]&gt;3)),7,IF(trajectories[[#This Row],[INR]]&lt;=3,IF(D214&lt;&gt;D213,1,VLOOKUP(E214,$L$2:$M$7,2,FALSE)),trajectories[[#This Row],[interval_manual]])))</f>
        <v>5</v>
      </c>
      <c r="F215">
        <f>IF(OR(trajectories[[#This Row],[INR]]&gt;5,AND(trajectories[[#This Row],[INR]]&gt;3,F214=1)),1,0)</f>
        <v>0</v>
      </c>
      <c r="G215">
        <f>IF(trajectories[[#This Row],[INR]]&gt;=4,1,0)</f>
        <v>0</v>
      </c>
    </row>
    <row r="216" spans="1:7" x14ac:dyDescent="0.45">
      <c r="A216" s="1">
        <f>IFERROR(IF(trajectories[[#This Row],[day]]&lt;B215,A215+1,A215),1)</f>
        <v>14</v>
      </c>
      <c r="B216" s="1">
        <f t="shared" si="6"/>
        <v>54</v>
      </c>
      <c r="C216">
        <v>1.9</v>
      </c>
      <c r="D216" s="1">
        <f>IF(F215=1,trajectories[[#This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Row],[INR]]&lt;1.5,D215*1.15,IF(trajectories[[#This Row],[INR]]&lt;1.8,D215*1.1,D215*1.075))),IF(trajectories[[#This Row],[INR]]&lt;1.5,D215*1.15,IF(trajectories[[#This Row],[INR]]&lt;1.8,D215*1.1,IF(trajectories[[#This Row],[INR]]&lt;2,D215*1.075,IF(trajectories[[#This Row],[INR]]&lt;=3,D215,IF(trajectories[[#This Row],[INR]]&lt;3.4,D215*0.925,IF(trajectories[[#This Row],[INR]]&lt;4,D215*0.9,IF(trajectories[[#This Row],[INR]]&lt;=5,D215*0.875,trajectories[[#This Row],[dose_manual]]))))))))))</f>
        <v>3.1012101386718762</v>
      </c>
      <c r="E216" s="1">
        <f>IF(OR(trajectories[[#This Row],[day]]=1,trajectories[[#This Row],[day]]=3),2,IF(OR(trajectories[[#This Row],[INR]]&lt;2,AND(trajectories[[#This Row],[INR]]&lt;=5,trajectories[[#This Row],[INR]]&gt;3)),7,IF(trajectories[[#This Row],[INR]]&lt;=3,IF(D215&lt;&gt;D214,1,VLOOKUP(E215,$L$2:$M$7,2,FALSE)),trajectories[[#This Row],[interval_manual]])))</f>
        <v>7</v>
      </c>
      <c r="F216">
        <f>IF(OR(trajectories[[#This Row],[INR]]&gt;5,AND(trajectories[[#This Row],[INR]]&gt;3,F215=1)),1,0)</f>
        <v>0</v>
      </c>
      <c r="G216">
        <f>IF(trajectories[[#This Row],[INR]]&gt;=4,1,0)</f>
        <v>0</v>
      </c>
    </row>
    <row r="217" spans="1:7" x14ac:dyDescent="0.45">
      <c r="A217" s="1">
        <f>IFERROR(IF(trajectories[[#This Row],[day]]&lt;B216,A216+1,A216),1)</f>
        <v>14</v>
      </c>
      <c r="B217" s="1">
        <f t="shared" si="6"/>
        <v>61</v>
      </c>
      <c r="C217">
        <v>2.2000000000000002</v>
      </c>
      <c r="D217" s="1">
        <f>IF(F216=1,trajectories[[#This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Row],[INR]]&lt;1.5,D216*1.15,IF(trajectories[[#This Row],[INR]]&lt;1.8,D216*1.1,D216*1.075))),IF(trajectories[[#This Row],[INR]]&lt;1.5,D216*1.15,IF(trajectories[[#This Row],[INR]]&lt;1.8,D216*1.1,IF(trajectories[[#This Row],[INR]]&lt;2,D216*1.075,IF(trajectories[[#This Row],[INR]]&lt;=3,D216,IF(trajectories[[#This Row],[INR]]&lt;3.4,D216*0.925,IF(trajectories[[#This Row],[INR]]&lt;4,D216*0.9,IF(trajectories[[#This Row],[INR]]&lt;=5,D216*0.875,trajectories[[#This Row],[dose_manual]]))))))))))</f>
        <v>3.1012101386718762</v>
      </c>
      <c r="E217" s="1">
        <f>IF(OR(trajectories[[#This Row],[day]]=1,trajectories[[#This Row],[day]]=3),2,IF(OR(trajectories[[#This Row],[INR]]&lt;2,AND(trajectories[[#This Row],[INR]]&lt;=5,trajectories[[#This Row],[INR]]&gt;3)),7,IF(trajectories[[#This Row],[INR]]&lt;=3,IF(D216&lt;&gt;D215,1,VLOOKUP(E216,$L$2:$M$7,2,FALSE)),trajectories[[#This Row],[interval_manual]])))</f>
        <v>1</v>
      </c>
      <c r="F217">
        <f>IF(OR(trajectories[[#This Row],[INR]]&gt;5,AND(trajectories[[#This Row],[INR]]&gt;3,F216=1)),1,0)</f>
        <v>0</v>
      </c>
      <c r="G217">
        <f>IF(trajectories[[#This Row],[INR]]&gt;=4,1,0)</f>
        <v>0</v>
      </c>
    </row>
    <row r="218" spans="1:7" x14ac:dyDescent="0.45">
      <c r="A218" s="1">
        <f>IFERROR(IF(trajectories[[#This Row],[day]]&lt;B217,A217+1,A217),1)</f>
        <v>14</v>
      </c>
      <c r="B218" s="1">
        <f t="shared" si="6"/>
        <v>62</v>
      </c>
      <c r="C218">
        <v>1.8000000000000003</v>
      </c>
      <c r="D218" s="1">
        <f>IF(F217=1,trajectories[[#This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Row],[INR]]&lt;1.5,D217*1.15,IF(trajectories[[#This Row],[INR]]&lt;1.8,D217*1.1,D217*1.075))),IF(trajectories[[#This Row],[INR]]&lt;1.5,D217*1.15,IF(trajectories[[#This Row],[INR]]&lt;1.8,D217*1.1,IF(trajectories[[#This Row],[INR]]&lt;2,D217*1.075,IF(trajectories[[#This Row],[INR]]&lt;=3,D217,IF(trajectories[[#This Row],[INR]]&lt;3.4,D217*0.925,IF(trajectories[[#This Row],[INR]]&lt;4,D217*0.9,IF(trajectories[[#This Row],[INR]]&lt;=5,D217*0.875,trajectories[[#This Row],[dose_manual]]))))))))))</f>
        <v>3.333800899072267</v>
      </c>
      <c r="E218" s="1">
        <f>IF(OR(trajectories[[#This Row],[day]]=1,trajectories[[#This Row],[day]]=3),2,IF(OR(trajectories[[#This Row],[INR]]&lt;2,AND(trajectories[[#This Row],[INR]]&lt;=5,trajectories[[#This Row],[INR]]&gt;3)),7,IF(trajectories[[#This Row],[INR]]&lt;=3,IF(D217&lt;&gt;D216,1,VLOOKUP(E217,$L$2:$M$7,2,FALSE)),trajectories[[#This Row],[interval_manual]])))</f>
        <v>7</v>
      </c>
      <c r="F218">
        <f>IF(OR(trajectories[[#This Row],[INR]]&gt;5,AND(trajectories[[#This Row],[INR]]&gt;3,F217=1)),1,0)</f>
        <v>0</v>
      </c>
      <c r="G218">
        <f>IF(trajectories[[#This Row],[INR]]&gt;=4,1,0)</f>
        <v>0</v>
      </c>
    </row>
    <row r="219" spans="1:7" x14ac:dyDescent="0.45">
      <c r="A219" s="1">
        <f>IFERROR(IF(trajectories[[#This Row],[day]]&lt;B218,A218+1,A218),1)</f>
        <v>14</v>
      </c>
      <c r="B219" s="1">
        <f t="shared" si="6"/>
        <v>69</v>
      </c>
      <c r="C219">
        <v>2.6000000000000005</v>
      </c>
      <c r="D219" s="1">
        <f>IF(F218=1,trajectories[[#This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Row],[INR]]&lt;1.5,D218*1.15,IF(trajectories[[#This Row],[INR]]&lt;1.8,D218*1.1,D218*1.075))),IF(trajectories[[#This Row],[INR]]&lt;1.5,D218*1.15,IF(trajectories[[#This Row],[INR]]&lt;1.8,D218*1.1,IF(trajectories[[#This Row],[INR]]&lt;2,D218*1.075,IF(trajectories[[#This Row],[INR]]&lt;=3,D218,IF(trajectories[[#This Row],[INR]]&lt;3.4,D218*0.925,IF(trajectories[[#This Row],[INR]]&lt;4,D218*0.9,IF(trajectories[[#This Row],[INR]]&lt;=5,D218*0.875,trajectories[[#This Row],[dose_manual]]))))))))))</f>
        <v>3.333800899072267</v>
      </c>
      <c r="E219" s="1">
        <f>IF(OR(trajectories[[#This Row],[day]]=1,trajectories[[#This Row],[day]]=3),2,IF(OR(trajectories[[#This Row],[INR]]&lt;2,AND(trajectories[[#This Row],[INR]]&lt;=5,trajectories[[#This Row],[INR]]&gt;3)),7,IF(trajectories[[#This Row],[INR]]&lt;=3,IF(D218&lt;&gt;D217,1,VLOOKUP(E218,$L$2:$M$7,2,FALSE)),trajectories[[#This Row],[interval_manual]])))</f>
        <v>1</v>
      </c>
      <c r="F219">
        <f>IF(OR(trajectories[[#This Row],[INR]]&gt;5,AND(trajectories[[#This Row],[INR]]&gt;3,F218=1)),1,0)</f>
        <v>0</v>
      </c>
      <c r="G219">
        <f>IF(trajectories[[#This Row],[INR]]&gt;=4,1,0)</f>
        <v>0</v>
      </c>
    </row>
    <row r="220" spans="1:7" x14ac:dyDescent="0.45">
      <c r="A220" s="1">
        <f>IFERROR(IF(trajectories[[#This Row],[day]]&lt;B219,A219+1,A219),1)</f>
        <v>14</v>
      </c>
      <c r="B220" s="1">
        <f t="shared" si="6"/>
        <v>70</v>
      </c>
      <c r="C220">
        <v>2.8000000000000007</v>
      </c>
      <c r="D220" s="1">
        <f>IF(F219=1,trajectories[[#This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Row],[INR]]&lt;1.5,D219*1.15,IF(trajectories[[#This Row],[INR]]&lt;1.8,D219*1.1,D219*1.075))),IF(trajectories[[#This Row],[INR]]&lt;1.5,D219*1.15,IF(trajectories[[#This Row],[INR]]&lt;1.8,D219*1.1,IF(trajectories[[#This Row],[INR]]&lt;2,D219*1.075,IF(trajectories[[#This Row],[INR]]&lt;=3,D219,IF(trajectories[[#This Row],[INR]]&lt;3.4,D219*0.925,IF(trajectories[[#This Row],[INR]]&lt;4,D219*0.9,IF(trajectories[[#This Row],[INR]]&lt;=5,D219*0.875,trajectories[[#This Row],[dose_manual]]))))))))))</f>
        <v>3.333800899072267</v>
      </c>
      <c r="E220" s="1">
        <f>IF(OR(trajectories[[#This Row],[day]]=1,trajectories[[#This Row],[day]]=3),2,IF(OR(trajectories[[#This Row],[INR]]&lt;2,AND(trajectories[[#This Row],[INR]]&lt;=5,trajectories[[#This Row],[INR]]&gt;3)),7,IF(trajectories[[#This Row],[INR]]&lt;=3,IF(D219&lt;&gt;D218,1,VLOOKUP(E219,$L$2:$M$7,2,FALSE)),trajectories[[#This Row],[interval_manual]])))</f>
        <v>5</v>
      </c>
      <c r="F220">
        <f>IF(OR(trajectories[[#This Row],[INR]]&gt;5,AND(trajectories[[#This Row],[INR]]&gt;3,F219=1)),1,0)</f>
        <v>0</v>
      </c>
      <c r="G220">
        <f>IF(trajectories[[#This Row],[INR]]&gt;=4,1,0)</f>
        <v>0</v>
      </c>
    </row>
    <row r="221" spans="1:7" x14ac:dyDescent="0.45">
      <c r="A221" s="1">
        <f>IFERROR(IF(trajectories[[#This Row],[day]]&lt;B220,A220+1,A220),1)</f>
        <v>14</v>
      </c>
      <c r="B221" s="1">
        <f t="shared" si="6"/>
        <v>75</v>
      </c>
      <c r="C221">
        <v>3.7000000000000011</v>
      </c>
      <c r="D221" s="1">
        <f>IF(F220=1,trajectories[[#This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Row],[INR]]&lt;1.5,D220*1.15,IF(trajectories[[#This Row],[INR]]&lt;1.8,D220*1.1,D220*1.075))),IF(trajectories[[#This Row],[INR]]&lt;1.5,D220*1.15,IF(trajectories[[#This Row],[INR]]&lt;1.8,D220*1.1,IF(trajectories[[#This Row],[INR]]&lt;2,D220*1.075,IF(trajectories[[#This Row],[INR]]&lt;=3,D220,IF(trajectories[[#This Row],[INR]]&lt;3.4,D220*0.925,IF(trajectories[[#This Row],[INR]]&lt;4,D220*0.9,IF(trajectories[[#This Row],[INR]]&lt;=5,D220*0.875,trajectories[[#This Row],[dose_manual]]))))))))))</f>
        <v>3.0004208091650404</v>
      </c>
      <c r="E221" s="1">
        <f>IF(OR(trajectories[[#This Row],[day]]=1,trajectories[[#This Row],[day]]=3),2,IF(OR(trajectories[[#This Row],[INR]]&lt;2,AND(trajectories[[#This Row],[INR]]&lt;=5,trajectories[[#This Row],[INR]]&gt;3)),7,IF(trajectories[[#This Row],[INR]]&lt;=3,IF(D220&lt;&gt;D219,1,VLOOKUP(E220,$L$2:$M$7,2,FALSE)),trajectories[[#This Row],[interval_manual]])))</f>
        <v>7</v>
      </c>
      <c r="F221">
        <f>IF(OR(trajectories[[#This Row],[INR]]&gt;5,AND(trajectories[[#This Row],[INR]]&gt;3,F220=1)),1,0)</f>
        <v>0</v>
      </c>
      <c r="G221">
        <f>IF(trajectories[[#This Row],[INR]]&gt;=4,1,0)</f>
        <v>0</v>
      </c>
    </row>
    <row r="222" spans="1:7" x14ac:dyDescent="0.45">
      <c r="A222" s="1">
        <f>IFERROR(IF(trajectories[[#This Row],[day]]&lt;B221,A221+1,A221),1)</f>
        <v>14</v>
      </c>
      <c r="B222" s="1">
        <f t="shared" si="6"/>
        <v>82</v>
      </c>
      <c r="C222">
        <v>4.1000000000000014</v>
      </c>
      <c r="D222" s="1">
        <f>IF(F221=1,trajectories[[#This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Row],[INR]]&lt;1.5,D221*1.15,IF(trajectories[[#This Row],[INR]]&lt;1.8,D221*1.1,D221*1.075))),IF(trajectories[[#This Row],[INR]]&lt;1.5,D221*1.15,IF(trajectories[[#This Row],[INR]]&lt;1.8,D221*1.1,IF(trajectories[[#This Row],[INR]]&lt;2,D221*1.075,IF(trajectories[[#This Row],[INR]]&lt;=3,D221,IF(trajectories[[#This Row],[INR]]&lt;3.4,D221*0.925,IF(trajectories[[#This Row],[INR]]&lt;4,D221*0.9,IF(trajectories[[#This Row],[INR]]&lt;=5,D221*0.875,trajectories[[#This Row],[dose_manual]]))))))))))</f>
        <v>2.6253682080194105</v>
      </c>
      <c r="E222" s="1">
        <f>IF(OR(trajectories[[#This Row],[day]]=1,trajectories[[#This Row],[day]]=3),2,IF(OR(trajectories[[#This Row],[INR]]&lt;2,AND(trajectories[[#This Row],[INR]]&lt;=5,trajectories[[#This Row],[INR]]&gt;3)),7,IF(trajectories[[#This Row],[INR]]&lt;=3,IF(D221&lt;&gt;D220,1,VLOOKUP(E221,$L$2:$M$7,2,FALSE)),trajectories[[#This Row],[interval_manual]])))</f>
        <v>7</v>
      </c>
      <c r="F222">
        <f>IF(OR(trajectories[[#This Row],[INR]]&gt;5,AND(trajectories[[#This Row],[INR]]&gt;3,F221=1)),1,0)</f>
        <v>0</v>
      </c>
      <c r="G222">
        <f>IF(trajectories[[#This Row],[INR]]&gt;=4,1,0)</f>
        <v>1</v>
      </c>
    </row>
    <row r="223" spans="1:7" x14ac:dyDescent="0.45">
      <c r="A223" s="1">
        <f>IFERROR(IF(trajectories[[#This Row],[day]]&lt;B222,A222+1,A222),1)</f>
        <v>14</v>
      </c>
      <c r="B223" s="1">
        <f t="shared" si="6"/>
        <v>89</v>
      </c>
      <c r="C223">
        <v>4.5000000000000018</v>
      </c>
      <c r="D223" s="1">
        <f>IF(F222=1,trajectories[[#This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Row],[INR]]&lt;1.5,D222*1.15,IF(trajectories[[#This Row],[INR]]&lt;1.8,D222*1.1,D222*1.075))),IF(trajectories[[#This Row],[INR]]&lt;1.5,D222*1.15,IF(trajectories[[#This Row],[INR]]&lt;1.8,D222*1.1,IF(trajectories[[#This Row],[INR]]&lt;2,D222*1.075,IF(trajectories[[#This Row],[INR]]&lt;=3,D222,IF(trajectories[[#This Row],[INR]]&lt;3.4,D222*0.925,IF(trajectories[[#This Row],[INR]]&lt;4,D222*0.9,IF(trajectories[[#This Row],[INR]]&lt;=5,D222*0.875,trajectories[[#This Row],[dose_manual]]))))))))))</f>
        <v>2.2971971820169843</v>
      </c>
      <c r="E223" s="1">
        <f>IF(OR(trajectories[[#This Row],[day]]=1,trajectories[[#This Row],[day]]=3),2,IF(OR(trajectories[[#This Row],[INR]]&lt;2,AND(trajectories[[#This Row],[INR]]&lt;=5,trajectories[[#This Row],[INR]]&gt;3)),7,IF(trajectories[[#This Row],[INR]]&lt;=3,IF(D222&lt;&gt;D221,1,VLOOKUP(E222,$L$2:$M$7,2,FALSE)),trajectories[[#This Row],[interval_manual]])))</f>
        <v>7</v>
      </c>
      <c r="F223">
        <f>IF(OR(trajectories[[#This Row],[INR]]&gt;5,AND(trajectories[[#This Row],[INR]]&gt;3,F222=1)),1,0)</f>
        <v>0</v>
      </c>
      <c r="G223">
        <f>IF(trajectories[[#This Row],[INR]]&gt;=4,1,0)</f>
        <v>1</v>
      </c>
    </row>
    <row r="224" spans="1:7" x14ac:dyDescent="0.45">
      <c r="A224" s="1">
        <f>IFERROR(IF(trajectories[[#This Row],[day]]&lt;B223,A223+1,A223),1)</f>
        <v>15</v>
      </c>
      <c r="B224" s="1">
        <f t="shared" si="6"/>
        <v>1</v>
      </c>
      <c r="C224">
        <v>1.5</v>
      </c>
      <c r="D224" s="1">
        <f>IF(F223=1,trajectories[[#This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Row],[INR]]&lt;1.5,D223*1.15,IF(trajectories[[#This Row],[INR]]&lt;1.8,D223*1.1,D223*1.075))),IF(trajectories[[#This Row],[INR]]&lt;1.5,D223*1.15,IF(trajectories[[#This Row],[INR]]&lt;1.8,D223*1.1,IF(trajectories[[#This Row],[INR]]&lt;2,D223*1.075,IF(trajectories[[#This Row],[INR]]&lt;=3,D223,IF(trajectories[[#This Row],[INR]]&lt;3.4,D223*0.925,IF(trajectories[[#This Row],[INR]]&lt;4,D223*0.9,IF(trajectories[[#This Row],[INR]]&lt;=5,D223*0.875,trajectories[[#This Row],[dose_manual]]))))))))))</f>
        <v>5</v>
      </c>
      <c r="E224" s="1">
        <f>IF(OR(trajectories[[#This Row],[day]]=1,trajectories[[#This Row],[day]]=3),2,IF(OR(trajectories[[#This Row],[INR]]&lt;2,AND(trajectories[[#This Row],[INR]]&lt;=5,trajectories[[#This Row],[INR]]&gt;3)),7,IF(trajectories[[#This Row],[INR]]&lt;=3,IF(D223&lt;&gt;D222,1,VLOOKUP(E223,$L$2:$M$7,2,FALSE)),trajectories[[#This Row],[interval_manual]])))</f>
        <v>2</v>
      </c>
      <c r="F224">
        <f>IF(OR(trajectories[[#This Row],[INR]]&gt;5,AND(trajectories[[#This Row],[INR]]&gt;3,F223=1)),1,0)</f>
        <v>0</v>
      </c>
      <c r="G224">
        <f>IF(trajectories[[#This Row],[INR]]&gt;=4,1,0)</f>
        <v>0</v>
      </c>
    </row>
    <row r="225" spans="1:7" x14ac:dyDescent="0.45">
      <c r="A225" s="1">
        <f>IFERROR(IF(trajectories[[#This Row],[day]]&lt;B224,A224+1,A224),1)</f>
        <v>15</v>
      </c>
      <c r="B225" s="1">
        <f t="shared" si="6"/>
        <v>3</v>
      </c>
      <c r="C225">
        <v>1.9</v>
      </c>
      <c r="D225" s="1">
        <f>IF(F224=1,trajectories[[#This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Row],[INR]]&lt;1.5,D224*1.15,IF(trajectories[[#This Row],[INR]]&lt;1.8,D224*1.1,D224*1.075))),IF(trajectories[[#This Row],[INR]]&lt;1.5,D224*1.15,IF(trajectories[[#This Row],[INR]]&lt;1.8,D224*1.1,IF(trajectories[[#This Row],[INR]]&lt;2,D224*1.075,IF(trajectories[[#This Row],[INR]]&lt;=3,D224,IF(trajectories[[#This Row],[INR]]&lt;3.4,D224*0.925,IF(trajectories[[#This Row],[INR]]&lt;4,D224*0.9,IF(trajectories[[#This Row],[INR]]&lt;=5,D224*0.875,trajectories[[#This Row],[dose_manual]]))))))))))</f>
        <v>5.375</v>
      </c>
      <c r="E225" s="1">
        <f>IF(OR(trajectories[[#This Row],[day]]=1,trajectories[[#This Row],[day]]=3),2,IF(OR(trajectories[[#This Row],[INR]]&lt;2,AND(trajectories[[#This Row],[INR]]&lt;=5,trajectories[[#This Row],[INR]]&gt;3)),7,IF(trajectories[[#This Row],[INR]]&lt;=3,IF(D224&lt;&gt;D223,1,VLOOKUP(E224,$L$2:$M$7,2,FALSE)),trajectories[[#This Row],[interval_manual]])))</f>
        <v>2</v>
      </c>
      <c r="F225">
        <f>IF(OR(trajectories[[#This Row],[INR]]&gt;5,AND(trajectories[[#This Row],[INR]]&gt;3,F224=1)),1,0)</f>
        <v>0</v>
      </c>
      <c r="G225">
        <f>IF(trajectories[[#This Row],[INR]]&gt;=4,1,0)</f>
        <v>0</v>
      </c>
    </row>
    <row r="226" spans="1:7" x14ac:dyDescent="0.45">
      <c r="A226" s="1">
        <f>IFERROR(IF(trajectories[[#This Row],[day]]&lt;B225,A225+1,A225),1)</f>
        <v>15</v>
      </c>
      <c r="B226" s="1">
        <f t="shared" si="6"/>
        <v>5</v>
      </c>
      <c r="C226">
        <v>2.0999999999999996</v>
      </c>
      <c r="D226" s="1">
        <f>IF(F225=1,trajectories[[#This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Row],[INR]]&lt;1.5,D225*1.15,IF(trajectories[[#This Row],[INR]]&lt;1.8,D225*1.1,D225*1.075))),IF(trajectories[[#This Row],[INR]]&lt;1.5,D225*1.15,IF(trajectories[[#This Row],[INR]]&lt;1.8,D225*1.1,IF(trajectories[[#This Row],[INR]]&lt;2,D225*1.075,IF(trajectories[[#This Row],[INR]]&lt;=3,D225,IF(trajectories[[#This Row],[INR]]&lt;3.4,D225*0.925,IF(trajectories[[#This Row],[INR]]&lt;4,D225*0.9,IF(trajectories[[#This Row],[INR]]&lt;=5,D225*0.875,trajectories[[#This Row],[dose_manual]]))))))))))</f>
        <v>5.375</v>
      </c>
      <c r="E226" s="1">
        <f>IF(OR(trajectories[[#This Row],[day]]=1,trajectories[[#This Row],[day]]=3),2,IF(OR(trajectories[[#This Row],[INR]]&lt;2,AND(trajectories[[#This Row],[INR]]&lt;=5,trajectories[[#This Row],[INR]]&gt;3)),7,IF(trajectories[[#This Row],[INR]]&lt;=3,IF(D225&lt;&gt;D224,1,VLOOKUP(E225,$L$2:$M$7,2,FALSE)),trajectories[[#This Row],[interval_manual]])))</f>
        <v>1</v>
      </c>
      <c r="F226">
        <f>IF(OR(trajectories[[#This Row],[INR]]&gt;5,AND(trajectories[[#This Row],[INR]]&gt;3,F225=1)),1,0)</f>
        <v>0</v>
      </c>
      <c r="G226">
        <f>IF(trajectories[[#This Row],[INR]]&gt;=4,1,0)</f>
        <v>0</v>
      </c>
    </row>
    <row r="227" spans="1:7" x14ac:dyDescent="0.45">
      <c r="A227" s="1">
        <f>IFERROR(IF(trajectories[[#This Row],[day]]&lt;B226,A226+1,A226),1)</f>
        <v>15</v>
      </c>
      <c r="B227" s="1">
        <f t="shared" si="6"/>
        <v>6</v>
      </c>
      <c r="C227">
        <v>2.2999999999999998</v>
      </c>
      <c r="D227" s="1">
        <f>IF(F226=1,trajectories[[#This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Row],[INR]]&lt;1.5,D226*1.15,IF(trajectories[[#This Row],[INR]]&lt;1.8,D226*1.1,D226*1.075))),IF(trajectories[[#This Row],[INR]]&lt;1.5,D226*1.15,IF(trajectories[[#This Row],[INR]]&lt;1.8,D226*1.1,IF(trajectories[[#This Row],[INR]]&lt;2,D226*1.075,IF(trajectories[[#This Row],[INR]]&lt;=3,D226,IF(trajectories[[#This Row],[INR]]&lt;3.4,D226*0.925,IF(trajectories[[#This Row],[INR]]&lt;4,D226*0.9,IF(trajectories[[#This Row],[INR]]&lt;=5,D226*0.875,trajectories[[#This Row],[dose_manual]]))))))))))</f>
        <v>5.375</v>
      </c>
      <c r="E227" s="1">
        <f>IF(OR(trajectories[[#This Row],[day]]=1,trajectories[[#This Row],[day]]=3),2,IF(OR(trajectories[[#This Row],[INR]]&lt;2,AND(trajectories[[#This Row],[INR]]&lt;=5,trajectories[[#This Row],[INR]]&gt;3)),7,IF(trajectories[[#This Row],[INR]]&lt;=3,IF(D226&lt;&gt;D225,1,VLOOKUP(E226,$L$2:$M$7,2,FALSE)),trajectories[[#This Row],[interval_manual]])))</f>
        <v>5</v>
      </c>
      <c r="F227">
        <f>IF(OR(trajectories[[#This Row],[INR]]&gt;5,AND(trajectories[[#This Row],[INR]]&gt;3,F226=1)),1,0)</f>
        <v>0</v>
      </c>
      <c r="G227">
        <f>IF(trajectories[[#This Row],[INR]]&gt;=4,1,0)</f>
        <v>0</v>
      </c>
    </row>
    <row r="228" spans="1:7" x14ac:dyDescent="0.45">
      <c r="A228" s="1">
        <f>IFERROR(IF(trajectories[[#This Row],[day]]&lt;B227,A227+1,A227),1)</f>
        <v>15</v>
      </c>
      <c r="B228" s="1">
        <f t="shared" si="6"/>
        <v>11</v>
      </c>
      <c r="C228">
        <v>3.1999999999999993</v>
      </c>
      <c r="D228" s="1">
        <f>IF(F227=1,trajectories[[#This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Row],[INR]]&lt;1.5,D227*1.15,IF(trajectories[[#This Row],[INR]]&lt;1.8,D227*1.1,D227*1.075))),IF(trajectories[[#This Row],[INR]]&lt;1.5,D227*1.15,IF(trajectories[[#This Row],[INR]]&lt;1.8,D227*1.1,IF(trajectories[[#This Row],[INR]]&lt;2,D227*1.075,IF(trajectories[[#This Row],[INR]]&lt;=3,D227,IF(trajectories[[#This Row],[INR]]&lt;3.4,D227*0.925,IF(trajectories[[#This Row],[INR]]&lt;4,D227*0.9,IF(trajectories[[#This Row],[INR]]&lt;=5,D227*0.875,trajectories[[#This Row],[dose_manual]]))))))))))</f>
        <v>4.9718749999999998</v>
      </c>
      <c r="E228" s="1">
        <f>IF(OR(trajectories[[#This Row],[day]]=1,trajectories[[#This Row],[day]]=3),2,IF(OR(trajectories[[#This Row],[INR]]&lt;2,AND(trajectories[[#This Row],[INR]]&lt;=5,trajectories[[#This Row],[INR]]&gt;3)),7,IF(trajectories[[#This Row],[INR]]&lt;=3,IF(D227&lt;&gt;D226,1,VLOOKUP(E227,$L$2:$M$7,2,FALSE)),trajectories[[#This Row],[interval_manual]])))</f>
        <v>7</v>
      </c>
      <c r="F228">
        <f>IF(OR(trajectories[[#This Row],[INR]]&gt;5,AND(trajectories[[#This Row],[INR]]&gt;3,F227=1)),1,0)</f>
        <v>0</v>
      </c>
      <c r="G228">
        <f>IF(trajectories[[#This Row],[INR]]&gt;=4,1,0)</f>
        <v>0</v>
      </c>
    </row>
    <row r="229" spans="1:7" x14ac:dyDescent="0.45">
      <c r="A229" s="1">
        <f>IFERROR(IF(trajectories[[#This Row],[day]]&lt;B228,A228+1,A228),1)</f>
        <v>15</v>
      </c>
      <c r="B229" s="1">
        <f t="shared" ref="B229:B292" si="7">IFERROR(IF(B228+E228&gt;90,1,B228+E228),1)</f>
        <v>18</v>
      </c>
      <c r="C229">
        <v>3.4999999999999991</v>
      </c>
      <c r="D229" s="1">
        <f>IF(F228=1,trajectories[[#This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Row],[INR]]&lt;1.5,D228*1.15,IF(trajectories[[#This Row],[INR]]&lt;1.8,D228*1.1,D228*1.075))),IF(trajectories[[#This Row],[INR]]&lt;1.5,D228*1.15,IF(trajectories[[#This Row],[INR]]&lt;1.8,D228*1.1,IF(trajectories[[#This Row],[INR]]&lt;2,D228*1.075,IF(trajectories[[#This Row],[INR]]&lt;=3,D228,IF(trajectories[[#This Row],[INR]]&lt;3.4,D228*0.925,IF(trajectories[[#This Row],[INR]]&lt;4,D228*0.9,IF(trajectories[[#This Row],[INR]]&lt;=5,D228*0.875,trajectories[[#This Row],[dose_manual]]))))))))))</f>
        <v>4.4746874999999999</v>
      </c>
      <c r="E229" s="1">
        <f>IF(OR(trajectories[[#This Row],[day]]=1,trajectories[[#This Row],[day]]=3),2,IF(OR(trajectories[[#This Row],[INR]]&lt;2,AND(trajectories[[#This Row],[INR]]&lt;=5,trajectories[[#This Row],[INR]]&gt;3)),7,IF(trajectories[[#This Row],[INR]]&lt;=3,IF(D228&lt;&gt;D227,1,VLOOKUP(E228,$L$2:$M$7,2,FALSE)),trajectories[[#This Row],[interval_manual]])))</f>
        <v>7</v>
      </c>
      <c r="F229">
        <f>IF(OR(trajectories[[#This Row],[INR]]&gt;5,AND(trajectories[[#This Row],[INR]]&gt;3,F228=1)),1,0)</f>
        <v>0</v>
      </c>
      <c r="G229">
        <f>IF(trajectories[[#This Row],[INR]]&gt;=4,1,0)</f>
        <v>0</v>
      </c>
    </row>
    <row r="230" spans="1:7" x14ac:dyDescent="0.45">
      <c r="A230" s="1">
        <f>IFERROR(IF(trajectories[[#This Row],[day]]&lt;B229,A229+1,A229),1)</f>
        <v>15</v>
      </c>
      <c r="B230" s="1">
        <f t="shared" si="7"/>
        <v>25</v>
      </c>
      <c r="C230">
        <v>4.1999999999999993</v>
      </c>
      <c r="D230" s="1">
        <f>IF(F229=1,trajectories[[#This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Row],[INR]]&lt;1.5,D229*1.15,IF(trajectories[[#This Row],[INR]]&lt;1.8,D229*1.1,D229*1.075))),IF(trajectories[[#This Row],[INR]]&lt;1.5,D229*1.15,IF(trajectories[[#This Row],[INR]]&lt;1.8,D229*1.1,IF(trajectories[[#This Row],[INR]]&lt;2,D229*1.075,IF(trajectories[[#This Row],[INR]]&lt;=3,D229,IF(trajectories[[#This Row],[INR]]&lt;3.4,D229*0.925,IF(trajectories[[#This Row],[INR]]&lt;4,D229*0.9,IF(trajectories[[#This Row],[INR]]&lt;=5,D229*0.875,trajectories[[#This Row],[dose_manual]]))))))))))</f>
        <v>3.9153515624999997</v>
      </c>
      <c r="E230" s="1">
        <f>IF(OR(trajectories[[#This Row],[day]]=1,trajectories[[#This Row],[day]]=3),2,IF(OR(trajectories[[#This Row],[INR]]&lt;2,AND(trajectories[[#This Row],[INR]]&lt;=5,trajectories[[#This Row],[INR]]&gt;3)),7,IF(trajectories[[#This Row],[INR]]&lt;=3,IF(D229&lt;&gt;D228,1,VLOOKUP(E229,$L$2:$M$7,2,FALSE)),trajectories[[#This Row],[interval_manual]])))</f>
        <v>7</v>
      </c>
      <c r="F230">
        <f>IF(OR(trajectories[[#This Row],[INR]]&gt;5,AND(trajectories[[#This Row],[INR]]&gt;3,F229=1)),1,0)</f>
        <v>0</v>
      </c>
      <c r="G230">
        <f>IF(trajectories[[#This Row],[INR]]&gt;=4,1,0)</f>
        <v>1</v>
      </c>
    </row>
    <row r="231" spans="1:7" x14ac:dyDescent="0.45">
      <c r="A231" s="1">
        <f>IFERROR(IF(trajectories[[#This Row],[day]]&lt;B230,A230+1,A230),1)</f>
        <v>15</v>
      </c>
      <c r="B231" s="1">
        <f t="shared" si="7"/>
        <v>32</v>
      </c>
      <c r="C231">
        <v>3.8999999999999995</v>
      </c>
      <c r="D231" s="1">
        <f>IF(F230=1,trajectories[[#This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Row],[INR]]&lt;1.5,D230*1.15,IF(trajectories[[#This Row],[INR]]&lt;1.8,D230*1.1,D230*1.075))),IF(trajectories[[#This Row],[INR]]&lt;1.5,D230*1.15,IF(trajectories[[#This Row],[INR]]&lt;1.8,D230*1.1,IF(trajectories[[#This Row],[INR]]&lt;2,D230*1.075,IF(trajectories[[#This Row],[INR]]&lt;=3,D230,IF(trajectories[[#This Row],[INR]]&lt;3.4,D230*0.925,IF(trajectories[[#This Row],[INR]]&lt;4,D230*0.9,IF(trajectories[[#This Row],[INR]]&lt;=5,D230*0.875,trajectories[[#This Row],[dose_manual]]))))))))))</f>
        <v>3.5238164062499999</v>
      </c>
      <c r="E231" s="1">
        <f>IF(OR(trajectories[[#This Row],[day]]=1,trajectories[[#This Row],[day]]=3),2,IF(OR(trajectories[[#This Row],[INR]]&lt;2,AND(trajectories[[#This Row],[INR]]&lt;=5,trajectories[[#This Row],[INR]]&gt;3)),7,IF(trajectories[[#This Row],[INR]]&lt;=3,IF(D230&lt;&gt;D229,1,VLOOKUP(E230,$L$2:$M$7,2,FALSE)),trajectories[[#This Row],[interval_manual]])))</f>
        <v>7</v>
      </c>
      <c r="F231">
        <f>IF(OR(trajectories[[#This Row],[INR]]&gt;5,AND(trajectories[[#This Row],[INR]]&gt;3,F230=1)),1,0)</f>
        <v>0</v>
      </c>
      <c r="G231">
        <f>IF(trajectories[[#This Row],[INR]]&gt;=4,1,0)</f>
        <v>0</v>
      </c>
    </row>
    <row r="232" spans="1:7" x14ac:dyDescent="0.45">
      <c r="A232" s="1">
        <f>IFERROR(IF(trajectories[[#This Row],[day]]&lt;B231,A231+1,A231),1)</f>
        <v>15</v>
      </c>
      <c r="B232" s="1">
        <f t="shared" si="7"/>
        <v>39</v>
      </c>
      <c r="C232">
        <v>4.8999999999999995</v>
      </c>
      <c r="D232" s="1">
        <f>IF(F231=1,trajectories[[#This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Row],[INR]]&lt;1.5,D231*1.15,IF(trajectories[[#This Row],[INR]]&lt;1.8,D231*1.1,D231*1.075))),IF(trajectories[[#This Row],[INR]]&lt;1.5,D231*1.15,IF(trajectories[[#This Row],[INR]]&lt;1.8,D231*1.1,IF(trajectories[[#This Row],[INR]]&lt;2,D231*1.075,IF(trajectories[[#This Row],[INR]]&lt;=3,D231,IF(trajectories[[#This Row],[INR]]&lt;3.4,D231*0.925,IF(trajectories[[#This Row],[INR]]&lt;4,D231*0.9,IF(trajectories[[#This Row],[INR]]&lt;=5,D231*0.875,trajectories[[#This Row],[dose_manual]]))))))))))</f>
        <v>3.08333935546875</v>
      </c>
      <c r="E232" s="1">
        <f>IF(OR(trajectories[[#This Row],[day]]=1,trajectories[[#This Row],[day]]=3),2,IF(OR(trajectories[[#This Row],[INR]]&lt;2,AND(trajectories[[#This Row],[INR]]&lt;=5,trajectories[[#This Row],[INR]]&gt;3)),7,IF(trajectories[[#This Row],[INR]]&lt;=3,IF(D231&lt;&gt;D230,1,VLOOKUP(E231,$L$2:$M$7,2,FALSE)),trajectories[[#This Row],[interval_manual]])))</f>
        <v>7</v>
      </c>
      <c r="F232">
        <f>IF(OR(trajectories[[#This Row],[INR]]&gt;5,AND(trajectories[[#This Row],[INR]]&gt;3,F231=1)),1,0)</f>
        <v>0</v>
      </c>
      <c r="G232">
        <f>IF(trajectories[[#This Row],[INR]]&gt;=4,1,0)</f>
        <v>1</v>
      </c>
    </row>
    <row r="233" spans="1:7" x14ac:dyDescent="0.45">
      <c r="A233" s="1">
        <f>IFERROR(IF(trajectories[[#This Row],[day]]&lt;B232,A232+1,A232),1)</f>
        <v>15</v>
      </c>
      <c r="B233" s="1">
        <f t="shared" si="7"/>
        <v>46</v>
      </c>
      <c r="C233">
        <v>4.0999999999999996</v>
      </c>
      <c r="D233" s="1">
        <f>IF(F232=1,trajectories[[#This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Row],[INR]]&lt;1.5,D232*1.15,IF(trajectories[[#This Row],[INR]]&lt;1.8,D232*1.1,D232*1.075))),IF(trajectories[[#This Row],[INR]]&lt;1.5,D232*1.15,IF(trajectories[[#This Row],[INR]]&lt;1.8,D232*1.1,IF(trajectories[[#This Row],[INR]]&lt;2,D232*1.075,IF(trajectories[[#This Row],[INR]]&lt;=3,D232,IF(trajectories[[#This Row],[INR]]&lt;3.4,D232*0.925,IF(trajectories[[#This Row],[INR]]&lt;4,D232*0.9,IF(trajectories[[#This Row],[INR]]&lt;=5,D232*0.875,trajectories[[#This Row],[dose_manual]]))))))))))</f>
        <v>2.6979219360351561</v>
      </c>
      <c r="E233" s="1">
        <f>IF(OR(trajectories[[#This Row],[day]]=1,trajectories[[#This Row],[day]]=3),2,IF(OR(trajectories[[#This Row],[INR]]&lt;2,AND(trajectories[[#This Row],[INR]]&lt;=5,trajectories[[#This Row],[INR]]&gt;3)),7,IF(trajectories[[#This Row],[INR]]&lt;=3,IF(D232&lt;&gt;D231,1,VLOOKUP(E232,$L$2:$M$7,2,FALSE)),trajectories[[#This Row],[interval_manual]])))</f>
        <v>7</v>
      </c>
      <c r="F233">
        <f>IF(OR(trajectories[[#This Row],[INR]]&gt;5,AND(trajectories[[#This Row],[INR]]&gt;3,F232=1)),1,0)</f>
        <v>0</v>
      </c>
      <c r="G233">
        <f>IF(trajectories[[#This Row],[INR]]&gt;=4,1,0)</f>
        <v>1</v>
      </c>
    </row>
    <row r="234" spans="1:7" x14ac:dyDescent="0.45">
      <c r="A234" s="1">
        <f>IFERROR(IF(trajectories[[#This Row],[day]]&lt;B233,A233+1,A233),1)</f>
        <v>15</v>
      </c>
      <c r="B234" s="1">
        <f t="shared" si="7"/>
        <v>53</v>
      </c>
      <c r="C234">
        <v>3.5</v>
      </c>
      <c r="D234" s="1">
        <f>IF(F233=1,trajectories[[#This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Row],[INR]]&lt;1.5,D233*1.15,IF(trajectories[[#This Row],[INR]]&lt;1.8,D233*1.1,D233*1.075))),IF(trajectories[[#This Row],[INR]]&lt;1.5,D233*1.15,IF(trajectories[[#This Row],[INR]]&lt;1.8,D233*1.1,IF(trajectories[[#This Row],[INR]]&lt;2,D233*1.075,IF(trajectories[[#This Row],[INR]]&lt;=3,D233,IF(trajectories[[#This Row],[INR]]&lt;3.4,D233*0.925,IF(trajectories[[#This Row],[INR]]&lt;4,D233*0.9,IF(trajectories[[#This Row],[INR]]&lt;=5,D233*0.875,trajectories[[#This Row],[dose_manual]]))))))))))</f>
        <v>2.4281297424316404</v>
      </c>
      <c r="E234" s="1">
        <f>IF(OR(trajectories[[#This Row],[day]]=1,trajectories[[#This Row],[day]]=3),2,IF(OR(trajectories[[#This Row],[INR]]&lt;2,AND(trajectories[[#This Row],[INR]]&lt;=5,trajectories[[#This Row],[INR]]&gt;3)),7,IF(trajectories[[#This Row],[INR]]&lt;=3,IF(D233&lt;&gt;D232,1,VLOOKUP(E233,$L$2:$M$7,2,FALSE)),trajectories[[#This Row],[interval_manual]])))</f>
        <v>7</v>
      </c>
      <c r="F234">
        <f>IF(OR(trajectories[[#This Row],[INR]]&gt;5,AND(trajectories[[#This Row],[INR]]&gt;3,F233=1)),1,0)</f>
        <v>0</v>
      </c>
      <c r="G234">
        <f>IF(trajectories[[#This Row],[INR]]&gt;=4,1,0)</f>
        <v>0</v>
      </c>
    </row>
    <row r="235" spans="1:7" x14ac:dyDescent="0.45">
      <c r="A235" s="1">
        <f>IFERROR(IF(trajectories[[#This Row],[day]]&lt;B234,A234+1,A234),1)</f>
        <v>15</v>
      </c>
      <c r="B235" s="1">
        <f t="shared" si="7"/>
        <v>60</v>
      </c>
      <c r="C235">
        <v>3.8</v>
      </c>
      <c r="D235" s="1">
        <f>IF(F234=1,trajectories[[#This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Row],[INR]]&lt;1.5,D234*1.15,IF(trajectories[[#This Row],[INR]]&lt;1.8,D234*1.1,D234*1.075))),IF(trajectories[[#This Row],[INR]]&lt;1.5,D234*1.15,IF(trajectories[[#This Row],[INR]]&lt;1.8,D234*1.1,IF(trajectories[[#This Row],[INR]]&lt;2,D234*1.075,IF(trajectories[[#This Row],[INR]]&lt;=3,D234,IF(trajectories[[#This Row],[INR]]&lt;3.4,D234*0.925,IF(trajectories[[#This Row],[INR]]&lt;4,D234*0.9,IF(trajectories[[#This Row],[INR]]&lt;=5,D234*0.875,trajectories[[#This Row],[dose_manual]]))))))))))</f>
        <v>2.1853167681884762</v>
      </c>
      <c r="E235" s="1">
        <f>IF(OR(trajectories[[#This Row],[day]]=1,trajectories[[#This Row],[day]]=3),2,IF(OR(trajectories[[#This Row],[INR]]&lt;2,AND(trajectories[[#This Row],[INR]]&lt;=5,trajectories[[#This Row],[INR]]&gt;3)),7,IF(trajectories[[#This Row],[INR]]&lt;=3,IF(D234&lt;&gt;D233,1,VLOOKUP(E234,$L$2:$M$7,2,FALSE)),trajectories[[#This Row],[interval_manual]])))</f>
        <v>7</v>
      </c>
      <c r="F235">
        <f>IF(OR(trajectories[[#This Row],[INR]]&gt;5,AND(trajectories[[#This Row],[INR]]&gt;3,F234=1)),1,0)</f>
        <v>0</v>
      </c>
      <c r="G235">
        <f>IF(trajectories[[#This Row],[INR]]&gt;=4,1,0)</f>
        <v>0</v>
      </c>
    </row>
    <row r="236" spans="1:7" x14ac:dyDescent="0.45">
      <c r="A236" s="1">
        <f>IFERROR(IF(trajectories[[#This Row],[day]]&lt;B235,A235+1,A235),1)</f>
        <v>15</v>
      </c>
      <c r="B236" s="1">
        <f t="shared" si="7"/>
        <v>67</v>
      </c>
      <c r="C236">
        <v>2.9</v>
      </c>
      <c r="D236" s="1">
        <f>IF(F235=1,trajectories[[#This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Row],[INR]]&lt;1.5,D235*1.15,IF(trajectories[[#This Row],[INR]]&lt;1.8,D235*1.1,D235*1.075))),IF(trajectories[[#This Row],[INR]]&lt;1.5,D235*1.15,IF(trajectories[[#This Row],[INR]]&lt;1.8,D235*1.1,IF(trajectories[[#This Row],[INR]]&lt;2,D235*1.075,IF(trajectories[[#This Row],[INR]]&lt;=3,D235,IF(trajectories[[#This Row],[INR]]&lt;3.4,D235*0.925,IF(trajectories[[#This Row],[INR]]&lt;4,D235*0.9,IF(trajectories[[#This Row],[INR]]&lt;=5,D235*0.875,trajectories[[#This Row],[dose_manual]]))))))))))</f>
        <v>2.1853167681884762</v>
      </c>
      <c r="E236" s="1">
        <f>IF(OR(trajectories[[#This Row],[day]]=1,trajectories[[#This Row],[day]]=3),2,IF(OR(trajectories[[#This Row],[INR]]&lt;2,AND(trajectories[[#This Row],[INR]]&lt;=5,trajectories[[#This Row],[INR]]&gt;3)),7,IF(trajectories[[#This Row],[INR]]&lt;=3,IF(D235&lt;&gt;D234,1,VLOOKUP(E235,$L$2:$M$7,2,FALSE)),trajectories[[#This Row],[interval_manual]])))</f>
        <v>1</v>
      </c>
      <c r="F236">
        <f>IF(OR(trajectories[[#This Row],[INR]]&gt;5,AND(trajectories[[#This Row],[INR]]&gt;3,F235=1)),1,0)</f>
        <v>0</v>
      </c>
      <c r="G236">
        <f>IF(trajectories[[#This Row],[INR]]&gt;=4,1,0)</f>
        <v>0</v>
      </c>
    </row>
    <row r="237" spans="1:7" x14ac:dyDescent="0.45">
      <c r="A237" s="1">
        <f>IFERROR(IF(trajectories[[#This Row],[day]]&lt;B236,A236+1,A236),1)</f>
        <v>15</v>
      </c>
      <c r="B237" s="1">
        <f t="shared" si="7"/>
        <v>68</v>
      </c>
      <c r="C237">
        <v>3.5999999999999996</v>
      </c>
      <c r="D237" s="1">
        <f>IF(F236=1,trajectories[[#This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Row],[INR]]&lt;1.5,D236*1.15,IF(trajectories[[#This Row],[INR]]&lt;1.8,D236*1.1,D236*1.075))),IF(trajectories[[#This Row],[INR]]&lt;1.5,D236*1.15,IF(trajectories[[#This Row],[INR]]&lt;1.8,D236*1.1,IF(trajectories[[#This Row],[INR]]&lt;2,D236*1.075,IF(trajectories[[#This Row],[INR]]&lt;=3,D236,IF(trajectories[[#This Row],[INR]]&lt;3.4,D236*0.925,IF(trajectories[[#This Row],[INR]]&lt;4,D236*0.9,IF(trajectories[[#This Row],[INR]]&lt;=5,D236*0.875,trajectories[[#This Row],[dose_manual]]))))))))))</f>
        <v>1.9667850913696285</v>
      </c>
      <c r="E237" s="1">
        <f>IF(OR(trajectories[[#This Row],[day]]=1,trajectories[[#This Row],[day]]=3),2,IF(OR(trajectories[[#This Row],[INR]]&lt;2,AND(trajectories[[#This Row],[INR]]&lt;=5,trajectories[[#This Row],[INR]]&gt;3)),7,IF(trajectories[[#This Row],[INR]]&lt;=3,IF(D236&lt;&gt;D235,1,VLOOKUP(E236,$L$2:$M$7,2,FALSE)),trajectories[[#This Row],[interval_manual]])))</f>
        <v>7</v>
      </c>
      <c r="F237">
        <f>IF(OR(trajectories[[#This Row],[INR]]&gt;5,AND(trajectories[[#This Row],[INR]]&gt;3,F236=1)),1,0)</f>
        <v>0</v>
      </c>
      <c r="G237">
        <f>IF(trajectories[[#This Row],[INR]]&gt;=4,1,0)</f>
        <v>0</v>
      </c>
    </row>
    <row r="238" spans="1:7" x14ac:dyDescent="0.45">
      <c r="A238" s="1">
        <f>IFERROR(IF(trajectories[[#This Row],[day]]&lt;B237,A237+1,A237),1)</f>
        <v>15</v>
      </c>
      <c r="B238" s="1">
        <f t="shared" si="7"/>
        <v>75</v>
      </c>
      <c r="C238">
        <v>3.5999999999999996</v>
      </c>
      <c r="D238" s="1">
        <f>IF(F237=1,trajectories[[#This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Row],[INR]]&lt;1.5,D237*1.15,IF(trajectories[[#This Row],[INR]]&lt;1.8,D237*1.1,D237*1.075))),IF(trajectories[[#This Row],[INR]]&lt;1.5,D237*1.15,IF(trajectories[[#This Row],[INR]]&lt;1.8,D237*1.1,IF(trajectories[[#This Row],[INR]]&lt;2,D237*1.075,IF(trajectories[[#This Row],[INR]]&lt;=3,D237,IF(trajectories[[#This Row],[INR]]&lt;3.4,D237*0.925,IF(trajectories[[#This Row],[INR]]&lt;4,D237*0.9,IF(trajectories[[#This Row],[INR]]&lt;=5,D237*0.875,trajectories[[#This Row],[dose_manual]]))))))))))</f>
        <v>1.7701065822326658</v>
      </c>
      <c r="E238" s="1">
        <f>IF(OR(trajectories[[#This Row],[day]]=1,trajectories[[#This Row],[day]]=3),2,IF(OR(trajectories[[#This Row],[INR]]&lt;2,AND(trajectories[[#This Row],[INR]]&lt;=5,trajectories[[#This Row],[INR]]&gt;3)),7,IF(trajectories[[#This Row],[INR]]&lt;=3,IF(D237&lt;&gt;D236,1,VLOOKUP(E237,$L$2:$M$7,2,FALSE)),trajectories[[#This Row],[interval_manual]])))</f>
        <v>7</v>
      </c>
      <c r="F238">
        <f>IF(OR(trajectories[[#This Row],[INR]]&gt;5,AND(trajectories[[#This Row],[INR]]&gt;3,F237=1)),1,0)</f>
        <v>0</v>
      </c>
      <c r="G238">
        <f>IF(trajectories[[#This Row],[INR]]&gt;=4,1,0)</f>
        <v>0</v>
      </c>
    </row>
    <row r="239" spans="1:7" x14ac:dyDescent="0.45">
      <c r="A239" s="1">
        <f>IFERROR(IF(trajectories[[#This Row],[day]]&lt;B238,A238+1,A238),1)</f>
        <v>15</v>
      </c>
      <c r="B239" s="1">
        <f t="shared" si="7"/>
        <v>82</v>
      </c>
      <c r="C239">
        <v>3.1999999999999993</v>
      </c>
      <c r="D239" s="1">
        <f>IF(F238=1,trajectories[[#This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Row],[INR]]&lt;1.5,D238*1.15,IF(trajectories[[#This Row],[INR]]&lt;1.8,D238*1.1,D238*1.075))),IF(trajectories[[#This Row],[INR]]&lt;1.5,D238*1.15,IF(trajectories[[#This Row],[INR]]&lt;1.8,D238*1.1,IF(trajectories[[#This Row],[INR]]&lt;2,D238*1.075,IF(trajectories[[#This Row],[INR]]&lt;=3,D238,IF(trajectories[[#This Row],[INR]]&lt;3.4,D238*0.925,IF(trajectories[[#This Row],[INR]]&lt;4,D238*0.9,IF(trajectories[[#This Row],[INR]]&lt;=5,D238*0.875,trajectories[[#This Row],[dose_manual]]))))))))))</f>
        <v>1.6373485885652159</v>
      </c>
      <c r="E239" s="1">
        <f>IF(OR(trajectories[[#This Row],[day]]=1,trajectories[[#This Row],[day]]=3),2,IF(OR(trajectories[[#This Row],[INR]]&lt;2,AND(trajectories[[#This Row],[INR]]&lt;=5,trajectories[[#This Row],[INR]]&gt;3)),7,IF(trajectories[[#This Row],[INR]]&lt;=3,IF(D238&lt;&gt;D237,1,VLOOKUP(E238,$L$2:$M$7,2,FALSE)),trajectories[[#This Row],[interval_manual]])))</f>
        <v>7</v>
      </c>
      <c r="F239">
        <f>IF(OR(trajectories[[#This Row],[INR]]&gt;5,AND(trajectories[[#This Row],[INR]]&gt;3,F238=1)),1,0)</f>
        <v>0</v>
      </c>
      <c r="G239">
        <f>IF(trajectories[[#This Row],[INR]]&gt;=4,1,0)</f>
        <v>0</v>
      </c>
    </row>
    <row r="240" spans="1:7" x14ac:dyDescent="0.45">
      <c r="A240" s="1">
        <f>IFERROR(IF(trajectories[[#This Row],[day]]&lt;B239,A239+1,A239),1)</f>
        <v>15</v>
      </c>
      <c r="B240" s="1">
        <f t="shared" si="7"/>
        <v>89</v>
      </c>
      <c r="C240">
        <v>2.7999999999999994</v>
      </c>
      <c r="D240" s="1">
        <f>IF(F239=1,trajectories[[#This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Row],[INR]]&lt;1.5,D239*1.15,IF(trajectories[[#This Row],[INR]]&lt;1.8,D239*1.1,D239*1.075))),IF(trajectories[[#This Row],[INR]]&lt;1.5,D239*1.15,IF(trajectories[[#This Row],[INR]]&lt;1.8,D239*1.1,IF(trajectories[[#This Row],[INR]]&lt;2,D239*1.075,IF(trajectories[[#This Row],[INR]]&lt;=3,D239,IF(trajectories[[#This Row],[INR]]&lt;3.4,D239*0.925,IF(trajectories[[#This Row],[INR]]&lt;4,D239*0.9,IF(trajectories[[#This Row],[INR]]&lt;=5,D239*0.875,trajectories[[#This Row],[dose_manual]]))))))))))</f>
        <v>1.6373485885652159</v>
      </c>
      <c r="E240" s="1">
        <f>IF(OR(trajectories[[#This Row],[day]]=1,trajectories[[#This Row],[day]]=3),2,IF(OR(trajectories[[#This Row],[INR]]&lt;2,AND(trajectories[[#This Row],[INR]]&lt;=5,trajectories[[#This Row],[INR]]&gt;3)),7,IF(trajectories[[#This Row],[INR]]&lt;=3,IF(D239&lt;&gt;D238,1,VLOOKUP(E239,$L$2:$M$7,2,FALSE)),trajectories[[#This Row],[interval_manual]])))</f>
        <v>1</v>
      </c>
      <c r="F240">
        <f>IF(OR(trajectories[[#This Row],[INR]]&gt;5,AND(trajectories[[#This Row],[INR]]&gt;3,F239=1)),1,0)</f>
        <v>0</v>
      </c>
      <c r="G240">
        <f>IF(trajectories[[#This Row],[INR]]&gt;=4,1,0)</f>
        <v>0</v>
      </c>
    </row>
    <row r="241" spans="1:7" x14ac:dyDescent="0.45">
      <c r="A241" s="1">
        <f>IFERROR(IF(trajectories[[#This Row],[day]]&lt;B240,A240+1,A240),1)</f>
        <v>15</v>
      </c>
      <c r="B241" s="1">
        <f t="shared" si="7"/>
        <v>90</v>
      </c>
      <c r="C241">
        <v>1.8999999999999995</v>
      </c>
      <c r="D241" s="1">
        <f>IF(F240=1,trajectories[[#This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Row],[INR]]&lt;1.5,D240*1.15,IF(trajectories[[#This Row],[INR]]&lt;1.8,D240*1.1,D240*1.075))),IF(trajectories[[#This Row],[INR]]&lt;1.5,D240*1.15,IF(trajectories[[#This Row],[INR]]&lt;1.8,D240*1.1,IF(trajectories[[#This Row],[INR]]&lt;2,D240*1.075,IF(trajectories[[#This Row],[INR]]&lt;=3,D240,IF(trajectories[[#This Row],[INR]]&lt;3.4,D240*0.925,IF(trajectories[[#This Row],[INR]]&lt;4,D240*0.9,IF(trajectories[[#This Row],[INR]]&lt;=5,D240*0.875,trajectories[[#This Row],[dose_manual]]))))))))))</f>
        <v>1.760149732707607</v>
      </c>
      <c r="E241" s="1">
        <f>IF(OR(trajectories[[#This Row],[day]]=1,trajectories[[#This Row],[day]]=3),2,IF(OR(trajectories[[#This Row],[INR]]&lt;2,AND(trajectories[[#This Row],[INR]]&lt;=5,trajectories[[#This Row],[INR]]&gt;3)),7,IF(trajectories[[#This Row],[INR]]&lt;=3,IF(D240&lt;&gt;D239,1,VLOOKUP(E240,$L$2:$M$7,2,FALSE)),trajectories[[#This Row],[interval_manual]])))</f>
        <v>7</v>
      </c>
      <c r="F241">
        <f>IF(OR(trajectories[[#This Row],[INR]]&gt;5,AND(trajectories[[#This Row],[INR]]&gt;3,F240=1)),1,0)</f>
        <v>0</v>
      </c>
      <c r="G241">
        <f>IF(trajectories[[#This Row],[INR]]&gt;=4,1,0)</f>
        <v>0</v>
      </c>
    </row>
    <row r="242" spans="1:7" x14ac:dyDescent="0.45">
      <c r="A242" s="1">
        <f>IFERROR(IF(trajectories[[#This Row],[day]]&lt;B241,A241+1,A241),1)</f>
        <v>16</v>
      </c>
      <c r="B242" s="1">
        <f t="shared" si="7"/>
        <v>1</v>
      </c>
      <c r="C242">
        <v>1.4</v>
      </c>
      <c r="D242" s="1">
        <f>IF(F241=1,trajectories[[#This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Row],[INR]]&lt;1.5,D241*1.15,IF(trajectories[[#This Row],[INR]]&lt;1.8,D241*1.1,D241*1.075))),IF(trajectories[[#This Row],[INR]]&lt;1.5,D241*1.15,IF(trajectories[[#This Row],[INR]]&lt;1.8,D241*1.1,IF(trajectories[[#This Row],[INR]]&lt;2,D241*1.075,IF(trajectories[[#This Row],[INR]]&lt;=3,D241,IF(trajectories[[#This Row],[INR]]&lt;3.4,D241*0.925,IF(trajectories[[#This Row],[INR]]&lt;4,D241*0.9,IF(trajectories[[#This Row],[INR]]&lt;=5,D241*0.875,trajectories[[#This Row],[dose_manual]]))))))))))</f>
        <v>10</v>
      </c>
      <c r="E242" s="1">
        <f>IF(OR(trajectories[[#This Row],[day]]=1,trajectories[[#This Row],[day]]=3),2,IF(OR(trajectories[[#This Row],[INR]]&lt;2,AND(trajectories[[#This Row],[INR]]&lt;=5,trajectories[[#This Row],[INR]]&gt;3)),7,IF(trajectories[[#This Row],[INR]]&lt;=3,IF(D241&lt;&gt;D240,1,VLOOKUP(E241,$L$2:$M$7,2,FALSE)),trajectories[[#This Row],[interval_manual]])))</f>
        <v>2</v>
      </c>
      <c r="F242">
        <f>IF(OR(trajectories[[#This Row],[INR]]&gt;5,AND(trajectories[[#This Row],[INR]]&gt;3,F241=1)),1,0)</f>
        <v>0</v>
      </c>
      <c r="G242">
        <f>IF(trajectories[[#This Row],[INR]]&gt;=4,1,0)</f>
        <v>0</v>
      </c>
    </row>
    <row r="243" spans="1:7" x14ac:dyDescent="0.45">
      <c r="A243" s="1">
        <f>IFERROR(IF(trajectories[[#This Row],[day]]&lt;B242,A242+1,A242),1)</f>
        <v>16</v>
      </c>
      <c r="B243" s="1">
        <f t="shared" si="7"/>
        <v>3</v>
      </c>
      <c r="C243">
        <v>1.0999999999999996</v>
      </c>
      <c r="D243" s="1">
        <f>IF(F242=1,trajectories[[#This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Row],[INR]]&lt;1.5,D242*1.15,IF(trajectories[[#This Row],[INR]]&lt;1.8,D242*1.1,D242*1.075))),IF(trajectories[[#This Row],[INR]]&lt;1.5,D242*1.15,IF(trajectories[[#This Row],[INR]]&lt;1.8,D242*1.1,IF(trajectories[[#This Row],[INR]]&lt;2,D242*1.075,IF(trajectories[[#This Row],[INR]]&lt;=3,D242,IF(trajectories[[#This Row],[INR]]&lt;3.4,D242*0.925,IF(trajectories[[#This Row],[INR]]&lt;4,D242*0.9,IF(trajectories[[#This Row],[INR]]&lt;=5,D242*0.875,trajectories[[#This Row],[dose_manual]]))))))))))</f>
        <v>11.5</v>
      </c>
      <c r="E243" s="1">
        <f>IF(OR(trajectories[[#This Row],[day]]=1,trajectories[[#This Row],[day]]=3),2,IF(OR(trajectories[[#This Row],[INR]]&lt;2,AND(trajectories[[#This Row],[INR]]&lt;=5,trajectories[[#This Row],[INR]]&gt;3)),7,IF(trajectories[[#This Row],[INR]]&lt;=3,IF(D242&lt;&gt;D241,1,VLOOKUP(E242,$L$2:$M$7,2,FALSE)),trajectories[[#This Row],[interval_manual]])))</f>
        <v>2</v>
      </c>
      <c r="F243">
        <f>IF(OR(trajectories[[#This Row],[INR]]&gt;5,AND(trajectories[[#This Row],[INR]]&gt;3,F242=1)),1,0)</f>
        <v>0</v>
      </c>
      <c r="G243">
        <f>IF(trajectories[[#This Row],[INR]]&gt;=4,1,0)</f>
        <v>0</v>
      </c>
    </row>
    <row r="244" spans="1:7" x14ac:dyDescent="0.45">
      <c r="A244" s="1">
        <f>IFERROR(IF(trajectories[[#This Row],[day]]&lt;B243,A243+1,A243),1)</f>
        <v>16</v>
      </c>
      <c r="B244" s="1">
        <f t="shared" si="7"/>
        <v>5</v>
      </c>
      <c r="C244">
        <v>1.3999999999999995</v>
      </c>
      <c r="D244" s="1">
        <f>IF(F243=1,trajectories[[#This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Row],[INR]]&lt;1.5,D243*1.15,IF(trajectories[[#This Row],[INR]]&lt;1.8,D243*1.1,D243*1.075))),IF(trajectories[[#This Row],[INR]]&lt;1.5,D243*1.15,IF(trajectories[[#This Row],[INR]]&lt;1.8,D243*1.1,IF(trajectories[[#This Row],[INR]]&lt;2,D243*1.075,IF(trajectories[[#This Row],[INR]]&lt;=3,D243,IF(trajectories[[#This Row],[INR]]&lt;3.4,D243*0.925,IF(trajectories[[#This Row],[INR]]&lt;4,D243*0.9,IF(trajectories[[#This Row],[INR]]&lt;=5,D243*0.875,trajectories[[#This Row],[dose_manual]]))))))))))</f>
        <v>13.225</v>
      </c>
      <c r="E244" s="1">
        <f>IF(OR(trajectories[[#This Row],[day]]=1,trajectories[[#This Row],[day]]=3),2,IF(OR(trajectories[[#This Row],[INR]]&lt;2,AND(trajectories[[#This Row],[INR]]&lt;=5,trajectories[[#This Row],[INR]]&gt;3)),7,IF(trajectories[[#This Row],[INR]]&lt;=3,IF(D243&lt;&gt;D242,1,VLOOKUP(E243,$L$2:$M$7,2,FALSE)),trajectories[[#This Row],[interval_manual]])))</f>
        <v>7</v>
      </c>
      <c r="F244">
        <f>IF(OR(trajectories[[#This Row],[INR]]&gt;5,AND(trajectories[[#This Row],[INR]]&gt;3,F243=1)),1,0)</f>
        <v>0</v>
      </c>
      <c r="G244">
        <f>IF(trajectories[[#This Row],[INR]]&gt;=4,1,0)</f>
        <v>0</v>
      </c>
    </row>
    <row r="245" spans="1:7" x14ac:dyDescent="0.45">
      <c r="A245" s="1">
        <f>IFERROR(IF(trajectories[[#This Row],[day]]&lt;B244,A244+1,A244),1)</f>
        <v>16</v>
      </c>
      <c r="B245" s="1">
        <f t="shared" si="7"/>
        <v>12</v>
      </c>
      <c r="C245">
        <v>2.0999999999999996</v>
      </c>
      <c r="D245" s="1">
        <f>IF(F244=1,trajectories[[#This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Row],[INR]]&lt;1.5,D244*1.15,IF(trajectories[[#This Row],[INR]]&lt;1.8,D244*1.1,D244*1.075))),IF(trajectories[[#This Row],[INR]]&lt;1.5,D244*1.15,IF(trajectories[[#This Row],[INR]]&lt;1.8,D244*1.1,IF(trajectories[[#This Row],[INR]]&lt;2,D244*1.075,IF(trajectories[[#This Row],[INR]]&lt;=3,D244,IF(trajectories[[#This Row],[INR]]&lt;3.4,D244*0.925,IF(trajectories[[#This Row],[INR]]&lt;4,D244*0.9,IF(trajectories[[#This Row],[INR]]&lt;=5,D244*0.875,trajectories[[#This Row],[dose_manual]]))))))))))</f>
        <v>13.225</v>
      </c>
      <c r="E245" s="1">
        <f>IF(OR(trajectories[[#This Row],[day]]=1,trajectories[[#This Row],[day]]=3),2,IF(OR(trajectories[[#This Row],[INR]]&lt;2,AND(trajectories[[#This Row],[INR]]&lt;=5,trajectories[[#This Row],[INR]]&gt;3)),7,IF(trajectories[[#This Row],[INR]]&lt;=3,IF(D244&lt;&gt;D243,1,VLOOKUP(E244,$L$2:$M$7,2,FALSE)),trajectories[[#This Row],[interval_manual]])))</f>
        <v>1</v>
      </c>
      <c r="F245">
        <f>IF(OR(trajectories[[#This Row],[INR]]&gt;5,AND(trajectories[[#This Row],[INR]]&gt;3,F244=1)),1,0)</f>
        <v>0</v>
      </c>
      <c r="G245">
        <f>IF(trajectories[[#This Row],[INR]]&gt;=4,1,0)</f>
        <v>0</v>
      </c>
    </row>
    <row r="246" spans="1:7" x14ac:dyDescent="0.45">
      <c r="A246" s="1">
        <f>IFERROR(IF(trajectories[[#This Row],[day]]&lt;B245,A245+1,A245),1)</f>
        <v>16</v>
      </c>
      <c r="B246" s="1">
        <f t="shared" si="7"/>
        <v>13</v>
      </c>
      <c r="C246">
        <v>1.6999999999999997</v>
      </c>
      <c r="D246" s="1">
        <f>IF(F245=1,trajectories[[#This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Row],[INR]]&lt;1.5,D245*1.15,IF(trajectories[[#This Row],[INR]]&lt;1.8,D245*1.1,D245*1.075))),IF(trajectories[[#This Row],[INR]]&lt;1.5,D245*1.15,IF(trajectories[[#This Row],[INR]]&lt;1.8,D245*1.1,IF(trajectories[[#This Row],[INR]]&lt;2,D245*1.075,IF(trajectories[[#This Row],[INR]]&lt;=3,D245,IF(trajectories[[#This Row],[INR]]&lt;3.4,D245*0.925,IF(trajectories[[#This Row],[INR]]&lt;4,D245*0.9,IF(trajectories[[#This Row],[INR]]&lt;=5,D245*0.875,trajectories[[#This Row],[dose_manual]]))))))))))</f>
        <v>14.547500000000001</v>
      </c>
      <c r="E246" s="1">
        <f>IF(OR(trajectories[[#This Row],[day]]=1,trajectories[[#This Row],[day]]=3),2,IF(OR(trajectories[[#This Row],[INR]]&lt;2,AND(trajectories[[#This Row],[INR]]&lt;=5,trajectories[[#This Row],[INR]]&gt;3)),7,IF(trajectories[[#This Row],[INR]]&lt;=3,IF(D245&lt;&gt;D244,1,VLOOKUP(E245,$L$2:$M$7,2,FALSE)),trajectories[[#This Row],[interval_manual]])))</f>
        <v>7</v>
      </c>
      <c r="F246">
        <f>IF(OR(trajectories[[#This Row],[INR]]&gt;5,AND(trajectories[[#This Row],[INR]]&gt;3,F245=1)),1,0)</f>
        <v>0</v>
      </c>
      <c r="G246">
        <f>IF(trajectories[[#This Row],[INR]]&gt;=4,1,0)</f>
        <v>0</v>
      </c>
    </row>
    <row r="247" spans="1:7" x14ac:dyDescent="0.45">
      <c r="A247" s="1">
        <f>IFERROR(IF(trajectories[[#This Row],[day]]&lt;B246,A246+1,A246),1)</f>
        <v>16</v>
      </c>
      <c r="B247" s="1">
        <f t="shared" si="7"/>
        <v>20</v>
      </c>
      <c r="C247">
        <v>1.5999999999999996</v>
      </c>
      <c r="D247" s="1">
        <f>IF(F246=1,trajectories[[#This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Row],[INR]]&lt;1.5,D246*1.15,IF(trajectories[[#This Row],[INR]]&lt;1.8,D246*1.1,D246*1.075))),IF(trajectories[[#This Row],[INR]]&lt;1.5,D246*1.15,IF(trajectories[[#This Row],[INR]]&lt;1.8,D246*1.1,IF(trajectories[[#This Row],[INR]]&lt;2,D246*1.075,IF(trajectories[[#This Row],[INR]]&lt;=3,D246,IF(trajectories[[#This Row],[INR]]&lt;3.4,D246*0.925,IF(trajectories[[#This Row],[INR]]&lt;4,D246*0.9,IF(trajectories[[#This Row],[INR]]&lt;=5,D246*0.875,trajectories[[#This Row],[dose_manual]]))))))))))</f>
        <v>16.002250000000004</v>
      </c>
      <c r="E247" s="1">
        <f>IF(OR(trajectories[[#This Row],[day]]=1,trajectories[[#This Row],[day]]=3),2,IF(OR(trajectories[[#This Row],[INR]]&lt;2,AND(trajectories[[#This Row],[INR]]&lt;=5,trajectories[[#This Row],[INR]]&gt;3)),7,IF(trajectories[[#This Row],[INR]]&lt;=3,IF(D246&lt;&gt;D245,1,VLOOKUP(E246,$L$2:$M$7,2,FALSE)),trajectories[[#This Row],[interval_manual]])))</f>
        <v>7</v>
      </c>
      <c r="F247">
        <f>IF(OR(trajectories[[#This Row],[INR]]&gt;5,AND(trajectories[[#This Row],[INR]]&gt;3,F246=1)),1,0)</f>
        <v>0</v>
      </c>
      <c r="G247">
        <f>IF(trajectories[[#This Row],[INR]]&gt;=4,1,0)</f>
        <v>0</v>
      </c>
    </row>
    <row r="248" spans="1:7" x14ac:dyDescent="0.45">
      <c r="A248" s="1">
        <f>IFERROR(IF(trajectories[[#This Row],[day]]&lt;B247,A247+1,A247),1)</f>
        <v>16</v>
      </c>
      <c r="B248" s="1">
        <f t="shared" si="7"/>
        <v>27</v>
      </c>
      <c r="C248">
        <v>1</v>
      </c>
      <c r="D248" s="1">
        <f>IF(F247=1,trajectories[[#This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Row],[INR]]&lt;1.5,D247*1.15,IF(trajectories[[#This Row],[INR]]&lt;1.8,D247*1.1,D247*1.075))),IF(trajectories[[#This Row],[INR]]&lt;1.5,D247*1.15,IF(trajectories[[#This Row],[INR]]&lt;1.8,D247*1.1,IF(trajectories[[#This Row],[INR]]&lt;2,D247*1.075,IF(trajectories[[#This Row],[INR]]&lt;=3,D247,IF(trajectories[[#This Row],[INR]]&lt;3.4,D247*0.925,IF(trajectories[[#This Row],[INR]]&lt;4,D247*0.9,IF(trajectories[[#This Row],[INR]]&lt;=5,D247*0.875,trajectories[[#This Row],[dose_manual]]))))))))))</f>
        <v>18.402587500000003</v>
      </c>
      <c r="E248" s="1">
        <f>IF(OR(trajectories[[#This Row],[day]]=1,trajectories[[#This Row],[day]]=3),2,IF(OR(trajectories[[#This Row],[INR]]&lt;2,AND(trajectories[[#This Row],[INR]]&lt;=5,trajectories[[#This Row],[INR]]&gt;3)),7,IF(trajectories[[#This Row],[INR]]&lt;=3,IF(D247&lt;&gt;D246,1,VLOOKUP(E247,$L$2:$M$7,2,FALSE)),trajectories[[#This Row],[interval_manual]])))</f>
        <v>7</v>
      </c>
      <c r="F248">
        <f>IF(OR(trajectories[[#This Row],[INR]]&gt;5,AND(trajectories[[#This Row],[INR]]&gt;3,F247=1)),1,0)</f>
        <v>0</v>
      </c>
      <c r="G248">
        <f>IF(trajectories[[#This Row],[INR]]&gt;=4,1,0)</f>
        <v>0</v>
      </c>
    </row>
    <row r="249" spans="1:7" x14ac:dyDescent="0.45">
      <c r="A249" s="1">
        <f>IFERROR(IF(trajectories[[#This Row],[day]]&lt;B248,A248+1,A248),1)</f>
        <v>16</v>
      </c>
      <c r="B249" s="1">
        <f t="shared" si="7"/>
        <v>34</v>
      </c>
      <c r="C249">
        <v>1</v>
      </c>
      <c r="D249" s="1">
        <f>IF(F248=1,trajectories[[#This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Row],[INR]]&lt;1.5,D248*1.15,IF(trajectories[[#This Row],[INR]]&lt;1.8,D248*1.1,D248*1.075))),IF(trajectories[[#This Row],[INR]]&lt;1.5,D248*1.15,IF(trajectories[[#This Row],[INR]]&lt;1.8,D248*1.1,IF(trajectories[[#This Row],[INR]]&lt;2,D248*1.075,IF(trajectories[[#This Row],[INR]]&lt;=3,D248,IF(trajectories[[#This Row],[INR]]&lt;3.4,D248*0.925,IF(trajectories[[#This Row],[INR]]&lt;4,D248*0.9,IF(trajectories[[#This Row],[INR]]&lt;=5,D248*0.875,trajectories[[#This Row],[dose_manual]]))))))))))</f>
        <v>21.162975625000001</v>
      </c>
      <c r="E249" s="1">
        <f>IF(OR(trajectories[[#This Row],[day]]=1,trajectories[[#This Row],[day]]=3),2,IF(OR(trajectories[[#This Row],[INR]]&lt;2,AND(trajectories[[#This Row],[INR]]&lt;=5,trajectories[[#This Row],[INR]]&gt;3)),7,IF(trajectories[[#This Row],[INR]]&lt;=3,IF(D248&lt;&gt;D247,1,VLOOKUP(E248,$L$2:$M$7,2,FALSE)),trajectories[[#This Row],[interval_manual]])))</f>
        <v>7</v>
      </c>
      <c r="F249">
        <f>IF(OR(trajectories[[#This Row],[INR]]&gt;5,AND(trajectories[[#This Row],[INR]]&gt;3,F248=1)),1,0)</f>
        <v>0</v>
      </c>
      <c r="G249">
        <f>IF(trajectories[[#This Row],[INR]]&gt;=4,1,0)</f>
        <v>0</v>
      </c>
    </row>
    <row r="250" spans="1:7" x14ac:dyDescent="0.45">
      <c r="A250" s="1">
        <f>IFERROR(IF(trajectories[[#This Row],[day]]&lt;B249,A249+1,A249),1)</f>
        <v>16</v>
      </c>
      <c r="B250" s="1">
        <f t="shared" si="7"/>
        <v>41</v>
      </c>
      <c r="C250">
        <v>1</v>
      </c>
      <c r="D250" s="1">
        <f>IF(F249=1,trajectories[[#This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Row],[INR]]&lt;1.5,D249*1.15,IF(trajectories[[#This Row],[INR]]&lt;1.8,D249*1.1,D249*1.075))),IF(trajectories[[#This Row],[INR]]&lt;1.5,D249*1.15,IF(trajectories[[#This Row],[INR]]&lt;1.8,D249*1.1,IF(trajectories[[#This Row],[INR]]&lt;2,D249*1.075,IF(trajectories[[#This Row],[INR]]&lt;=3,D249,IF(trajectories[[#This Row],[INR]]&lt;3.4,D249*0.925,IF(trajectories[[#This Row],[INR]]&lt;4,D249*0.9,IF(trajectories[[#This Row],[INR]]&lt;=5,D249*0.875,trajectories[[#This Row],[dose_manual]]))))))))))</f>
        <v>24.33742196875</v>
      </c>
      <c r="E250" s="1">
        <f>IF(OR(trajectories[[#This Row],[day]]=1,trajectories[[#This Row],[day]]=3),2,IF(OR(trajectories[[#This Row],[INR]]&lt;2,AND(trajectories[[#This Row],[INR]]&lt;=5,trajectories[[#This Row],[INR]]&gt;3)),7,IF(trajectories[[#This Row],[INR]]&lt;=3,IF(D249&lt;&gt;D248,1,VLOOKUP(E249,$L$2:$M$7,2,FALSE)),trajectories[[#This Row],[interval_manual]])))</f>
        <v>7</v>
      </c>
      <c r="F250">
        <f>IF(OR(trajectories[[#This Row],[INR]]&gt;5,AND(trajectories[[#This Row],[INR]]&gt;3,F249=1)),1,0)</f>
        <v>0</v>
      </c>
      <c r="G250">
        <f>IF(trajectories[[#This Row],[INR]]&gt;=4,1,0)</f>
        <v>0</v>
      </c>
    </row>
    <row r="251" spans="1:7" x14ac:dyDescent="0.45">
      <c r="A251" s="1">
        <f>IFERROR(IF(trajectories[[#This Row],[day]]&lt;B250,A250+1,A250),1)</f>
        <v>16</v>
      </c>
      <c r="B251" s="1">
        <f t="shared" si="7"/>
        <v>48</v>
      </c>
      <c r="C251">
        <v>1</v>
      </c>
      <c r="D251" s="1">
        <f>IF(F250=1,trajectories[[#This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Row],[INR]]&lt;1.5,D250*1.15,IF(trajectories[[#This Row],[INR]]&lt;1.8,D250*1.1,D250*1.075))),IF(trajectories[[#This Row],[INR]]&lt;1.5,D250*1.15,IF(trajectories[[#This Row],[INR]]&lt;1.8,D250*1.1,IF(trajectories[[#This Row],[INR]]&lt;2,D250*1.075,IF(trajectories[[#This Row],[INR]]&lt;=3,D250,IF(trajectories[[#This Row],[INR]]&lt;3.4,D250*0.925,IF(trajectories[[#This Row],[INR]]&lt;4,D250*0.9,IF(trajectories[[#This Row],[INR]]&lt;=5,D250*0.875,trajectories[[#This Row],[dose_manual]]))))))))))</f>
        <v>27.988035264062496</v>
      </c>
      <c r="E251" s="1">
        <f>IF(OR(trajectories[[#This Row],[day]]=1,trajectories[[#This Row],[day]]=3),2,IF(OR(trajectories[[#This Row],[INR]]&lt;2,AND(trajectories[[#This Row],[INR]]&lt;=5,trajectories[[#This Row],[INR]]&gt;3)),7,IF(trajectories[[#This Row],[INR]]&lt;=3,IF(D250&lt;&gt;D249,1,VLOOKUP(E250,$L$2:$M$7,2,FALSE)),trajectories[[#This Row],[interval_manual]])))</f>
        <v>7</v>
      </c>
      <c r="F251">
        <f>IF(OR(trajectories[[#This Row],[INR]]&gt;5,AND(trajectories[[#This Row],[INR]]&gt;3,F250=1)),1,0)</f>
        <v>0</v>
      </c>
      <c r="G251">
        <f>IF(trajectories[[#This Row],[INR]]&gt;=4,1,0)</f>
        <v>0</v>
      </c>
    </row>
    <row r="252" spans="1:7" x14ac:dyDescent="0.45">
      <c r="A252" s="1">
        <f>IFERROR(IF(trajectories[[#This Row],[day]]&lt;B251,A251+1,A251),1)</f>
        <v>16</v>
      </c>
      <c r="B252" s="1">
        <f t="shared" si="7"/>
        <v>55</v>
      </c>
      <c r="C252">
        <v>1.5</v>
      </c>
      <c r="D252" s="1">
        <f>IF(F251=1,trajectories[[#This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Row],[INR]]&lt;1.5,D251*1.15,IF(trajectories[[#This Row],[INR]]&lt;1.8,D251*1.1,D251*1.075))),IF(trajectories[[#This Row],[INR]]&lt;1.5,D251*1.15,IF(trajectories[[#This Row],[INR]]&lt;1.8,D251*1.1,IF(trajectories[[#This Row],[INR]]&lt;2,D251*1.075,IF(trajectories[[#This Row],[INR]]&lt;=3,D251,IF(trajectories[[#This Row],[INR]]&lt;3.4,D251*0.925,IF(trajectories[[#This Row],[INR]]&lt;4,D251*0.9,IF(trajectories[[#This Row],[INR]]&lt;=5,D251*0.875,trajectories[[#This Row],[dose_manual]]))))))))))</f>
        <v>30.786838790468749</v>
      </c>
      <c r="E252" s="1">
        <f>IF(OR(trajectories[[#This Row],[day]]=1,trajectories[[#This Row],[day]]=3),2,IF(OR(trajectories[[#This Row],[INR]]&lt;2,AND(trajectories[[#This Row],[INR]]&lt;=5,trajectories[[#This Row],[INR]]&gt;3)),7,IF(trajectories[[#This Row],[INR]]&lt;=3,IF(D251&lt;&gt;D250,1,VLOOKUP(E251,$L$2:$M$7,2,FALSE)),trajectories[[#This Row],[interval_manual]])))</f>
        <v>7</v>
      </c>
      <c r="F252">
        <f>IF(OR(trajectories[[#This Row],[INR]]&gt;5,AND(trajectories[[#This Row],[INR]]&gt;3,F251=1)),1,0)</f>
        <v>0</v>
      </c>
      <c r="G252">
        <f>IF(trajectories[[#This Row],[INR]]&gt;=4,1,0)</f>
        <v>0</v>
      </c>
    </row>
    <row r="253" spans="1:7" x14ac:dyDescent="0.45">
      <c r="A253" s="1">
        <f>IFERROR(IF(trajectories[[#This Row],[day]]&lt;B252,A252+1,A252),1)</f>
        <v>16</v>
      </c>
      <c r="B253" s="1">
        <f t="shared" si="7"/>
        <v>62</v>
      </c>
      <c r="C253">
        <v>2</v>
      </c>
      <c r="D253" s="1">
        <f>IF(F252=1,trajectories[[#This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Row],[INR]]&lt;1.5,D252*1.15,IF(trajectories[[#This Row],[INR]]&lt;1.8,D252*1.1,D252*1.075))),IF(trajectories[[#This Row],[INR]]&lt;1.5,D252*1.15,IF(trajectories[[#This Row],[INR]]&lt;1.8,D252*1.1,IF(trajectories[[#This Row],[INR]]&lt;2,D252*1.075,IF(trajectories[[#This Row],[INR]]&lt;=3,D252,IF(trajectories[[#This Row],[INR]]&lt;3.4,D252*0.925,IF(trajectories[[#This Row],[INR]]&lt;4,D252*0.9,IF(trajectories[[#This Row],[INR]]&lt;=5,D252*0.875,trajectories[[#This Row],[dose_manual]]))))))))))</f>
        <v>30.786838790468749</v>
      </c>
      <c r="E253" s="1">
        <f>IF(OR(trajectories[[#This Row],[day]]=1,trajectories[[#This Row],[day]]=3),2,IF(OR(trajectories[[#This Row],[INR]]&lt;2,AND(trajectories[[#This Row],[INR]]&lt;=5,trajectories[[#This Row],[INR]]&gt;3)),7,IF(trajectories[[#This Row],[INR]]&lt;=3,IF(D252&lt;&gt;D251,1,VLOOKUP(E252,$L$2:$M$7,2,FALSE)),trajectories[[#This Row],[interval_manual]])))</f>
        <v>1</v>
      </c>
      <c r="F253">
        <f>IF(OR(trajectories[[#This Row],[INR]]&gt;5,AND(trajectories[[#This Row],[INR]]&gt;3,F252=1)),1,0)</f>
        <v>0</v>
      </c>
      <c r="G253">
        <f>IF(trajectories[[#This Row],[INR]]&gt;=4,1,0)</f>
        <v>0</v>
      </c>
    </row>
    <row r="254" spans="1:7" x14ac:dyDescent="0.45">
      <c r="A254" s="1">
        <f>IFERROR(IF(trajectories[[#This Row],[day]]&lt;B253,A253+1,A253),1)</f>
        <v>16</v>
      </c>
      <c r="B254" s="1">
        <f t="shared" si="7"/>
        <v>63</v>
      </c>
      <c r="C254">
        <v>2.2999999999999998</v>
      </c>
      <c r="D254" s="1">
        <f>IF(F253=1,trajectories[[#This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Row],[INR]]&lt;1.5,D253*1.15,IF(trajectories[[#This Row],[INR]]&lt;1.8,D253*1.1,D253*1.075))),IF(trajectories[[#This Row],[INR]]&lt;1.5,D253*1.15,IF(trajectories[[#This Row],[INR]]&lt;1.8,D253*1.1,IF(trajectories[[#This Row],[INR]]&lt;2,D253*1.075,IF(trajectories[[#This Row],[INR]]&lt;=3,D253,IF(trajectories[[#This Row],[INR]]&lt;3.4,D253*0.925,IF(trajectories[[#This Row],[INR]]&lt;4,D253*0.9,IF(trajectories[[#This Row],[INR]]&lt;=5,D253*0.875,trajectories[[#This Row],[dose_manual]]))))))))))</f>
        <v>30.786838790468749</v>
      </c>
      <c r="E254" s="1">
        <f>IF(OR(trajectories[[#This Row],[day]]=1,trajectories[[#This Row],[day]]=3),2,IF(OR(trajectories[[#This Row],[INR]]&lt;2,AND(trajectories[[#This Row],[INR]]&lt;=5,trajectories[[#This Row],[INR]]&gt;3)),7,IF(trajectories[[#This Row],[INR]]&lt;=3,IF(D253&lt;&gt;D252,1,VLOOKUP(E253,$L$2:$M$7,2,FALSE)),trajectories[[#This Row],[interval_manual]])))</f>
        <v>5</v>
      </c>
      <c r="F254">
        <f>IF(OR(trajectories[[#This Row],[INR]]&gt;5,AND(trajectories[[#This Row],[INR]]&gt;3,F253=1)),1,0)</f>
        <v>0</v>
      </c>
      <c r="G254">
        <f>IF(trajectories[[#This Row],[INR]]&gt;=4,1,0)</f>
        <v>0</v>
      </c>
    </row>
    <row r="255" spans="1:7" x14ac:dyDescent="0.45">
      <c r="A255" s="1">
        <f>IFERROR(IF(trajectories[[#This Row],[day]]&lt;B254,A254+1,A254),1)</f>
        <v>16</v>
      </c>
      <c r="B255" s="1">
        <f t="shared" si="7"/>
        <v>68</v>
      </c>
      <c r="C255">
        <v>3.0999999999999996</v>
      </c>
      <c r="D255" s="1">
        <f>IF(F254=1,trajectories[[#This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Row],[INR]]&lt;1.5,D254*1.15,IF(trajectories[[#This Row],[INR]]&lt;1.8,D254*1.1,D254*1.075))),IF(trajectories[[#This Row],[INR]]&lt;1.5,D254*1.15,IF(trajectories[[#This Row],[INR]]&lt;1.8,D254*1.1,IF(trajectories[[#This Row],[INR]]&lt;2,D254*1.075,IF(trajectories[[#This Row],[INR]]&lt;=3,D254,IF(trajectories[[#This Row],[INR]]&lt;3.4,D254*0.925,IF(trajectories[[#This Row],[INR]]&lt;4,D254*0.9,IF(trajectories[[#This Row],[INR]]&lt;=5,D254*0.875,trajectories[[#This Row],[dose_manual]]))))))))))</f>
        <v>28.477825881183595</v>
      </c>
      <c r="E255" s="1">
        <f>IF(OR(trajectories[[#This Row],[day]]=1,trajectories[[#This Row],[day]]=3),2,IF(OR(trajectories[[#This Row],[INR]]&lt;2,AND(trajectories[[#This Row],[INR]]&lt;=5,trajectories[[#This Row],[INR]]&gt;3)),7,IF(trajectories[[#This Row],[INR]]&lt;=3,IF(D254&lt;&gt;D253,1,VLOOKUP(E254,$L$2:$M$7,2,FALSE)),trajectories[[#This Row],[interval_manual]])))</f>
        <v>7</v>
      </c>
      <c r="F255">
        <f>IF(OR(trajectories[[#This Row],[INR]]&gt;5,AND(trajectories[[#This Row],[INR]]&gt;3,F254=1)),1,0)</f>
        <v>0</v>
      </c>
      <c r="G255">
        <f>IF(trajectories[[#This Row],[INR]]&gt;=4,1,0)</f>
        <v>0</v>
      </c>
    </row>
    <row r="256" spans="1:7" x14ac:dyDescent="0.45">
      <c r="A256" s="1">
        <f>IFERROR(IF(trajectories[[#This Row],[day]]&lt;B255,A255+1,A255),1)</f>
        <v>16</v>
      </c>
      <c r="B256" s="1">
        <f t="shared" si="7"/>
        <v>75</v>
      </c>
      <c r="C256">
        <v>2.0999999999999996</v>
      </c>
      <c r="D256" s="1">
        <f>IF(F255=1,trajectories[[#This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Row],[INR]]&lt;1.5,D255*1.15,IF(trajectories[[#This Row],[INR]]&lt;1.8,D255*1.1,D255*1.075))),IF(trajectories[[#This Row],[INR]]&lt;1.5,D255*1.15,IF(trajectories[[#This Row],[INR]]&lt;1.8,D255*1.1,IF(trajectories[[#This Row],[INR]]&lt;2,D255*1.075,IF(trajectories[[#This Row],[INR]]&lt;=3,D255,IF(trajectories[[#This Row],[INR]]&lt;3.4,D255*0.925,IF(trajectories[[#This Row],[INR]]&lt;4,D255*0.9,IF(trajectories[[#This Row],[INR]]&lt;=5,D255*0.875,trajectories[[#This Row],[dose_manual]]))))))))))</f>
        <v>28.477825881183595</v>
      </c>
      <c r="E256" s="1">
        <f>IF(OR(trajectories[[#This Row],[day]]=1,trajectories[[#This Row],[day]]=3),2,IF(OR(trajectories[[#This Row],[INR]]&lt;2,AND(trajectories[[#This Row],[INR]]&lt;=5,trajectories[[#This Row],[INR]]&gt;3)),7,IF(trajectories[[#This Row],[INR]]&lt;=3,IF(D255&lt;&gt;D254,1,VLOOKUP(E255,$L$2:$M$7,2,FALSE)),trajectories[[#This Row],[interval_manual]])))</f>
        <v>1</v>
      </c>
      <c r="F256">
        <f>IF(OR(trajectories[[#This Row],[INR]]&gt;5,AND(trajectories[[#This Row],[INR]]&gt;3,F255=1)),1,0)</f>
        <v>0</v>
      </c>
      <c r="G256">
        <f>IF(trajectories[[#This Row],[INR]]&gt;=4,1,0)</f>
        <v>0</v>
      </c>
    </row>
    <row r="257" spans="1:7" x14ac:dyDescent="0.45">
      <c r="A257" s="1">
        <f>IFERROR(IF(trajectories[[#This Row],[day]]&lt;B256,A256+1,A256),1)</f>
        <v>16</v>
      </c>
      <c r="B257" s="1">
        <f t="shared" si="7"/>
        <v>76</v>
      </c>
      <c r="C257">
        <v>2.2999999999999998</v>
      </c>
      <c r="D257" s="1">
        <f>IF(F256=1,trajectories[[#This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Row],[INR]]&lt;1.5,D256*1.15,IF(trajectories[[#This Row],[INR]]&lt;1.8,D256*1.1,D256*1.075))),IF(trajectories[[#This Row],[INR]]&lt;1.5,D256*1.15,IF(trajectories[[#This Row],[INR]]&lt;1.8,D256*1.1,IF(trajectories[[#This Row],[INR]]&lt;2,D256*1.075,IF(trajectories[[#This Row],[INR]]&lt;=3,D256,IF(trajectories[[#This Row],[INR]]&lt;3.4,D256*0.925,IF(trajectories[[#This Row],[INR]]&lt;4,D256*0.9,IF(trajectories[[#This Row],[INR]]&lt;=5,D256*0.875,trajectories[[#This Row],[dose_manual]]))))))))))</f>
        <v>28.477825881183595</v>
      </c>
      <c r="E257" s="1">
        <f>IF(OR(trajectories[[#This Row],[day]]=1,trajectories[[#This Row],[day]]=3),2,IF(OR(trajectories[[#This Row],[INR]]&lt;2,AND(trajectories[[#This Row],[INR]]&lt;=5,trajectories[[#This Row],[INR]]&gt;3)),7,IF(trajectories[[#This Row],[INR]]&lt;=3,IF(D256&lt;&gt;D255,1,VLOOKUP(E256,$L$2:$M$7,2,FALSE)),trajectories[[#This Row],[interval_manual]])))</f>
        <v>5</v>
      </c>
      <c r="F257">
        <f>IF(OR(trajectories[[#This Row],[INR]]&gt;5,AND(trajectories[[#This Row],[INR]]&gt;3,F256=1)),1,0)</f>
        <v>0</v>
      </c>
      <c r="G257">
        <f>IF(trajectories[[#This Row],[INR]]&gt;=4,1,0)</f>
        <v>0</v>
      </c>
    </row>
    <row r="258" spans="1:7" x14ac:dyDescent="0.45">
      <c r="A258" s="1">
        <f>IFERROR(IF(trajectories[[#This Row],[day]]&lt;B257,A257+1,A257),1)</f>
        <v>16</v>
      </c>
      <c r="B258" s="1">
        <f t="shared" si="7"/>
        <v>81</v>
      </c>
      <c r="C258">
        <v>2.1999999999999997</v>
      </c>
      <c r="D258" s="1">
        <f>IF(F257=1,trajectories[[#This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Row],[INR]]&lt;1.5,D257*1.15,IF(trajectories[[#This Row],[INR]]&lt;1.8,D257*1.1,D257*1.075))),IF(trajectories[[#This Row],[INR]]&lt;1.5,D257*1.15,IF(trajectories[[#This Row],[INR]]&lt;1.8,D257*1.1,IF(trajectories[[#This Row],[INR]]&lt;2,D257*1.075,IF(trajectories[[#This Row],[INR]]&lt;=3,D257,IF(trajectories[[#This Row],[INR]]&lt;3.4,D257*0.925,IF(trajectories[[#This Row],[INR]]&lt;4,D257*0.9,IF(trajectories[[#This Row],[INR]]&lt;=5,D257*0.875,trajectories[[#This Row],[dose_manual]]))))))))))</f>
        <v>28.477825881183595</v>
      </c>
      <c r="E258" s="1">
        <f>IF(OR(trajectories[[#This Row],[day]]=1,trajectories[[#This Row],[day]]=3),2,IF(OR(trajectories[[#This Row],[INR]]&lt;2,AND(trajectories[[#This Row],[INR]]&lt;=5,trajectories[[#This Row],[INR]]&gt;3)),7,IF(trajectories[[#This Row],[INR]]&lt;=3,IF(D257&lt;&gt;D256,1,VLOOKUP(E257,$L$2:$M$7,2,FALSE)),trajectories[[#This Row],[interval_manual]])))</f>
        <v>7</v>
      </c>
      <c r="F258">
        <f>IF(OR(trajectories[[#This Row],[INR]]&gt;5,AND(trajectories[[#This Row],[INR]]&gt;3,F257=1)),1,0)</f>
        <v>0</v>
      </c>
      <c r="G258">
        <f>IF(trajectories[[#This Row],[INR]]&gt;=4,1,0)</f>
        <v>0</v>
      </c>
    </row>
    <row r="259" spans="1:7" x14ac:dyDescent="0.45">
      <c r="A259" s="1">
        <f>IFERROR(IF(trajectories[[#This Row],[day]]&lt;B258,A258+1,A258),1)</f>
        <v>16</v>
      </c>
      <c r="B259" s="1">
        <f t="shared" si="7"/>
        <v>88</v>
      </c>
      <c r="C259">
        <v>1.6999999999999997</v>
      </c>
      <c r="D259" s="1">
        <f>IF(F258=1,trajectories[[#This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Row],[INR]]&lt;1.5,D258*1.15,IF(trajectories[[#This Row],[INR]]&lt;1.8,D258*1.1,D258*1.075))),IF(trajectories[[#This Row],[INR]]&lt;1.5,D258*1.15,IF(trajectories[[#This Row],[INR]]&lt;1.8,D258*1.1,IF(trajectories[[#This Row],[INR]]&lt;2,D258*1.075,IF(trajectories[[#This Row],[INR]]&lt;=3,D258,IF(trajectories[[#This Row],[INR]]&lt;3.4,D258*0.925,IF(trajectories[[#This Row],[INR]]&lt;4,D258*0.9,IF(trajectories[[#This Row],[INR]]&lt;=5,D258*0.875,trajectories[[#This Row],[dose_manual]]))))))))))</f>
        <v>31.325608469301958</v>
      </c>
      <c r="E259" s="1">
        <f>IF(OR(trajectories[[#This Row],[day]]=1,trajectories[[#This Row],[day]]=3),2,IF(OR(trajectories[[#This Row],[INR]]&lt;2,AND(trajectories[[#This Row],[INR]]&lt;=5,trajectories[[#This Row],[INR]]&gt;3)),7,IF(trajectories[[#This Row],[INR]]&lt;=3,IF(D258&lt;&gt;D257,1,VLOOKUP(E258,$L$2:$M$7,2,FALSE)),trajectories[[#This Row],[interval_manual]])))</f>
        <v>7</v>
      </c>
      <c r="F259">
        <f>IF(OR(trajectories[[#This Row],[INR]]&gt;5,AND(trajectories[[#This Row],[INR]]&gt;3,F258=1)),1,0)</f>
        <v>0</v>
      </c>
      <c r="G259">
        <f>IF(trajectories[[#This Row],[INR]]&gt;=4,1,0)</f>
        <v>0</v>
      </c>
    </row>
    <row r="260" spans="1:7" x14ac:dyDescent="0.45">
      <c r="A260" s="1">
        <f>IFERROR(IF(trajectories[[#This Row],[day]]&lt;B259,A259+1,A259),1)</f>
        <v>17</v>
      </c>
      <c r="B260" s="1">
        <f t="shared" si="7"/>
        <v>1</v>
      </c>
      <c r="C260">
        <v>1.2</v>
      </c>
      <c r="D260" s="1">
        <f>IF(F259=1,trajectories[[#This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Row],[INR]]&lt;1.5,D259*1.15,IF(trajectories[[#This Row],[INR]]&lt;1.8,D259*1.1,D259*1.075))),IF(trajectories[[#This Row],[INR]]&lt;1.5,D259*1.15,IF(trajectories[[#This Row],[INR]]&lt;1.8,D259*1.1,IF(trajectories[[#This Row],[INR]]&lt;2,D259*1.075,IF(trajectories[[#This Row],[INR]]&lt;=3,D259,IF(trajectories[[#This Row],[INR]]&lt;3.4,D259*0.925,IF(trajectories[[#This Row],[INR]]&lt;4,D259*0.9,IF(trajectories[[#This Row],[INR]]&lt;=5,D259*0.875,trajectories[[#This Row],[dose_manual]]))))))))))</f>
        <v>10</v>
      </c>
      <c r="E260" s="1">
        <f>IF(OR(trajectories[[#This Row],[day]]=1,trajectories[[#This Row],[day]]=3),2,IF(OR(trajectories[[#This Row],[INR]]&lt;2,AND(trajectories[[#This Row],[INR]]&lt;=5,trajectories[[#This Row],[INR]]&gt;3)),7,IF(trajectories[[#This Row],[INR]]&lt;=3,IF(D259&lt;&gt;D258,1,VLOOKUP(E259,$L$2:$M$7,2,FALSE)),trajectories[[#This Row],[interval_manual]])))</f>
        <v>2</v>
      </c>
      <c r="F260">
        <f>IF(OR(trajectories[[#This Row],[INR]]&gt;5,AND(trajectories[[#This Row],[INR]]&gt;3,F259=1)),1,0)</f>
        <v>0</v>
      </c>
      <c r="G260">
        <f>IF(trajectories[[#This Row],[INR]]&gt;=4,1,0)</f>
        <v>0</v>
      </c>
    </row>
    <row r="261" spans="1:7" x14ac:dyDescent="0.45">
      <c r="A261" s="1">
        <f>IFERROR(IF(trajectories[[#This Row],[day]]&lt;B260,A260+1,A260),1)</f>
        <v>17</v>
      </c>
      <c r="B261" s="1">
        <f t="shared" si="7"/>
        <v>3</v>
      </c>
      <c r="C261">
        <v>1.2999999999999998</v>
      </c>
      <c r="D261" s="1">
        <f>IF(F260=1,trajectories[[#This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Row],[INR]]&lt;1.5,D260*1.15,IF(trajectories[[#This Row],[INR]]&lt;1.8,D260*1.1,D260*1.075))),IF(trajectories[[#This Row],[INR]]&lt;1.5,D260*1.15,IF(trajectories[[#This Row],[INR]]&lt;1.8,D260*1.1,IF(trajectories[[#This Row],[INR]]&lt;2,D260*1.075,IF(trajectories[[#This Row],[INR]]&lt;=3,D260,IF(trajectories[[#This Row],[INR]]&lt;3.4,D260*0.925,IF(trajectories[[#This Row],[INR]]&lt;4,D260*0.9,IF(trajectories[[#This Row],[INR]]&lt;=5,D260*0.875,trajectories[[#This Row],[dose_manual]]))))))))))</f>
        <v>11.5</v>
      </c>
      <c r="E261" s="1">
        <f>IF(OR(trajectories[[#This Row],[day]]=1,trajectories[[#This Row],[day]]=3),2,IF(OR(trajectories[[#This Row],[INR]]&lt;2,AND(trajectories[[#This Row],[INR]]&lt;=5,trajectories[[#This Row],[INR]]&gt;3)),7,IF(trajectories[[#This Row],[INR]]&lt;=3,IF(D260&lt;&gt;D259,1,VLOOKUP(E260,$L$2:$M$7,2,FALSE)),trajectories[[#This Row],[interval_manual]])))</f>
        <v>2</v>
      </c>
      <c r="F261">
        <f>IF(OR(trajectories[[#This Row],[INR]]&gt;5,AND(trajectories[[#This Row],[INR]]&gt;3,F260=1)),1,0)</f>
        <v>0</v>
      </c>
      <c r="G261">
        <f>IF(trajectories[[#This Row],[INR]]&gt;=4,1,0)</f>
        <v>0</v>
      </c>
    </row>
    <row r="262" spans="1:7" x14ac:dyDescent="0.45">
      <c r="A262" s="1">
        <f>IFERROR(IF(trajectories[[#This Row],[day]]&lt;B261,A261+1,A261),1)</f>
        <v>17</v>
      </c>
      <c r="B262" s="1">
        <f t="shared" si="7"/>
        <v>5</v>
      </c>
      <c r="C262">
        <v>1</v>
      </c>
      <c r="D262" s="1">
        <f>IF(F261=1,trajectories[[#This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Row],[INR]]&lt;1.5,D261*1.15,IF(trajectories[[#This Row],[INR]]&lt;1.8,D261*1.1,D261*1.075))),IF(trajectories[[#This Row],[INR]]&lt;1.5,D261*1.15,IF(trajectories[[#This Row],[INR]]&lt;1.8,D261*1.1,IF(trajectories[[#This Row],[INR]]&lt;2,D261*1.075,IF(trajectories[[#This Row],[INR]]&lt;=3,D261,IF(trajectories[[#This Row],[INR]]&lt;3.4,D261*0.925,IF(trajectories[[#This Row],[INR]]&lt;4,D261*0.9,IF(trajectories[[#This Row],[INR]]&lt;=5,D261*0.875,trajectories[[#This Row],[dose_manual]]))))))))))</f>
        <v>13.225</v>
      </c>
      <c r="E262" s="1">
        <f>IF(OR(trajectories[[#This Row],[day]]=1,trajectories[[#This Row],[day]]=3),2,IF(OR(trajectories[[#This Row],[INR]]&lt;2,AND(trajectories[[#This Row],[INR]]&lt;=5,trajectories[[#This Row],[INR]]&gt;3)),7,IF(trajectories[[#This Row],[INR]]&lt;=3,IF(D261&lt;&gt;D260,1,VLOOKUP(E261,$L$2:$M$7,2,FALSE)),trajectories[[#This Row],[interval_manual]])))</f>
        <v>7</v>
      </c>
      <c r="F262">
        <f>IF(OR(trajectories[[#This Row],[INR]]&gt;5,AND(trajectories[[#This Row],[INR]]&gt;3,F261=1)),1,0)</f>
        <v>0</v>
      </c>
      <c r="G262">
        <f>IF(trajectories[[#This Row],[INR]]&gt;=4,1,0)</f>
        <v>0</v>
      </c>
    </row>
    <row r="263" spans="1:7" x14ac:dyDescent="0.45">
      <c r="A263" s="1">
        <f>IFERROR(IF(trajectories[[#This Row],[day]]&lt;B262,A262+1,A262),1)</f>
        <v>17</v>
      </c>
      <c r="B263" s="1">
        <f t="shared" si="7"/>
        <v>12</v>
      </c>
      <c r="C263">
        <v>1</v>
      </c>
      <c r="D263" s="1">
        <f>IF(F262=1,trajectories[[#This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Row],[INR]]&lt;1.5,D262*1.15,IF(trajectories[[#This Row],[INR]]&lt;1.8,D262*1.1,D262*1.075))),IF(trajectories[[#This Row],[INR]]&lt;1.5,D262*1.15,IF(trajectories[[#This Row],[INR]]&lt;1.8,D262*1.1,IF(trajectories[[#This Row],[INR]]&lt;2,D262*1.075,IF(trajectories[[#This Row],[INR]]&lt;=3,D262,IF(trajectories[[#This Row],[INR]]&lt;3.4,D262*0.925,IF(trajectories[[#This Row],[INR]]&lt;4,D262*0.9,IF(trajectories[[#This Row],[INR]]&lt;=5,D262*0.875,trajectories[[#This Row],[dose_manual]]))))))))))</f>
        <v>15.208749999999998</v>
      </c>
      <c r="E263" s="1">
        <f>IF(OR(trajectories[[#This Row],[day]]=1,trajectories[[#This Row],[day]]=3),2,IF(OR(trajectories[[#This Row],[INR]]&lt;2,AND(trajectories[[#This Row],[INR]]&lt;=5,trajectories[[#This Row],[INR]]&gt;3)),7,IF(trajectories[[#This Row],[INR]]&lt;=3,IF(D262&lt;&gt;D261,1,VLOOKUP(E262,$L$2:$M$7,2,FALSE)),trajectories[[#This Row],[interval_manual]])))</f>
        <v>7</v>
      </c>
      <c r="F263">
        <f>IF(OR(trajectories[[#This Row],[INR]]&gt;5,AND(trajectories[[#This Row],[INR]]&gt;3,F262=1)),1,0)</f>
        <v>0</v>
      </c>
      <c r="G263">
        <f>IF(trajectories[[#This Row],[INR]]&gt;=4,1,0)</f>
        <v>0</v>
      </c>
    </row>
    <row r="264" spans="1:7" x14ac:dyDescent="0.45">
      <c r="A264" s="1">
        <f>IFERROR(IF(trajectories[[#This Row],[day]]&lt;B263,A263+1,A263),1)</f>
        <v>17</v>
      </c>
      <c r="B264" s="1">
        <f t="shared" si="7"/>
        <v>19</v>
      </c>
      <c r="C264">
        <v>1.2999999999999998</v>
      </c>
      <c r="D264" s="1">
        <f>IF(F263=1,trajectories[[#This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Row],[INR]]&lt;1.5,D263*1.15,IF(trajectories[[#This Row],[INR]]&lt;1.8,D263*1.1,D263*1.075))),IF(trajectories[[#This Row],[INR]]&lt;1.5,D263*1.15,IF(trajectories[[#This Row],[INR]]&lt;1.8,D263*1.1,IF(trajectories[[#This Row],[INR]]&lt;2,D263*1.075,IF(trajectories[[#This Row],[INR]]&lt;=3,D263,IF(trajectories[[#This Row],[INR]]&lt;3.4,D263*0.925,IF(trajectories[[#This Row],[INR]]&lt;4,D263*0.9,IF(trajectories[[#This Row],[INR]]&lt;=5,D263*0.875,trajectories[[#This Row],[dose_manual]]))))))))))</f>
        <v>17.490062499999997</v>
      </c>
      <c r="E264" s="1">
        <f>IF(OR(trajectories[[#This Row],[day]]=1,trajectories[[#This Row],[day]]=3),2,IF(OR(trajectories[[#This Row],[INR]]&lt;2,AND(trajectories[[#This Row],[INR]]&lt;=5,trajectories[[#This Row],[INR]]&gt;3)),7,IF(trajectories[[#This Row],[INR]]&lt;=3,IF(D263&lt;&gt;D262,1,VLOOKUP(E263,$L$2:$M$7,2,FALSE)),trajectories[[#This Row],[interval_manual]])))</f>
        <v>7</v>
      </c>
      <c r="F264">
        <f>IF(OR(trajectories[[#This Row],[INR]]&gt;5,AND(trajectories[[#This Row],[INR]]&gt;3,F263=1)),1,0)</f>
        <v>0</v>
      </c>
      <c r="G264">
        <f>IF(trajectories[[#This Row],[INR]]&gt;=4,1,0)</f>
        <v>0</v>
      </c>
    </row>
    <row r="265" spans="1:7" x14ac:dyDescent="0.45">
      <c r="A265" s="1">
        <f>IFERROR(IF(trajectories[[#This Row],[day]]&lt;B264,A264+1,A264),1)</f>
        <v>17</v>
      </c>
      <c r="B265" s="1">
        <f t="shared" si="7"/>
        <v>26</v>
      </c>
      <c r="C265">
        <v>1</v>
      </c>
      <c r="D265" s="1">
        <f>IF(F264=1,trajectories[[#This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Row],[INR]]&lt;1.5,D264*1.15,IF(trajectories[[#This Row],[INR]]&lt;1.8,D264*1.1,D264*1.075))),IF(trajectories[[#This Row],[INR]]&lt;1.5,D264*1.15,IF(trajectories[[#This Row],[INR]]&lt;1.8,D264*1.1,IF(trajectories[[#This Row],[INR]]&lt;2,D264*1.075,IF(trajectories[[#This Row],[INR]]&lt;=3,D264,IF(trajectories[[#This Row],[INR]]&lt;3.4,D264*0.925,IF(trajectories[[#This Row],[INR]]&lt;4,D264*0.9,IF(trajectories[[#This Row],[INR]]&lt;=5,D264*0.875,trajectories[[#This Row],[dose_manual]]))))))))))</f>
        <v>20.113571874999995</v>
      </c>
      <c r="E265" s="1">
        <f>IF(OR(trajectories[[#This Row],[day]]=1,trajectories[[#This Row],[day]]=3),2,IF(OR(trajectories[[#This Row],[INR]]&lt;2,AND(trajectories[[#This Row],[INR]]&lt;=5,trajectories[[#This Row],[INR]]&gt;3)),7,IF(trajectories[[#This Row],[INR]]&lt;=3,IF(D264&lt;&gt;D263,1,VLOOKUP(E264,$L$2:$M$7,2,FALSE)),trajectories[[#This Row],[interval_manual]])))</f>
        <v>7</v>
      </c>
      <c r="F265">
        <f>IF(OR(trajectories[[#This Row],[INR]]&gt;5,AND(trajectories[[#This Row],[INR]]&gt;3,F264=1)),1,0)</f>
        <v>0</v>
      </c>
      <c r="G265">
        <f>IF(trajectories[[#This Row],[INR]]&gt;=4,1,0)</f>
        <v>0</v>
      </c>
    </row>
    <row r="266" spans="1:7" x14ac:dyDescent="0.45">
      <c r="A266" s="1">
        <f>IFERROR(IF(trajectories[[#This Row],[day]]&lt;B265,A265+1,A265),1)</f>
        <v>17</v>
      </c>
      <c r="B266" s="1">
        <f t="shared" si="7"/>
        <v>33</v>
      </c>
      <c r="C266">
        <v>1</v>
      </c>
      <c r="D266" s="1">
        <f>IF(F265=1,trajectories[[#This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Row],[INR]]&lt;1.5,D265*1.15,IF(trajectories[[#This Row],[INR]]&lt;1.8,D265*1.1,D265*1.075))),IF(trajectories[[#This Row],[INR]]&lt;1.5,D265*1.15,IF(trajectories[[#This Row],[INR]]&lt;1.8,D265*1.1,IF(trajectories[[#This Row],[INR]]&lt;2,D265*1.075,IF(trajectories[[#This Row],[INR]]&lt;=3,D265,IF(trajectories[[#This Row],[INR]]&lt;3.4,D265*0.925,IF(trajectories[[#This Row],[INR]]&lt;4,D265*0.9,IF(trajectories[[#This Row],[INR]]&lt;=5,D265*0.875,trajectories[[#This Row],[dose_manual]]))))))))))</f>
        <v>23.130607656249992</v>
      </c>
      <c r="E266" s="1">
        <f>IF(OR(trajectories[[#This Row],[day]]=1,trajectories[[#This Row],[day]]=3),2,IF(OR(trajectories[[#This Row],[INR]]&lt;2,AND(trajectories[[#This Row],[INR]]&lt;=5,trajectories[[#This Row],[INR]]&gt;3)),7,IF(trajectories[[#This Row],[INR]]&lt;=3,IF(D265&lt;&gt;D264,1,VLOOKUP(E265,$L$2:$M$7,2,FALSE)),trajectories[[#This Row],[interval_manual]])))</f>
        <v>7</v>
      </c>
      <c r="F266">
        <f>IF(OR(trajectories[[#This Row],[INR]]&gt;5,AND(trajectories[[#This Row],[INR]]&gt;3,F265=1)),1,0)</f>
        <v>0</v>
      </c>
      <c r="G266">
        <f>IF(trajectories[[#This Row],[INR]]&gt;=4,1,0)</f>
        <v>0</v>
      </c>
    </row>
    <row r="267" spans="1:7" x14ac:dyDescent="0.45">
      <c r="A267" s="1">
        <f>IFERROR(IF(trajectories[[#This Row],[day]]&lt;B266,A266+1,A266),1)</f>
        <v>17</v>
      </c>
      <c r="B267" s="1">
        <f t="shared" si="7"/>
        <v>40</v>
      </c>
      <c r="C267">
        <v>1</v>
      </c>
      <c r="D267" s="1">
        <f>IF(F266=1,trajectories[[#This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Row],[INR]]&lt;1.5,D266*1.15,IF(trajectories[[#This Row],[INR]]&lt;1.8,D266*1.1,D266*1.075))),IF(trajectories[[#This Row],[INR]]&lt;1.5,D266*1.15,IF(trajectories[[#This Row],[INR]]&lt;1.8,D266*1.1,IF(trajectories[[#This Row],[INR]]&lt;2,D266*1.075,IF(trajectories[[#This Row],[INR]]&lt;=3,D266,IF(trajectories[[#This Row],[INR]]&lt;3.4,D266*0.925,IF(trajectories[[#This Row],[INR]]&lt;4,D266*0.9,IF(trajectories[[#This Row],[INR]]&lt;=5,D266*0.875,trajectories[[#This Row],[dose_manual]]))))))))))</f>
        <v>26.600198804687491</v>
      </c>
      <c r="E267" s="1">
        <f>IF(OR(trajectories[[#This Row],[day]]=1,trajectories[[#This Row],[day]]=3),2,IF(OR(trajectories[[#This Row],[INR]]&lt;2,AND(trajectories[[#This Row],[INR]]&lt;=5,trajectories[[#This Row],[INR]]&gt;3)),7,IF(trajectories[[#This Row],[INR]]&lt;=3,IF(D266&lt;&gt;D265,1,VLOOKUP(E266,$L$2:$M$7,2,FALSE)),trajectories[[#This Row],[interval_manual]])))</f>
        <v>7</v>
      </c>
      <c r="F267">
        <f>IF(OR(trajectories[[#This Row],[INR]]&gt;5,AND(trajectories[[#This Row],[INR]]&gt;3,F266=1)),1,0)</f>
        <v>0</v>
      </c>
      <c r="G267">
        <f>IF(trajectories[[#This Row],[INR]]&gt;=4,1,0)</f>
        <v>0</v>
      </c>
    </row>
    <row r="268" spans="1:7" x14ac:dyDescent="0.45">
      <c r="A268" s="1">
        <f>IFERROR(IF(trajectories[[#This Row],[day]]&lt;B267,A267+1,A267),1)</f>
        <v>17</v>
      </c>
      <c r="B268" s="1">
        <f t="shared" si="7"/>
        <v>47</v>
      </c>
      <c r="C268">
        <v>1</v>
      </c>
      <c r="D268" s="1">
        <f>IF(F267=1,trajectories[[#This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Row],[INR]]&lt;1.5,D267*1.15,IF(trajectories[[#This Row],[INR]]&lt;1.8,D267*1.1,D267*1.075))),IF(trajectories[[#This Row],[INR]]&lt;1.5,D267*1.15,IF(trajectories[[#This Row],[INR]]&lt;1.8,D267*1.1,IF(trajectories[[#This Row],[INR]]&lt;2,D267*1.075,IF(trajectories[[#This Row],[INR]]&lt;=3,D267,IF(trajectories[[#This Row],[INR]]&lt;3.4,D267*0.925,IF(trajectories[[#This Row],[INR]]&lt;4,D267*0.9,IF(trajectories[[#This Row],[INR]]&lt;=5,D267*0.875,trajectories[[#This Row],[dose_manual]]))))))))))</f>
        <v>30.590228625390612</v>
      </c>
      <c r="E268" s="1">
        <f>IF(OR(trajectories[[#This Row],[day]]=1,trajectories[[#This Row],[day]]=3),2,IF(OR(trajectories[[#This Row],[INR]]&lt;2,AND(trajectories[[#This Row],[INR]]&lt;=5,trajectories[[#This Row],[INR]]&gt;3)),7,IF(trajectories[[#This Row],[INR]]&lt;=3,IF(D267&lt;&gt;D266,1,VLOOKUP(E267,$L$2:$M$7,2,FALSE)),trajectories[[#This Row],[interval_manual]])))</f>
        <v>7</v>
      </c>
      <c r="F268">
        <f>IF(OR(trajectories[[#This Row],[INR]]&gt;5,AND(trajectories[[#This Row],[INR]]&gt;3,F267=1)),1,0)</f>
        <v>0</v>
      </c>
      <c r="G268">
        <f>IF(trajectories[[#This Row],[INR]]&gt;=4,1,0)</f>
        <v>0</v>
      </c>
    </row>
    <row r="269" spans="1:7" x14ac:dyDescent="0.45">
      <c r="A269" s="1">
        <f>IFERROR(IF(trajectories[[#This Row],[day]]&lt;B268,A268+1,A268),1)</f>
        <v>17</v>
      </c>
      <c r="B269" s="1">
        <f t="shared" si="7"/>
        <v>54</v>
      </c>
      <c r="C269">
        <v>1.7000000000000002</v>
      </c>
      <c r="D269" s="1">
        <f>IF(F268=1,trajectories[[#This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Row],[INR]]&lt;1.5,D268*1.15,IF(trajectories[[#This Row],[INR]]&lt;1.8,D268*1.1,D268*1.075))),IF(trajectories[[#This Row],[INR]]&lt;1.5,D268*1.15,IF(trajectories[[#This Row],[INR]]&lt;1.8,D268*1.1,IF(trajectories[[#This Row],[INR]]&lt;2,D268*1.075,IF(trajectories[[#This Row],[INR]]&lt;=3,D268,IF(trajectories[[#This Row],[INR]]&lt;3.4,D268*0.925,IF(trajectories[[#This Row],[INR]]&lt;4,D268*0.9,IF(trajectories[[#This Row],[INR]]&lt;=5,D268*0.875,trajectories[[#This Row],[dose_manual]]))))))))))</f>
        <v>33.649251487929675</v>
      </c>
      <c r="E269" s="1">
        <f>IF(OR(trajectories[[#This Row],[day]]=1,trajectories[[#This Row],[day]]=3),2,IF(OR(trajectories[[#This Row],[INR]]&lt;2,AND(trajectories[[#This Row],[INR]]&lt;=5,trajectories[[#This Row],[INR]]&gt;3)),7,IF(trajectories[[#This Row],[INR]]&lt;=3,IF(D268&lt;&gt;D267,1,VLOOKUP(E268,$L$2:$M$7,2,FALSE)),trajectories[[#This Row],[interval_manual]])))</f>
        <v>7</v>
      </c>
      <c r="F269">
        <f>IF(OR(trajectories[[#This Row],[INR]]&gt;5,AND(trajectories[[#This Row],[INR]]&gt;3,F268=1)),1,0)</f>
        <v>0</v>
      </c>
      <c r="G269">
        <f>IF(trajectories[[#This Row],[INR]]&gt;=4,1,0)</f>
        <v>0</v>
      </c>
    </row>
    <row r="270" spans="1:7" x14ac:dyDescent="0.45">
      <c r="A270" s="1">
        <f>IFERROR(IF(trajectories[[#This Row],[day]]&lt;B269,A269+1,A269),1)</f>
        <v>17</v>
      </c>
      <c r="B270" s="1">
        <f t="shared" si="7"/>
        <v>61</v>
      </c>
      <c r="C270">
        <v>1.3000000000000003</v>
      </c>
      <c r="D270" s="1">
        <f>IF(F269=1,trajectories[[#This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Row],[INR]]&lt;1.5,D269*1.15,IF(trajectories[[#This Row],[INR]]&lt;1.8,D269*1.1,D269*1.075))),IF(trajectories[[#This Row],[INR]]&lt;1.5,D269*1.15,IF(trajectories[[#This Row],[INR]]&lt;1.8,D269*1.1,IF(trajectories[[#This Row],[INR]]&lt;2,D269*1.075,IF(trajectories[[#This Row],[INR]]&lt;=3,D269,IF(trajectories[[#This Row],[INR]]&lt;3.4,D269*0.925,IF(trajectories[[#This Row],[INR]]&lt;4,D269*0.9,IF(trajectories[[#This Row],[INR]]&lt;=5,D269*0.875,trajectories[[#This Row],[dose_manual]]))))))))))</f>
        <v>38.69663921111912</v>
      </c>
      <c r="E270" s="1">
        <f>IF(OR(trajectories[[#This Row],[day]]=1,trajectories[[#This Row],[day]]=3),2,IF(OR(trajectories[[#This Row],[INR]]&lt;2,AND(trajectories[[#This Row],[INR]]&lt;=5,trajectories[[#This Row],[INR]]&gt;3)),7,IF(trajectories[[#This Row],[INR]]&lt;=3,IF(D269&lt;&gt;D268,1,VLOOKUP(E269,$L$2:$M$7,2,FALSE)),trajectories[[#This Row],[interval_manual]])))</f>
        <v>7</v>
      </c>
      <c r="F270">
        <f>IF(OR(trajectories[[#This Row],[INR]]&gt;5,AND(trajectories[[#This Row],[INR]]&gt;3,F269=1)),1,0)</f>
        <v>0</v>
      </c>
      <c r="G270">
        <f>IF(trajectories[[#This Row],[INR]]&gt;=4,1,0)</f>
        <v>0</v>
      </c>
    </row>
    <row r="271" spans="1:7" x14ac:dyDescent="0.45">
      <c r="A271" s="1">
        <f>IFERROR(IF(trajectories[[#This Row],[day]]&lt;B270,A270+1,A270),1)</f>
        <v>17</v>
      </c>
      <c r="B271" s="1">
        <f t="shared" si="7"/>
        <v>68</v>
      </c>
      <c r="C271">
        <v>1</v>
      </c>
      <c r="D271" s="1">
        <f>IF(F270=1,trajectories[[#This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Row],[INR]]&lt;1.5,D270*1.15,IF(trajectories[[#This Row],[INR]]&lt;1.8,D270*1.1,D270*1.075))),IF(trajectories[[#This Row],[INR]]&lt;1.5,D270*1.15,IF(trajectories[[#This Row],[INR]]&lt;1.8,D270*1.1,IF(trajectories[[#This Row],[INR]]&lt;2,D270*1.075,IF(trajectories[[#This Row],[INR]]&lt;=3,D270,IF(trajectories[[#This Row],[INR]]&lt;3.4,D270*0.925,IF(trajectories[[#This Row],[INR]]&lt;4,D270*0.9,IF(trajectories[[#This Row],[INR]]&lt;=5,D270*0.875,trajectories[[#This Row],[dose_manual]]))))))))))</f>
        <v>44.501135092786981</v>
      </c>
      <c r="E271" s="1">
        <f>IF(OR(trajectories[[#This Row],[day]]=1,trajectories[[#This Row],[day]]=3),2,IF(OR(trajectories[[#This Row],[INR]]&lt;2,AND(trajectories[[#This Row],[INR]]&lt;=5,trajectories[[#This Row],[INR]]&gt;3)),7,IF(trajectories[[#This Row],[INR]]&lt;=3,IF(D270&lt;&gt;D269,1,VLOOKUP(E270,$L$2:$M$7,2,FALSE)),trajectories[[#This Row],[interval_manual]])))</f>
        <v>7</v>
      </c>
      <c r="F271">
        <f>IF(OR(trajectories[[#This Row],[INR]]&gt;5,AND(trajectories[[#This Row],[INR]]&gt;3,F270=1)),1,0)</f>
        <v>0</v>
      </c>
      <c r="G271">
        <f>IF(trajectories[[#This Row],[INR]]&gt;=4,1,0)</f>
        <v>0</v>
      </c>
    </row>
    <row r="272" spans="1:7" x14ac:dyDescent="0.45">
      <c r="A272" s="1">
        <f>IFERROR(IF(trajectories[[#This Row],[day]]&lt;B271,A271+1,A271),1)</f>
        <v>17</v>
      </c>
      <c r="B272" s="1">
        <f t="shared" si="7"/>
        <v>75</v>
      </c>
      <c r="C272">
        <v>1</v>
      </c>
      <c r="D272" s="1">
        <f>IF(F271=1,trajectories[[#This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Row],[INR]]&lt;1.5,D271*1.15,IF(trajectories[[#This Row],[INR]]&lt;1.8,D271*1.1,D271*1.075))),IF(trajectories[[#This Row],[INR]]&lt;1.5,D271*1.15,IF(trajectories[[#This Row],[INR]]&lt;1.8,D271*1.1,IF(trajectories[[#This Row],[INR]]&lt;2,D271*1.075,IF(trajectories[[#This Row],[INR]]&lt;=3,D271,IF(trajectories[[#This Row],[INR]]&lt;3.4,D271*0.925,IF(trajectories[[#This Row],[INR]]&lt;4,D271*0.9,IF(trajectories[[#This Row],[INR]]&lt;=5,D271*0.875,trajectories[[#This Row],[dose_manual]]))))))))))</f>
        <v>51.176305356705022</v>
      </c>
      <c r="E272" s="1">
        <f>IF(OR(trajectories[[#This Row],[day]]=1,trajectories[[#This Row],[day]]=3),2,IF(OR(trajectories[[#This Row],[INR]]&lt;2,AND(trajectories[[#This Row],[INR]]&lt;=5,trajectories[[#This Row],[INR]]&gt;3)),7,IF(trajectories[[#This Row],[INR]]&lt;=3,IF(D271&lt;&gt;D270,1,VLOOKUP(E271,$L$2:$M$7,2,FALSE)),trajectories[[#This Row],[interval_manual]])))</f>
        <v>7</v>
      </c>
      <c r="F272">
        <f>IF(OR(trajectories[[#This Row],[INR]]&gt;5,AND(trajectories[[#This Row],[INR]]&gt;3,F271=1)),1,0)</f>
        <v>0</v>
      </c>
      <c r="G272">
        <f>IF(trajectories[[#This Row],[INR]]&gt;=4,1,0)</f>
        <v>0</v>
      </c>
    </row>
    <row r="273" spans="1:7" x14ac:dyDescent="0.45">
      <c r="A273" s="1">
        <f>IFERROR(IF(trajectories[[#This Row],[day]]&lt;B272,A272+1,A272),1)</f>
        <v>17</v>
      </c>
      <c r="B273" s="1">
        <f t="shared" si="7"/>
        <v>82</v>
      </c>
      <c r="C273">
        <v>1.9</v>
      </c>
      <c r="D273" s="1">
        <f>IF(F272=1,trajectories[[#This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Row],[INR]]&lt;1.5,D272*1.15,IF(trajectories[[#This Row],[INR]]&lt;1.8,D272*1.1,D272*1.075))),IF(trajectories[[#This Row],[INR]]&lt;1.5,D272*1.15,IF(trajectories[[#This Row],[INR]]&lt;1.8,D272*1.1,IF(trajectories[[#This Row],[INR]]&lt;2,D272*1.075,IF(trajectories[[#This Row],[INR]]&lt;=3,D272,IF(trajectories[[#This Row],[INR]]&lt;3.4,D272*0.925,IF(trajectories[[#This Row],[INR]]&lt;4,D272*0.9,IF(trajectories[[#This Row],[INR]]&lt;=5,D272*0.875,trajectories[[#This Row],[dose_manual]]))))))))))</f>
        <v>55.014528258457894</v>
      </c>
      <c r="E273" s="1">
        <f>IF(OR(trajectories[[#This Row],[day]]=1,trajectories[[#This Row],[day]]=3),2,IF(OR(trajectories[[#This Row],[INR]]&lt;2,AND(trajectories[[#This Row],[INR]]&lt;=5,trajectories[[#This Row],[INR]]&gt;3)),7,IF(trajectories[[#This Row],[INR]]&lt;=3,IF(D272&lt;&gt;D271,1,VLOOKUP(E272,$L$2:$M$7,2,FALSE)),trajectories[[#This Row],[interval_manual]])))</f>
        <v>7</v>
      </c>
      <c r="F273">
        <f>IF(OR(trajectories[[#This Row],[INR]]&gt;5,AND(trajectories[[#This Row],[INR]]&gt;3,F272=1)),1,0)</f>
        <v>0</v>
      </c>
      <c r="G273">
        <f>IF(trajectories[[#This Row],[INR]]&gt;=4,1,0)</f>
        <v>0</v>
      </c>
    </row>
    <row r="274" spans="1:7" x14ac:dyDescent="0.45">
      <c r="A274" s="1">
        <f>IFERROR(IF(trajectories[[#This Row],[day]]&lt;B273,A273+1,A273),1)</f>
        <v>17</v>
      </c>
      <c r="B274" s="1">
        <f t="shared" si="7"/>
        <v>89</v>
      </c>
      <c r="C274">
        <v>1.4</v>
      </c>
      <c r="D274" s="1">
        <f>IF(F273=1,trajectories[[#This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Row],[INR]]&lt;1.5,D273*1.15,IF(trajectories[[#This Row],[INR]]&lt;1.8,D273*1.1,D273*1.075))),IF(trajectories[[#This Row],[INR]]&lt;1.5,D273*1.15,IF(trajectories[[#This Row],[INR]]&lt;1.8,D273*1.1,IF(trajectories[[#This Row],[INR]]&lt;2,D273*1.075,IF(trajectories[[#This Row],[INR]]&lt;=3,D273,IF(trajectories[[#This Row],[INR]]&lt;3.4,D273*0.925,IF(trajectories[[#This Row],[INR]]&lt;4,D273*0.9,IF(trajectories[[#This Row],[INR]]&lt;=5,D273*0.875,trajectories[[#This Row],[dose_manual]]))))))))))</f>
        <v>63.26670749722657</v>
      </c>
      <c r="E274" s="1">
        <f>IF(OR(trajectories[[#This Row],[day]]=1,trajectories[[#This Row],[day]]=3),2,IF(OR(trajectories[[#This Row],[INR]]&lt;2,AND(trajectories[[#This Row],[INR]]&lt;=5,trajectories[[#This Row],[INR]]&gt;3)),7,IF(trajectories[[#This Row],[INR]]&lt;=3,IF(D273&lt;&gt;D272,1,VLOOKUP(E273,$L$2:$M$7,2,FALSE)),trajectories[[#This Row],[interval_manual]])))</f>
        <v>7</v>
      </c>
      <c r="F274">
        <f>IF(OR(trajectories[[#This Row],[INR]]&gt;5,AND(trajectories[[#This Row],[INR]]&gt;3,F273=1)),1,0)</f>
        <v>0</v>
      </c>
      <c r="G274">
        <f>IF(trajectories[[#This Row],[INR]]&gt;=4,1,0)</f>
        <v>0</v>
      </c>
    </row>
    <row r="275" spans="1:7" x14ac:dyDescent="0.45">
      <c r="A275" s="1">
        <f>IFERROR(IF(trajectories[[#This Row],[day]]&lt;B274,A274+1,A274),1)</f>
        <v>18</v>
      </c>
      <c r="B275" s="1">
        <f t="shared" si="7"/>
        <v>1</v>
      </c>
      <c r="C275">
        <v>1</v>
      </c>
      <c r="D275" s="1">
        <f>IF(F274=1,trajectories[[#This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Row],[INR]]&lt;1.5,D274*1.15,IF(trajectories[[#This Row],[INR]]&lt;1.8,D274*1.1,D274*1.075))),IF(trajectories[[#This Row],[INR]]&lt;1.5,D274*1.15,IF(trajectories[[#This Row],[INR]]&lt;1.8,D274*1.1,IF(trajectories[[#This Row],[INR]]&lt;2,D274*1.075,IF(trajectories[[#This Row],[INR]]&lt;=3,D274,IF(trajectories[[#This Row],[INR]]&lt;3.4,D274*0.925,IF(trajectories[[#This Row],[INR]]&lt;4,D274*0.9,IF(trajectories[[#This Row],[INR]]&lt;=5,D274*0.875,trajectories[[#This Row],[dose_manual]]))))))))))</f>
        <v>10</v>
      </c>
      <c r="E275" s="1">
        <f>IF(OR(trajectories[[#This Row],[day]]=1,trajectories[[#This Row],[day]]=3),2,IF(OR(trajectories[[#This Row],[INR]]&lt;2,AND(trajectories[[#This Row],[INR]]&lt;=5,trajectories[[#This Row],[INR]]&gt;3)),7,IF(trajectories[[#This Row],[INR]]&lt;=3,IF(D274&lt;&gt;D273,1,VLOOKUP(E274,$L$2:$M$7,2,FALSE)),trajectories[[#This Row],[interval_manual]])))</f>
        <v>2</v>
      </c>
      <c r="F275">
        <f>IF(OR(trajectories[[#This Row],[INR]]&gt;5,AND(trajectories[[#This Row],[INR]]&gt;3,F274=1)),1,0)</f>
        <v>0</v>
      </c>
      <c r="G275">
        <f>IF(trajectories[[#This Row],[INR]]&gt;=4,1,0)</f>
        <v>0</v>
      </c>
    </row>
    <row r="276" spans="1:7" x14ac:dyDescent="0.45">
      <c r="A276" s="1">
        <f>IFERROR(IF(trajectories[[#This Row],[day]]&lt;B275,A275+1,A275),1)</f>
        <v>18</v>
      </c>
      <c r="B276" s="1">
        <f t="shared" si="7"/>
        <v>3</v>
      </c>
      <c r="C276">
        <v>1</v>
      </c>
      <c r="D276" s="1">
        <f>IF(F275=1,trajectories[[#This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Row],[INR]]&lt;1.5,D275*1.15,IF(trajectories[[#This Row],[INR]]&lt;1.8,D275*1.1,D275*1.075))),IF(trajectories[[#This Row],[INR]]&lt;1.5,D275*1.15,IF(trajectories[[#This Row],[INR]]&lt;1.8,D275*1.1,IF(trajectories[[#This Row],[INR]]&lt;2,D275*1.075,IF(trajectories[[#This Row],[INR]]&lt;=3,D275,IF(trajectories[[#This Row],[INR]]&lt;3.4,D275*0.925,IF(trajectories[[#This Row],[INR]]&lt;4,D275*0.9,IF(trajectories[[#This Row],[INR]]&lt;=5,D275*0.875,trajectories[[#This Row],[dose_manual]]))))))))))</f>
        <v>11.5</v>
      </c>
      <c r="E276" s="1">
        <f>IF(OR(trajectories[[#This Row],[day]]=1,trajectories[[#This Row],[day]]=3),2,IF(OR(trajectories[[#This Row],[INR]]&lt;2,AND(trajectories[[#This Row],[INR]]&lt;=5,trajectories[[#This Row],[INR]]&gt;3)),7,IF(trajectories[[#This Row],[INR]]&lt;=3,IF(D275&lt;&gt;D274,1,VLOOKUP(E275,$L$2:$M$7,2,FALSE)),trajectories[[#This Row],[interval_manual]])))</f>
        <v>2</v>
      </c>
      <c r="F276">
        <f>IF(OR(trajectories[[#This Row],[INR]]&gt;5,AND(trajectories[[#This Row],[INR]]&gt;3,F275=1)),1,0)</f>
        <v>0</v>
      </c>
      <c r="G276">
        <f>IF(trajectories[[#This Row],[INR]]&gt;=4,1,0)</f>
        <v>0</v>
      </c>
    </row>
    <row r="277" spans="1:7" x14ac:dyDescent="0.45">
      <c r="A277" s="1">
        <f>IFERROR(IF(trajectories[[#This Row],[day]]&lt;B276,A276+1,A276),1)</f>
        <v>18</v>
      </c>
      <c r="B277" s="1">
        <f t="shared" si="7"/>
        <v>5</v>
      </c>
      <c r="C277">
        <v>1</v>
      </c>
      <c r="D277" s="1">
        <f>IF(F276=1,trajectories[[#This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Row],[INR]]&lt;1.5,D276*1.15,IF(trajectories[[#This Row],[INR]]&lt;1.8,D276*1.1,D276*1.075))),IF(trajectories[[#This Row],[INR]]&lt;1.5,D276*1.15,IF(trajectories[[#This Row],[INR]]&lt;1.8,D276*1.1,IF(trajectories[[#This Row],[INR]]&lt;2,D276*1.075,IF(trajectories[[#This Row],[INR]]&lt;=3,D276,IF(trajectories[[#This Row],[INR]]&lt;3.4,D276*0.925,IF(trajectories[[#This Row],[INR]]&lt;4,D276*0.9,IF(trajectories[[#This Row],[INR]]&lt;=5,D276*0.875,trajectories[[#This Row],[dose_manual]]))))))))))</f>
        <v>13.225</v>
      </c>
      <c r="E277" s="1">
        <f>IF(OR(trajectories[[#This Row],[day]]=1,trajectories[[#This Row],[day]]=3),2,IF(OR(trajectories[[#This Row],[INR]]&lt;2,AND(trajectories[[#This Row],[INR]]&lt;=5,trajectories[[#This Row],[INR]]&gt;3)),7,IF(trajectories[[#This Row],[INR]]&lt;=3,IF(D276&lt;&gt;D275,1,VLOOKUP(E276,$L$2:$M$7,2,FALSE)),trajectories[[#This Row],[interval_manual]])))</f>
        <v>7</v>
      </c>
      <c r="F277">
        <f>IF(OR(trajectories[[#This Row],[INR]]&gt;5,AND(trajectories[[#This Row],[INR]]&gt;3,F276=1)),1,0)</f>
        <v>0</v>
      </c>
      <c r="G277">
        <f>IF(trajectories[[#This Row],[INR]]&gt;=4,1,0)</f>
        <v>0</v>
      </c>
    </row>
    <row r="278" spans="1:7" x14ac:dyDescent="0.45">
      <c r="A278" s="1">
        <f>IFERROR(IF(trajectories[[#This Row],[day]]&lt;B277,A277+1,A277),1)</f>
        <v>18</v>
      </c>
      <c r="B278" s="1">
        <f t="shared" si="7"/>
        <v>12</v>
      </c>
      <c r="C278">
        <v>1</v>
      </c>
      <c r="D278" s="1">
        <f>IF(F277=1,trajectories[[#This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Row],[INR]]&lt;1.5,D277*1.15,IF(trajectories[[#This Row],[INR]]&lt;1.8,D277*1.1,D277*1.075))),IF(trajectories[[#This Row],[INR]]&lt;1.5,D277*1.15,IF(trajectories[[#This Row],[INR]]&lt;1.8,D277*1.1,IF(trajectories[[#This Row],[INR]]&lt;2,D277*1.075,IF(trajectories[[#This Row],[INR]]&lt;=3,D277,IF(trajectories[[#This Row],[INR]]&lt;3.4,D277*0.925,IF(trajectories[[#This Row],[INR]]&lt;4,D277*0.9,IF(trajectories[[#This Row],[INR]]&lt;=5,D277*0.875,trajectories[[#This Row],[dose_manual]]))))))))))</f>
        <v>15.208749999999998</v>
      </c>
      <c r="E278" s="1">
        <f>IF(OR(trajectories[[#This Row],[day]]=1,trajectories[[#This Row],[day]]=3),2,IF(OR(trajectories[[#This Row],[INR]]&lt;2,AND(trajectories[[#This Row],[INR]]&lt;=5,trajectories[[#This Row],[INR]]&gt;3)),7,IF(trajectories[[#This Row],[INR]]&lt;=3,IF(D277&lt;&gt;D276,1,VLOOKUP(E277,$L$2:$M$7,2,FALSE)),trajectories[[#This Row],[interval_manual]])))</f>
        <v>7</v>
      </c>
      <c r="F278">
        <f>IF(OR(trajectories[[#This Row],[INR]]&gt;5,AND(trajectories[[#This Row],[INR]]&gt;3,F277=1)),1,0)</f>
        <v>0</v>
      </c>
      <c r="G278">
        <f>IF(trajectories[[#This Row],[INR]]&gt;=4,1,0)</f>
        <v>0</v>
      </c>
    </row>
    <row r="279" spans="1:7" x14ac:dyDescent="0.45">
      <c r="A279" s="1">
        <f>IFERROR(IF(trajectories[[#This Row],[day]]&lt;B278,A278+1,A278),1)</f>
        <v>18</v>
      </c>
      <c r="B279" s="1">
        <f t="shared" si="7"/>
        <v>19</v>
      </c>
      <c r="C279">
        <v>1</v>
      </c>
      <c r="D279" s="1">
        <f>IF(F278=1,trajectories[[#This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Row],[INR]]&lt;1.5,D278*1.15,IF(trajectories[[#This Row],[INR]]&lt;1.8,D278*1.1,D278*1.075))),IF(trajectories[[#This Row],[INR]]&lt;1.5,D278*1.15,IF(trajectories[[#This Row],[INR]]&lt;1.8,D278*1.1,IF(trajectories[[#This Row],[INR]]&lt;2,D278*1.075,IF(trajectories[[#This Row],[INR]]&lt;=3,D278,IF(trajectories[[#This Row],[INR]]&lt;3.4,D278*0.925,IF(trajectories[[#This Row],[INR]]&lt;4,D278*0.9,IF(trajectories[[#This Row],[INR]]&lt;=5,D278*0.875,trajectories[[#This Row],[dose_manual]]))))))))))</f>
        <v>17.490062499999997</v>
      </c>
      <c r="E279" s="1">
        <f>IF(OR(trajectories[[#This Row],[day]]=1,trajectories[[#This Row],[day]]=3),2,IF(OR(trajectories[[#This Row],[INR]]&lt;2,AND(trajectories[[#This Row],[INR]]&lt;=5,trajectories[[#This Row],[INR]]&gt;3)),7,IF(trajectories[[#This Row],[INR]]&lt;=3,IF(D278&lt;&gt;D277,1,VLOOKUP(E278,$L$2:$M$7,2,FALSE)),trajectories[[#This Row],[interval_manual]])))</f>
        <v>7</v>
      </c>
      <c r="F279">
        <f>IF(OR(trajectories[[#This Row],[INR]]&gt;5,AND(trajectories[[#This Row],[INR]]&gt;3,F278=1)),1,0)</f>
        <v>0</v>
      </c>
      <c r="G279">
        <f>IF(trajectories[[#This Row],[INR]]&gt;=4,1,0)</f>
        <v>0</v>
      </c>
    </row>
    <row r="280" spans="1:7" x14ac:dyDescent="0.45">
      <c r="A280" s="1">
        <f>IFERROR(IF(trajectories[[#This Row],[day]]&lt;B279,A279+1,A279),1)</f>
        <v>18</v>
      </c>
      <c r="B280" s="1">
        <f t="shared" si="7"/>
        <v>26</v>
      </c>
      <c r="C280">
        <v>1</v>
      </c>
      <c r="D280" s="1">
        <f>IF(F279=1,trajectories[[#This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Row],[INR]]&lt;1.5,D279*1.15,IF(trajectories[[#This Row],[INR]]&lt;1.8,D279*1.1,D279*1.075))),IF(trajectories[[#This Row],[INR]]&lt;1.5,D279*1.15,IF(trajectories[[#This Row],[INR]]&lt;1.8,D279*1.1,IF(trajectories[[#This Row],[INR]]&lt;2,D279*1.075,IF(trajectories[[#This Row],[INR]]&lt;=3,D279,IF(trajectories[[#This Row],[INR]]&lt;3.4,D279*0.925,IF(trajectories[[#This Row],[INR]]&lt;4,D279*0.9,IF(trajectories[[#This Row],[INR]]&lt;=5,D279*0.875,trajectories[[#This Row],[dose_manual]]))))))))))</f>
        <v>20.113571874999995</v>
      </c>
      <c r="E280" s="1">
        <f>IF(OR(trajectories[[#This Row],[day]]=1,trajectories[[#This Row],[day]]=3),2,IF(OR(trajectories[[#This Row],[INR]]&lt;2,AND(trajectories[[#This Row],[INR]]&lt;=5,trajectories[[#This Row],[INR]]&gt;3)),7,IF(trajectories[[#This Row],[INR]]&lt;=3,IF(D279&lt;&gt;D278,1,VLOOKUP(E279,$L$2:$M$7,2,FALSE)),trajectories[[#This Row],[interval_manual]])))</f>
        <v>7</v>
      </c>
      <c r="F280">
        <f>IF(OR(trajectories[[#This Row],[INR]]&gt;5,AND(trajectories[[#This Row],[INR]]&gt;3,F279=1)),1,0)</f>
        <v>0</v>
      </c>
      <c r="G280">
        <f>IF(trajectories[[#This Row],[INR]]&gt;=4,1,0)</f>
        <v>0</v>
      </c>
    </row>
    <row r="281" spans="1:7" x14ac:dyDescent="0.45">
      <c r="A281" s="1">
        <f>IFERROR(IF(trajectories[[#This Row],[day]]&lt;B280,A280+1,A280),1)</f>
        <v>18</v>
      </c>
      <c r="B281" s="1">
        <f t="shared" si="7"/>
        <v>33</v>
      </c>
      <c r="C281">
        <v>1.2000000000000002</v>
      </c>
      <c r="D281" s="1">
        <f>IF(F280=1,trajectories[[#This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Row],[INR]]&lt;1.5,D280*1.15,IF(trajectories[[#This Row],[INR]]&lt;1.8,D280*1.1,D280*1.075))),IF(trajectories[[#This Row],[INR]]&lt;1.5,D280*1.15,IF(trajectories[[#This Row],[INR]]&lt;1.8,D280*1.1,IF(trajectories[[#This Row],[INR]]&lt;2,D280*1.075,IF(trajectories[[#This Row],[INR]]&lt;=3,D280,IF(trajectories[[#This Row],[INR]]&lt;3.4,D280*0.925,IF(trajectories[[#This Row],[INR]]&lt;4,D280*0.9,IF(trajectories[[#This Row],[INR]]&lt;=5,D280*0.875,trajectories[[#This Row],[dose_manual]]))))))))))</f>
        <v>23.130607656249992</v>
      </c>
      <c r="E281" s="1">
        <f>IF(OR(trajectories[[#This Row],[day]]=1,trajectories[[#This Row],[day]]=3),2,IF(OR(trajectories[[#This Row],[INR]]&lt;2,AND(trajectories[[#This Row],[INR]]&lt;=5,trajectories[[#This Row],[INR]]&gt;3)),7,IF(trajectories[[#This Row],[INR]]&lt;=3,IF(D280&lt;&gt;D279,1,VLOOKUP(E280,$L$2:$M$7,2,FALSE)),trajectories[[#This Row],[interval_manual]])))</f>
        <v>7</v>
      </c>
      <c r="F281">
        <f>IF(OR(trajectories[[#This Row],[INR]]&gt;5,AND(trajectories[[#This Row],[INR]]&gt;3,F280=1)),1,0)</f>
        <v>0</v>
      </c>
      <c r="G281">
        <f>IF(trajectories[[#This Row],[INR]]&gt;=4,1,0)</f>
        <v>0</v>
      </c>
    </row>
    <row r="282" spans="1:7" x14ac:dyDescent="0.45">
      <c r="A282" s="1">
        <f>IFERROR(IF(trajectories[[#This Row],[day]]&lt;B281,A281+1,A281),1)</f>
        <v>18</v>
      </c>
      <c r="B282" s="1">
        <f t="shared" si="7"/>
        <v>40</v>
      </c>
      <c r="C282">
        <v>1</v>
      </c>
      <c r="D282" s="1">
        <f>IF(F281=1,trajectories[[#This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Row],[INR]]&lt;1.5,D281*1.15,IF(trajectories[[#This Row],[INR]]&lt;1.8,D281*1.1,D281*1.075))),IF(trajectories[[#This Row],[INR]]&lt;1.5,D281*1.15,IF(trajectories[[#This Row],[INR]]&lt;1.8,D281*1.1,IF(trajectories[[#This Row],[INR]]&lt;2,D281*1.075,IF(trajectories[[#This Row],[INR]]&lt;=3,D281,IF(trajectories[[#This Row],[INR]]&lt;3.4,D281*0.925,IF(trajectories[[#This Row],[INR]]&lt;4,D281*0.9,IF(trajectories[[#This Row],[INR]]&lt;=5,D281*0.875,trajectories[[#This Row],[dose_manual]]))))))))))</f>
        <v>26.600198804687491</v>
      </c>
      <c r="E282" s="1">
        <f>IF(OR(trajectories[[#This Row],[day]]=1,trajectories[[#This Row],[day]]=3),2,IF(OR(trajectories[[#This Row],[INR]]&lt;2,AND(trajectories[[#This Row],[INR]]&lt;=5,trajectories[[#This Row],[INR]]&gt;3)),7,IF(trajectories[[#This Row],[INR]]&lt;=3,IF(D281&lt;&gt;D280,1,VLOOKUP(E281,$L$2:$M$7,2,FALSE)),trajectories[[#This Row],[interval_manual]])))</f>
        <v>7</v>
      </c>
      <c r="F282">
        <f>IF(OR(trajectories[[#This Row],[INR]]&gt;5,AND(trajectories[[#This Row],[INR]]&gt;3,F281=1)),1,0)</f>
        <v>0</v>
      </c>
      <c r="G282">
        <f>IF(trajectories[[#This Row],[INR]]&gt;=4,1,0)</f>
        <v>0</v>
      </c>
    </row>
    <row r="283" spans="1:7" x14ac:dyDescent="0.45">
      <c r="A283" s="1">
        <f>IFERROR(IF(trajectories[[#This Row],[day]]&lt;B282,A282+1,A282),1)</f>
        <v>18</v>
      </c>
      <c r="B283" s="1">
        <f t="shared" si="7"/>
        <v>47</v>
      </c>
      <c r="C283">
        <v>1.2999999999999998</v>
      </c>
      <c r="D283" s="1">
        <f>IF(F282=1,trajectories[[#This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Row],[INR]]&lt;1.5,D282*1.15,IF(trajectories[[#This Row],[INR]]&lt;1.8,D282*1.1,D282*1.075))),IF(trajectories[[#This Row],[INR]]&lt;1.5,D282*1.15,IF(trajectories[[#This Row],[INR]]&lt;1.8,D282*1.1,IF(trajectories[[#This Row],[INR]]&lt;2,D282*1.075,IF(trajectories[[#This Row],[INR]]&lt;=3,D282,IF(trajectories[[#This Row],[INR]]&lt;3.4,D282*0.925,IF(trajectories[[#This Row],[INR]]&lt;4,D282*0.9,IF(trajectories[[#This Row],[INR]]&lt;=5,D282*0.875,trajectories[[#This Row],[dose_manual]]))))))))))</f>
        <v>30.590228625390612</v>
      </c>
      <c r="E283" s="1">
        <f>IF(OR(trajectories[[#This Row],[day]]=1,trajectories[[#This Row],[day]]=3),2,IF(OR(trajectories[[#This Row],[INR]]&lt;2,AND(trajectories[[#This Row],[INR]]&lt;=5,trajectories[[#This Row],[INR]]&gt;3)),7,IF(trajectories[[#This Row],[INR]]&lt;=3,IF(D282&lt;&gt;D281,1,VLOOKUP(E282,$L$2:$M$7,2,FALSE)),trajectories[[#This Row],[interval_manual]])))</f>
        <v>7</v>
      </c>
      <c r="F283">
        <f>IF(OR(trajectories[[#This Row],[INR]]&gt;5,AND(trajectories[[#This Row],[INR]]&gt;3,F282=1)),1,0)</f>
        <v>0</v>
      </c>
      <c r="G283">
        <f>IF(trajectories[[#This Row],[INR]]&gt;=4,1,0)</f>
        <v>0</v>
      </c>
    </row>
    <row r="284" spans="1:7" x14ac:dyDescent="0.45">
      <c r="A284" s="1">
        <f>IFERROR(IF(trajectories[[#This Row],[day]]&lt;B283,A283+1,A283),1)</f>
        <v>18</v>
      </c>
      <c r="B284" s="1">
        <f t="shared" si="7"/>
        <v>54</v>
      </c>
      <c r="C284">
        <v>2</v>
      </c>
      <c r="D284" s="1">
        <f>IF(F283=1,trajectories[[#This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Row],[INR]]&lt;1.5,D283*1.15,IF(trajectories[[#This Row],[INR]]&lt;1.8,D283*1.1,D283*1.075))),IF(trajectories[[#This Row],[INR]]&lt;1.5,D283*1.15,IF(trajectories[[#This Row],[INR]]&lt;1.8,D283*1.1,IF(trajectories[[#This Row],[INR]]&lt;2,D283*1.075,IF(trajectories[[#This Row],[INR]]&lt;=3,D283,IF(trajectories[[#This Row],[INR]]&lt;3.4,D283*0.925,IF(trajectories[[#This Row],[INR]]&lt;4,D283*0.9,IF(trajectories[[#This Row],[INR]]&lt;=5,D283*0.875,trajectories[[#This Row],[dose_manual]]))))))))))</f>
        <v>30.590228625390612</v>
      </c>
      <c r="E284" s="1">
        <f>IF(OR(trajectories[[#This Row],[day]]=1,trajectories[[#This Row],[day]]=3),2,IF(OR(trajectories[[#This Row],[INR]]&lt;2,AND(trajectories[[#This Row],[INR]]&lt;=5,trajectories[[#This Row],[INR]]&gt;3)),7,IF(trajectories[[#This Row],[INR]]&lt;=3,IF(D283&lt;&gt;D282,1,VLOOKUP(E283,$L$2:$M$7,2,FALSE)),trajectories[[#This Row],[interval_manual]])))</f>
        <v>1</v>
      </c>
      <c r="F284">
        <f>IF(OR(trajectories[[#This Row],[INR]]&gt;5,AND(trajectories[[#This Row],[INR]]&gt;3,F283=1)),1,0)</f>
        <v>0</v>
      </c>
      <c r="G284">
        <f>IF(trajectories[[#This Row],[INR]]&gt;=4,1,0)</f>
        <v>0</v>
      </c>
    </row>
    <row r="285" spans="1:7" x14ac:dyDescent="0.45">
      <c r="A285" s="1">
        <f>IFERROR(IF(trajectories[[#This Row],[day]]&lt;B284,A284+1,A284),1)</f>
        <v>18</v>
      </c>
      <c r="B285" s="1">
        <f t="shared" si="7"/>
        <v>55</v>
      </c>
      <c r="C285">
        <v>2.8</v>
      </c>
      <c r="D285" s="1">
        <f>IF(F284=1,trajectories[[#This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Row],[INR]]&lt;1.5,D284*1.15,IF(trajectories[[#This Row],[INR]]&lt;1.8,D284*1.1,D284*1.075))),IF(trajectories[[#This Row],[INR]]&lt;1.5,D284*1.15,IF(trajectories[[#This Row],[INR]]&lt;1.8,D284*1.1,IF(trajectories[[#This Row],[INR]]&lt;2,D284*1.075,IF(trajectories[[#This Row],[INR]]&lt;=3,D284,IF(trajectories[[#This Row],[INR]]&lt;3.4,D284*0.925,IF(trajectories[[#This Row],[INR]]&lt;4,D284*0.9,IF(trajectories[[#This Row],[INR]]&lt;=5,D284*0.875,trajectories[[#This Row],[dose_manual]]))))))))))</f>
        <v>30.590228625390612</v>
      </c>
      <c r="E285" s="1">
        <f>IF(OR(trajectories[[#This Row],[day]]=1,trajectories[[#This Row],[day]]=3),2,IF(OR(trajectories[[#This Row],[INR]]&lt;2,AND(trajectories[[#This Row],[INR]]&lt;=5,trajectories[[#This Row],[INR]]&gt;3)),7,IF(trajectories[[#This Row],[INR]]&lt;=3,IF(D284&lt;&gt;D283,1,VLOOKUP(E284,$L$2:$M$7,2,FALSE)),trajectories[[#This Row],[interval_manual]])))</f>
        <v>5</v>
      </c>
      <c r="F285">
        <f>IF(OR(trajectories[[#This Row],[INR]]&gt;5,AND(trajectories[[#This Row],[INR]]&gt;3,F284=1)),1,0)</f>
        <v>0</v>
      </c>
      <c r="G285">
        <f>IF(trajectories[[#This Row],[INR]]&gt;=4,1,0)</f>
        <v>0</v>
      </c>
    </row>
    <row r="286" spans="1:7" x14ac:dyDescent="0.45">
      <c r="A286" s="1">
        <f>IFERROR(IF(trajectories[[#This Row],[day]]&lt;B285,A285+1,A285),1)</f>
        <v>18</v>
      </c>
      <c r="B286" s="1">
        <f t="shared" si="7"/>
        <v>60</v>
      </c>
      <c r="C286">
        <v>3.5</v>
      </c>
      <c r="D286" s="1">
        <f>IF(F285=1,trajectories[[#This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Row],[INR]]&lt;1.5,D285*1.15,IF(trajectories[[#This Row],[INR]]&lt;1.8,D285*1.1,D285*1.075))),IF(trajectories[[#This Row],[INR]]&lt;1.5,D285*1.15,IF(trajectories[[#This Row],[INR]]&lt;1.8,D285*1.1,IF(trajectories[[#This Row],[INR]]&lt;2,D285*1.075,IF(trajectories[[#This Row],[INR]]&lt;=3,D285,IF(trajectories[[#This Row],[INR]]&lt;3.4,D285*0.925,IF(trajectories[[#This Row],[INR]]&lt;4,D285*0.9,IF(trajectories[[#This Row],[INR]]&lt;=5,D285*0.875,trajectories[[#This Row],[dose_manual]]))))))))))</f>
        <v>27.531205762851553</v>
      </c>
      <c r="E286" s="1">
        <f>IF(OR(trajectories[[#This Row],[day]]=1,trajectories[[#This Row],[day]]=3),2,IF(OR(trajectories[[#This Row],[INR]]&lt;2,AND(trajectories[[#This Row],[INR]]&lt;=5,trajectories[[#This Row],[INR]]&gt;3)),7,IF(trajectories[[#This Row],[INR]]&lt;=3,IF(D285&lt;&gt;D284,1,VLOOKUP(E285,$L$2:$M$7,2,FALSE)),trajectories[[#This Row],[interval_manual]])))</f>
        <v>7</v>
      </c>
      <c r="F286">
        <f>IF(OR(trajectories[[#This Row],[INR]]&gt;5,AND(trajectories[[#This Row],[INR]]&gt;3,F285=1)),1,0)</f>
        <v>0</v>
      </c>
      <c r="G286">
        <f>IF(trajectories[[#This Row],[INR]]&gt;=4,1,0)</f>
        <v>0</v>
      </c>
    </row>
    <row r="287" spans="1:7" x14ac:dyDescent="0.45">
      <c r="A287" s="1">
        <f>IFERROR(IF(trajectories[[#This Row],[day]]&lt;B286,A286+1,A286),1)</f>
        <v>18</v>
      </c>
      <c r="B287" s="1">
        <f t="shared" si="7"/>
        <v>67</v>
      </c>
      <c r="C287">
        <v>3.8</v>
      </c>
      <c r="D287" s="1">
        <f>IF(F286=1,trajectories[[#This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Row],[INR]]&lt;1.5,D286*1.15,IF(trajectories[[#This Row],[INR]]&lt;1.8,D286*1.1,D286*1.075))),IF(trajectories[[#This Row],[INR]]&lt;1.5,D286*1.15,IF(trajectories[[#This Row],[INR]]&lt;1.8,D286*1.1,IF(trajectories[[#This Row],[INR]]&lt;2,D286*1.075,IF(trajectories[[#This Row],[INR]]&lt;=3,D286,IF(trajectories[[#This Row],[INR]]&lt;3.4,D286*0.925,IF(trajectories[[#This Row],[INR]]&lt;4,D286*0.9,IF(trajectories[[#This Row],[INR]]&lt;=5,D286*0.875,trajectories[[#This Row],[dose_manual]]))))))))))</f>
        <v>24.778085186566397</v>
      </c>
      <c r="E287" s="1">
        <f>IF(OR(trajectories[[#This Row],[day]]=1,trajectories[[#This Row],[day]]=3),2,IF(OR(trajectories[[#This Row],[INR]]&lt;2,AND(trajectories[[#This Row],[INR]]&lt;=5,trajectories[[#This Row],[INR]]&gt;3)),7,IF(trajectories[[#This Row],[INR]]&lt;=3,IF(D286&lt;&gt;D285,1,VLOOKUP(E286,$L$2:$M$7,2,FALSE)),trajectories[[#This Row],[interval_manual]])))</f>
        <v>7</v>
      </c>
      <c r="F287">
        <f>IF(OR(trajectories[[#This Row],[INR]]&gt;5,AND(trajectories[[#This Row],[INR]]&gt;3,F286=1)),1,0)</f>
        <v>0</v>
      </c>
      <c r="G287">
        <f>IF(trajectories[[#This Row],[INR]]&gt;=4,1,0)</f>
        <v>0</v>
      </c>
    </row>
    <row r="288" spans="1:7" x14ac:dyDescent="0.45">
      <c r="A288" s="1">
        <f>IFERROR(IF(trajectories[[#This Row],[day]]&lt;B287,A287+1,A287),1)</f>
        <v>18</v>
      </c>
      <c r="B288" s="1">
        <f t="shared" si="7"/>
        <v>74</v>
      </c>
      <c r="C288">
        <v>4.6999999999999993</v>
      </c>
      <c r="D288" s="1">
        <f>IF(F287=1,trajectories[[#This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Row],[INR]]&lt;1.5,D287*1.15,IF(trajectories[[#This Row],[INR]]&lt;1.8,D287*1.1,D287*1.075))),IF(trajectories[[#This Row],[INR]]&lt;1.5,D287*1.15,IF(trajectories[[#This Row],[INR]]&lt;1.8,D287*1.1,IF(trajectories[[#This Row],[INR]]&lt;2,D287*1.075,IF(trajectories[[#This Row],[INR]]&lt;=3,D287,IF(trajectories[[#This Row],[INR]]&lt;3.4,D287*0.925,IF(trajectories[[#This Row],[INR]]&lt;4,D287*0.9,IF(trajectories[[#This Row],[INR]]&lt;=5,D287*0.875,trajectories[[#This Row],[dose_manual]]))))))))))</f>
        <v>21.680824538245599</v>
      </c>
      <c r="E288" s="1">
        <f>IF(OR(trajectories[[#This Row],[day]]=1,trajectories[[#This Row],[day]]=3),2,IF(OR(trajectories[[#This Row],[INR]]&lt;2,AND(trajectories[[#This Row],[INR]]&lt;=5,trajectories[[#This Row],[INR]]&gt;3)),7,IF(trajectories[[#This Row],[INR]]&lt;=3,IF(D287&lt;&gt;D286,1,VLOOKUP(E287,$L$2:$M$7,2,FALSE)),trajectories[[#This Row],[interval_manual]])))</f>
        <v>7</v>
      </c>
      <c r="F288">
        <f>IF(OR(trajectories[[#This Row],[INR]]&gt;5,AND(trajectories[[#This Row],[INR]]&gt;3,F287=1)),1,0)</f>
        <v>0</v>
      </c>
      <c r="G288">
        <f>IF(trajectories[[#This Row],[INR]]&gt;=4,1,0)</f>
        <v>1</v>
      </c>
    </row>
    <row r="289" spans="1:7" x14ac:dyDescent="0.45">
      <c r="A289" s="1">
        <f>IFERROR(IF(trajectories[[#This Row],[day]]&lt;B288,A288+1,A288),1)</f>
        <v>18</v>
      </c>
      <c r="B289" s="1">
        <f t="shared" si="7"/>
        <v>81</v>
      </c>
      <c r="C289">
        <v>3.9999999999999991</v>
      </c>
      <c r="D289" s="1">
        <f>IF(F288=1,trajectories[[#This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Row],[INR]]&lt;1.5,D288*1.15,IF(trajectories[[#This Row],[INR]]&lt;1.8,D288*1.1,D288*1.075))),IF(trajectories[[#This Row],[INR]]&lt;1.5,D288*1.15,IF(trajectories[[#This Row],[INR]]&lt;1.8,D288*1.1,IF(trajectories[[#This Row],[INR]]&lt;2,D288*1.075,IF(trajectories[[#This Row],[INR]]&lt;=3,D288,IF(trajectories[[#This Row],[INR]]&lt;3.4,D288*0.925,IF(trajectories[[#This Row],[INR]]&lt;4,D288*0.9,IF(trajectories[[#This Row],[INR]]&lt;=5,D288*0.875,trajectories[[#This Row],[dose_manual]]))))))))))</f>
        <v>18.9707214709649</v>
      </c>
      <c r="E289" s="1">
        <f>IF(OR(trajectories[[#This Row],[day]]=1,trajectories[[#This Row],[day]]=3),2,IF(OR(trajectories[[#This Row],[INR]]&lt;2,AND(trajectories[[#This Row],[INR]]&lt;=5,trajectories[[#This Row],[INR]]&gt;3)),7,IF(trajectories[[#This Row],[INR]]&lt;=3,IF(D288&lt;&gt;D287,1,VLOOKUP(E288,$L$2:$M$7,2,FALSE)),trajectories[[#This Row],[interval_manual]])))</f>
        <v>7</v>
      </c>
      <c r="F289">
        <f>IF(OR(trajectories[[#This Row],[INR]]&gt;5,AND(trajectories[[#This Row],[INR]]&gt;3,F288=1)),1,0)</f>
        <v>0</v>
      </c>
      <c r="G289">
        <f>IF(trajectories[[#This Row],[INR]]&gt;=4,1,0)</f>
        <v>1</v>
      </c>
    </row>
    <row r="290" spans="1:7" x14ac:dyDescent="0.45">
      <c r="A290" s="1">
        <f>IFERROR(IF(trajectories[[#This Row],[day]]&lt;B289,A289+1,A289),1)</f>
        <v>18</v>
      </c>
      <c r="B290" s="1">
        <f t="shared" si="7"/>
        <v>88</v>
      </c>
      <c r="C290">
        <v>3.3999999999999995</v>
      </c>
      <c r="D290" s="1">
        <f>IF(F289=1,trajectories[[#This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Row],[INR]]&lt;1.5,D289*1.15,IF(trajectories[[#This Row],[INR]]&lt;1.8,D289*1.1,D289*1.075))),IF(trajectories[[#This Row],[INR]]&lt;1.5,D289*1.15,IF(trajectories[[#This Row],[INR]]&lt;1.8,D289*1.1,IF(trajectories[[#This Row],[INR]]&lt;2,D289*1.075,IF(trajectories[[#This Row],[INR]]&lt;=3,D289,IF(trajectories[[#This Row],[INR]]&lt;3.4,D289*0.925,IF(trajectories[[#This Row],[INR]]&lt;4,D289*0.9,IF(trajectories[[#This Row],[INR]]&lt;=5,D289*0.875,trajectories[[#This Row],[dose_manual]]))))))))))</f>
        <v>17.073649323868409</v>
      </c>
      <c r="E290" s="1">
        <f>IF(OR(trajectories[[#This Row],[day]]=1,trajectories[[#This Row],[day]]=3),2,IF(OR(trajectories[[#This Row],[INR]]&lt;2,AND(trajectories[[#This Row],[INR]]&lt;=5,trajectories[[#This Row],[INR]]&gt;3)),7,IF(trajectories[[#This Row],[INR]]&lt;=3,IF(D289&lt;&gt;D288,1,VLOOKUP(E289,$L$2:$M$7,2,FALSE)),trajectories[[#This Row],[interval_manual]])))</f>
        <v>7</v>
      </c>
      <c r="F290">
        <f>IF(OR(trajectories[[#This Row],[INR]]&gt;5,AND(trajectories[[#This Row],[INR]]&gt;3,F289=1)),1,0)</f>
        <v>0</v>
      </c>
      <c r="G290">
        <f>IF(trajectories[[#This Row],[INR]]&gt;=4,1,0)</f>
        <v>0</v>
      </c>
    </row>
    <row r="291" spans="1:7" x14ac:dyDescent="0.45">
      <c r="A291" s="1">
        <f>IFERROR(IF(trajectories[[#This Row],[day]]&lt;B290,A290+1,A290),1)</f>
        <v>19</v>
      </c>
      <c r="B291" s="1">
        <f t="shared" si="7"/>
        <v>1</v>
      </c>
      <c r="C291">
        <v>1.3</v>
      </c>
      <c r="D291" s="1">
        <f>IF(F290=1,trajectories[[#This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Row],[INR]]&lt;1.5,D290*1.15,IF(trajectories[[#This Row],[INR]]&lt;1.8,D290*1.1,D290*1.075))),IF(trajectories[[#This Row],[INR]]&lt;1.5,D290*1.15,IF(trajectories[[#This Row],[INR]]&lt;1.8,D290*1.1,IF(trajectories[[#This Row],[INR]]&lt;2,D290*1.075,IF(trajectories[[#This Row],[INR]]&lt;=3,D290,IF(trajectories[[#This Row],[INR]]&lt;3.4,D290*0.925,IF(trajectories[[#This Row],[INR]]&lt;4,D290*0.9,IF(trajectories[[#This Row],[INR]]&lt;=5,D290*0.875,trajectories[[#This Row],[dose_manual]]))))))))))</f>
        <v>5</v>
      </c>
      <c r="E291" s="1">
        <f>IF(OR(trajectories[[#This Row],[day]]=1,trajectories[[#This Row],[day]]=3),2,IF(OR(trajectories[[#This Row],[INR]]&lt;2,AND(trajectories[[#This Row],[INR]]&lt;=5,trajectories[[#This Row],[INR]]&gt;3)),7,IF(trajectories[[#This Row],[INR]]&lt;=3,IF(D290&lt;&gt;D289,1,VLOOKUP(E290,$L$2:$M$7,2,FALSE)),trajectories[[#This Row],[interval_manual]])))</f>
        <v>2</v>
      </c>
      <c r="F291">
        <f>IF(OR(trajectories[[#This Row],[INR]]&gt;5,AND(trajectories[[#This Row],[INR]]&gt;3,F290=1)),1,0)</f>
        <v>0</v>
      </c>
      <c r="G291">
        <f>IF(trajectories[[#This Row],[INR]]&gt;=4,1,0)</f>
        <v>0</v>
      </c>
    </row>
    <row r="292" spans="1:7" x14ac:dyDescent="0.45">
      <c r="A292" s="1">
        <f>IFERROR(IF(trajectories[[#This Row],[day]]&lt;B291,A291+1,A291),1)</f>
        <v>19</v>
      </c>
      <c r="B292" s="1">
        <f t="shared" si="7"/>
        <v>3</v>
      </c>
      <c r="C292">
        <v>1</v>
      </c>
      <c r="D292" s="1">
        <f>IF(F291=1,trajectories[[#This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Row],[INR]]&lt;1.5,D291*1.15,IF(trajectories[[#This Row],[INR]]&lt;1.8,D291*1.1,D291*1.075))),IF(trajectories[[#This Row],[INR]]&lt;1.5,D291*1.15,IF(trajectories[[#This Row],[INR]]&lt;1.8,D291*1.1,IF(trajectories[[#This Row],[INR]]&lt;2,D291*1.075,IF(trajectories[[#This Row],[INR]]&lt;=3,D291,IF(trajectories[[#This Row],[INR]]&lt;3.4,D291*0.925,IF(trajectories[[#This Row],[INR]]&lt;4,D291*0.9,IF(trajectories[[#This Row],[INR]]&lt;=5,D291*0.875,trajectories[[#This Row],[dose_manual]]))))))))))</f>
        <v>5.75</v>
      </c>
      <c r="E292" s="1">
        <f>IF(OR(trajectories[[#This Row],[day]]=1,trajectories[[#This Row],[day]]=3),2,IF(OR(trajectories[[#This Row],[INR]]&lt;2,AND(trajectories[[#This Row],[INR]]&lt;=5,trajectories[[#This Row],[INR]]&gt;3)),7,IF(trajectories[[#This Row],[INR]]&lt;=3,IF(D291&lt;&gt;D290,1,VLOOKUP(E291,$L$2:$M$7,2,FALSE)),trajectories[[#This Row],[interval_manual]])))</f>
        <v>2</v>
      </c>
      <c r="F292">
        <f>IF(OR(trajectories[[#This Row],[INR]]&gt;5,AND(trajectories[[#This Row],[INR]]&gt;3,F291=1)),1,0)</f>
        <v>0</v>
      </c>
      <c r="G292">
        <f>IF(trajectories[[#This Row],[INR]]&gt;=4,1,0)</f>
        <v>0</v>
      </c>
    </row>
    <row r="293" spans="1:7" x14ac:dyDescent="0.45">
      <c r="A293" s="1">
        <f>IFERROR(IF(trajectories[[#This Row],[day]]&lt;B292,A292+1,A292),1)</f>
        <v>19</v>
      </c>
      <c r="B293" s="1">
        <f t="shared" ref="B293:B356" si="8">IFERROR(IF(B292+E292&gt;90,1,B292+E292),1)</f>
        <v>5</v>
      </c>
      <c r="C293">
        <v>1</v>
      </c>
      <c r="D293" s="1">
        <f>IF(F292=1,trajectories[[#This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Row],[INR]]&lt;1.5,D292*1.15,IF(trajectories[[#This Row],[INR]]&lt;1.8,D292*1.1,D292*1.075))),IF(trajectories[[#This Row],[INR]]&lt;1.5,D292*1.15,IF(trajectories[[#This Row],[INR]]&lt;1.8,D292*1.1,IF(trajectories[[#This Row],[INR]]&lt;2,D292*1.075,IF(trajectories[[#This Row],[INR]]&lt;=3,D292,IF(trajectories[[#This Row],[INR]]&lt;3.4,D292*0.925,IF(trajectories[[#This Row],[INR]]&lt;4,D292*0.9,IF(trajectories[[#This Row],[INR]]&lt;=5,D292*0.875,trajectories[[#This Row],[dose_manual]]))))))))))</f>
        <v>6.6124999999999998</v>
      </c>
      <c r="E293" s="1">
        <f>IF(OR(trajectories[[#This Row],[day]]=1,trajectories[[#This Row],[day]]=3),2,IF(OR(trajectories[[#This Row],[INR]]&lt;2,AND(trajectories[[#This Row],[INR]]&lt;=5,trajectories[[#This Row],[INR]]&gt;3)),7,IF(trajectories[[#This Row],[INR]]&lt;=3,IF(D292&lt;&gt;D291,1,VLOOKUP(E292,$L$2:$M$7,2,FALSE)),trajectories[[#This Row],[interval_manual]])))</f>
        <v>7</v>
      </c>
      <c r="F293">
        <f>IF(OR(trajectories[[#This Row],[INR]]&gt;5,AND(trajectories[[#This Row],[INR]]&gt;3,F292=1)),1,0)</f>
        <v>0</v>
      </c>
      <c r="G293">
        <f>IF(trajectories[[#This Row],[INR]]&gt;=4,1,0)</f>
        <v>0</v>
      </c>
    </row>
    <row r="294" spans="1:7" x14ac:dyDescent="0.45">
      <c r="A294" s="1">
        <f>IFERROR(IF(trajectories[[#This Row],[day]]&lt;B293,A293+1,A293),1)</f>
        <v>19</v>
      </c>
      <c r="B294" s="1">
        <f t="shared" si="8"/>
        <v>12</v>
      </c>
      <c r="C294">
        <v>1</v>
      </c>
      <c r="D294" s="1">
        <f>IF(F293=1,trajectories[[#This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Row],[INR]]&lt;1.5,D293*1.15,IF(trajectories[[#This Row],[INR]]&lt;1.8,D293*1.1,D293*1.075))),IF(trajectories[[#This Row],[INR]]&lt;1.5,D293*1.15,IF(trajectories[[#This Row],[INR]]&lt;1.8,D293*1.1,IF(trajectories[[#This Row],[INR]]&lt;2,D293*1.075,IF(trajectories[[#This Row],[INR]]&lt;=3,D293,IF(trajectories[[#This Row],[INR]]&lt;3.4,D293*0.925,IF(trajectories[[#This Row],[INR]]&lt;4,D293*0.9,IF(trajectories[[#This Row],[INR]]&lt;=5,D293*0.875,trajectories[[#This Row],[dose_manual]]))))))))))</f>
        <v>7.6043749999999992</v>
      </c>
      <c r="E294" s="1">
        <f>IF(OR(trajectories[[#This Row],[day]]=1,trajectories[[#This Row],[day]]=3),2,IF(OR(trajectories[[#This Row],[INR]]&lt;2,AND(trajectories[[#This Row],[INR]]&lt;=5,trajectories[[#This Row],[INR]]&gt;3)),7,IF(trajectories[[#This Row],[INR]]&lt;=3,IF(D293&lt;&gt;D292,1,VLOOKUP(E293,$L$2:$M$7,2,FALSE)),trajectories[[#This Row],[interval_manual]])))</f>
        <v>7</v>
      </c>
      <c r="F294">
        <f>IF(OR(trajectories[[#This Row],[INR]]&gt;5,AND(trajectories[[#This Row],[INR]]&gt;3,F293=1)),1,0)</f>
        <v>0</v>
      </c>
      <c r="G294">
        <f>IF(trajectories[[#This Row],[INR]]&gt;=4,1,0)</f>
        <v>0</v>
      </c>
    </row>
    <row r="295" spans="1:7" x14ac:dyDescent="0.45">
      <c r="A295" s="1">
        <f>IFERROR(IF(trajectories[[#This Row],[day]]&lt;B294,A294+1,A294),1)</f>
        <v>19</v>
      </c>
      <c r="B295" s="1">
        <f t="shared" si="8"/>
        <v>19</v>
      </c>
      <c r="C295">
        <v>1</v>
      </c>
      <c r="D295" s="1">
        <f>IF(F294=1,trajectories[[#This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Row],[INR]]&lt;1.5,D294*1.15,IF(trajectories[[#This Row],[INR]]&lt;1.8,D294*1.1,D294*1.075))),IF(trajectories[[#This Row],[INR]]&lt;1.5,D294*1.15,IF(trajectories[[#This Row],[INR]]&lt;1.8,D294*1.1,IF(trajectories[[#This Row],[INR]]&lt;2,D294*1.075,IF(trajectories[[#This Row],[INR]]&lt;=3,D294,IF(trajectories[[#This Row],[INR]]&lt;3.4,D294*0.925,IF(trajectories[[#This Row],[INR]]&lt;4,D294*0.9,IF(trajectories[[#This Row],[INR]]&lt;=5,D294*0.875,trajectories[[#This Row],[dose_manual]]))))))))))</f>
        <v>8.7450312499999985</v>
      </c>
      <c r="E295" s="1">
        <f>IF(OR(trajectories[[#This Row],[day]]=1,trajectories[[#This Row],[day]]=3),2,IF(OR(trajectories[[#This Row],[INR]]&lt;2,AND(trajectories[[#This Row],[INR]]&lt;=5,trajectories[[#This Row],[INR]]&gt;3)),7,IF(trajectories[[#This Row],[INR]]&lt;=3,IF(D294&lt;&gt;D293,1,VLOOKUP(E294,$L$2:$M$7,2,FALSE)),trajectories[[#This Row],[interval_manual]])))</f>
        <v>7</v>
      </c>
      <c r="F295">
        <f>IF(OR(trajectories[[#This Row],[INR]]&gt;5,AND(trajectories[[#This Row],[INR]]&gt;3,F294=1)),1,0)</f>
        <v>0</v>
      </c>
      <c r="G295">
        <f>IF(trajectories[[#This Row],[INR]]&gt;=4,1,0)</f>
        <v>0</v>
      </c>
    </row>
    <row r="296" spans="1:7" x14ac:dyDescent="0.45">
      <c r="A296" s="1">
        <f>IFERROR(IF(trajectories[[#This Row],[day]]&lt;B295,A295+1,A295),1)</f>
        <v>19</v>
      </c>
      <c r="B296" s="1">
        <f t="shared" si="8"/>
        <v>26</v>
      </c>
      <c r="C296">
        <v>1</v>
      </c>
      <c r="D296" s="1">
        <f>IF(F295=1,trajectories[[#This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Row],[INR]]&lt;1.5,D295*1.15,IF(trajectories[[#This Row],[INR]]&lt;1.8,D295*1.1,D295*1.075))),IF(trajectories[[#This Row],[INR]]&lt;1.5,D295*1.15,IF(trajectories[[#This Row],[INR]]&lt;1.8,D295*1.1,IF(trajectories[[#This Row],[INR]]&lt;2,D295*1.075,IF(trajectories[[#This Row],[INR]]&lt;=3,D295,IF(trajectories[[#This Row],[INR]]&lt;3.4,D295*0.925,IF(trajectories[[#This Row],[INR]]&lt;4,D295*0.9,IF(trajectories[[#This Row],[INR]]&lt;=5,D295*0.875,trajectories[[#This Row],[dose_manual]]))))))))))</f>
        <v>10.056785937499997</v>
      </c>
      <c r="E296" s="1">
        <f>IF(OR(trajectories[[#This Row],[day]]=1,trajectories[[#This Row],[day]]=3),2,IF(OR(trajectories[[#This Row],[INR]]&lt;2,AND(trajectories[[#This Row],[INR]]&lt;=5,trajectories[[#This Row],[INR]]&gt;3)),7,IF(trajectories[[#This Row],[INR]]&lt;=3,IF(D295&lt;&gt;D294,1,VLOOKUP(E295,$L$2:$M$7,2,FALSE)),trajectories[[#This Row],[interval_manual]])))</f>
        <v>7</v>
      </c>
      <c r="F296">
        <f>IF(OR(trajectories[[#This Row],[INR]]&gt;5,AND(trajectories[[#This Row],[INR]]&gt;3,F295=1)),1,0)</f>
        <v>0</v>
      </c>
      <c r="G296">
        <f>IF(trajectories[[#This Row],[INR]]&gt;=4,1,0)</f>
        <v>0</v>
      </c>
    </row>
    <row r="297" spans="1:7" x14ac:dyDescent="0.45">
      <c r="A297" s="1">
        <f>IFERROR(IF(trajectories[[#This Row],[day]]&lt;B296,A296+1,A296),1)</f>
        <v>19</v>
      </c>
      <c r="B297" s="1">
        <f t="shared" si="8"/>
        <v>33</v>
      </c>
      <c r="C297">
        <v>1.7000000000000002</v>
      </c>
      <c r="D297" s="1">
        <f>IF(F296=1,trajectories[[#This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Row],[INR]]&lt;1.5,D296*1.15,IF(trajectories[[#This Row],[INR]]&lt;1.8,D296*1.1,D296*1.075))),IF(trajectories[[#This Row],[INR]]&lt;1.5,D296*1.15,IF(trajectories[[#This Row],[INR]]&lt;1.8,D296*1.1,IF(trajectories[[#This Row],[INR]]&lt;2,D296*1.075,IF(trajectories[[#This Row],[INR]]&lt;=3,D296,IF(trajectories[[#This Row],[INR]]&lt;3.4,D296*0.925,IF(trajectories[[#This Row],[INR]]&lt;4,D296*0.9,IF(trajectories[[#This Row],[INR]]&lt;=5,D296*0.875,trajectories[[#This Row],[dose_manual]]))))))))))</f>
        <v>11.062464531249997</v>
      </c>
      <c r="E297" s="1">
        <f>IF(OR(trajectories[[#This Row],[day]]=1,trajectories[[#This Row],[day]]=3),2,IF(OR(trajectories[[#This Row],[INR]]&lt;2,AND(trajectories[[#This Row],[INR]]&lt;=5,trajectories[[#This Row],[INR]]&gt;3)),7,IF(trajectories[[#This Row],[INR]]&lt;=3,IF(D296&lt;&gt;D295,1,VLOOKUP(E296,$L$2:$M$7,2,FALSE)),trajectories[[#This Row],[interval_manual]])))</f>
        <v>7</v>
      </c>
      <c r="F297">
        <f>IF(OR(trajectories[[#This Row],[INR]]&gt;5,AND(trajectories[[#This Row],[INR]]&gt;3,F296=1)),1,0)</f>
        <v>0</v>
      </c>
      <c r="G297">
        <f>IF(trajectories[[#This Row],[INR]]&gt;=4,1,0)</f>
        <v>0</v>
      </c>
    </row>
    <row r="298" spans="1:7" x14ac:dyDescent="0.45">
      <c r="A298" s="1">
        <f>IFERROR(IF(trajectories[[#This Row],[day]]&lt;B297,A297+1,A297),1)</f>
        <v>19</v>
      </c>
      <c r="B298" s="1">
        <f t="shared" si="8"/>
        <v>40</v>
      </c>
      <c r="C298">
        <v>1.9000000000000004</v>
      </c>
      <c r="D298" s="1">
        <f>IF(F297=1,trajectories[[#This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Row],[INR]]&lt;1.5,D297*1.15,IF(trajectories[[#This Row],[INR]]&lt;1.8,D297*1.1,D297*1.075))),IF(trajectories[[#This Row],[INR]]&lt;1.5,D297*1.15,IF(trajectories[[#This Row],[INR]]&lt;1.8,D297*1.1,IF(trajectories[[#This Row],[INR]]&lt;2,D297*1.075,IF(trajectories[[#This Row],[INR]]&lt;=3,D297,IF(trajectories[[#This Row],[INR]]&lt;3.4,D297*0.925,IF(trajectories[[#This Row],[INR]]&lt;4,D297*0.9,IF(trajectories[[#This Row],[INR]]&lt;=5,D297*0.875,trajectories[[#This Row],[dose_manual]]))))))))))</f>
        <v>11.892149371093746</v>
      </c>
      <c r="E298" s="1">
        <f>IF(OR(trajectories[[#This Row],[day]]=1,trajectories[[#This Row],[day]]=3),2,IF(OR(trajectories[[#This Row],[INR]]&lt;2,AND(trajectories[[#This Row],[INR]]&lt;=5,trajectories[[#This Row],[INR]]&gt;3)),7,IF(trajectories[[#This Row],[INR]]&lt;=3,IF(D297&lt;&gt;D296,1,VLOOKUP(E297,$L$2:$M$7,2,FALSE)),trajectories[[#This Row],[interval_manual]])))</f>
        <v>7</v>
      </c>
      <c r="F298">
        <f>IF(OR(trajectories[[#This Row],[INR]]&gt;5,AND(trajectories[[#This Row],[INR]]&gt;3,F297=1)),1,0)</f>
        <v>0</v>
      </c>
      <c r="G298">
        <f>IF(trajectories[[#This Row],[INR]]&gt;=4,1,0)</f>
        <v>0</v>
      </c>
    </row>
    <row r="299" spans="1:7" x14ac:dyDescent="0.45">
      <c r="A299" s="1">
        <f>IFERROR(IF(trajectories[[#This Row],[day]]&lt;B298,A298+1,A298),1)</f>
        <v>19</v>
      </c>
      <c r="B299" s="1">
        <f t="shared" si="8"/>
        <v>47</v>
      </c>
      <c r="C299">
        <v>2.8000000000000003</v>
      </c>
      <c r="D299" s="1">
        <f>IF(F298=1,trajectories[[#This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Row],[INR]]&lt;1.5,D298*1.15,IF(trajectories[[#This Row],[INR]]&lt;1.8,D298*1.1,D298*1.075))),IF(trajectories[[#This Row],[INR]]&lt;1.5,D298*1.15,IF(trajectories[[#This Row],[INR]]&lt;1.8,D298*1.1,IF(trajectories[[#This Row],[INR]]&lt;2,D298*1.075,IF(trajectories[[#This Row],[INR]]&lt;=3,D298,IF(trajectories[[#This Row],[INR]]&lt;3.4,D298*0.925,IF(trajectories[[#This Row],[INR]]&lt;4,D298*0.9,IF(trajectories[[#This Row],[INR]]&lt;=5,D298*0.875,trajectories[[#This Row],[dose_manual]]))))))))))</f>
        <v>11.892149371093746</v>
      </c>
      <c r="E299" s="1">
        <f>IF(OR(trajectories[[#This Row],[day]]=1,trajectories[[#This Row],[day]]=3),2,IF(OR(trajectories[[#This Row],[INR]]&lt;2,AND(trajectories[[#This Row],[INR]]&lt;=5,trajectories[[#This Row],[INR]]&gt;3)),7,IF(trajectories[[#This Row],[INR]]&lt;=3,IF(D298&lt;&gt;D297,1,VLOOKUP(E298,$L$2:$M$7,2,FALSE)),trajectories[[#This Row],[interval_manual]])))</f>
        <v>1</v>
      </c>
      <c r="F299">
        <f>IF(OR(trajectories[[#This Row],[INR]]&gt;5,AND(trajectories[[#This Row],[INR]]&gt;3,F298=1)),1,0)</f>
        <v>0</v>
      </c>
      <c r="G299">
        <f>IF(trajectories[[#This Row],[INR]]&gt;=4,1,0)</f>
        <v>0</v>
      </c>
    </row>
    <row r="300" spans="1:7" x14ac:dyDescent="0.45">
      <c r="A300" s="1">
        <f>IFERROR(IF(trajectories[[#This Row],[day]]&lt;B299,A299+1,A299),1)</f>
        <v>19</v>
      </c>
      <c r="B300" s="1">
        <f t="shared" si="8"/>
        <v>48</v>
      </c>
      <c r="C300">
        <v>1.8000000000000003</v>
      </c>
      <c r="D300" s="1">
        <f>IF(F299=1,trajectories[[#This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Row],[INR]]&lt;1.5,D299*1.15,IF(trajectories[[#This Row],[INR]]&lt;1.8,D299*1.1,D299*1.075))),IF(trajectories[[#This Row],[INR]]&lt;1.5,D299*1.15,IF(trajectories[[#This Row],[INR]]&lt;1.8,D299*1.1,IF(trajectories[[#This Row],[INR]]&lt;2,D299*1.075,IF(trajectories[[#This Row],[INR]]&lt;=3,D299,IF(trajectories[[#This Row],[INR]]&lt;3.4,D299*0.925,IF(trajectories[[#This Row],[INR]]&lt;4,D299*0.9,IF(trajectories[[#This Row],[INR]]&lt;=5,D299*0.875,trajectories[[#This Row],[dose_manual]]))))))))))</f>
        <v>12.784060573925776</v>
      </c>
      <c r="E300" s="1">
        <f>IF(OR(trajectories[[#This Row],[day]]=1,trajectories[[#This Row],[day]]=3),2,IF(OR(trajectories[[#This Row],[INR]]&lt;2,AND(trajectories[[#This Row],[INR]]&lt;=5,trajectories[[#This Row],[INR]]&gt;3)),7,IF(trajectories[[#This Row],[INR]]&lt;=3,IF(D299&lt;&gt;D298,1,VLOOKUP(E299,$L$2:$M$7,2,FALSE)),trajectories[[#This Row],[interval_manual]])))</f>
        <v>7</v>
      </c>
      <c r="F300">
        <f>IF(OR(trajectories[[#This Row],[INR]]&gt;5,AND(trajectories[[#This Row],[INR]]&gt;3,F299=1)),1,0)</f>
        <v>0</v>
      </c>
      <c r="G300">
        <f>IF(trajectories[[#This Row],[INR]]&gt;=4,1,0)</f>
        <v>0</v>
      </c>
    </row>
    <row r="301" spans="1:7" x14ac:dyDescent="0.45">
      <c r="A301" s="1">
        <f>IFERROR(IF(trajectories[[#This Row],[day]]&lt;B300,A300+1,A300),1)</f>
        <v>19</v>
      </c>
      <c r="B301" s="1">
        <f t="shared" si="8"/>
        <v>55</v>
      </c>
      <c r="C301">
        <v>1.2000000000000002</v>
      </c>
      <c r="D301" s="1">
        <f>IF(F300=1,trajectories[[#This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Row],[INR]]&lt;1.5,D300*1.15,IF(trajectories[[#This Row],[INR]]&lt;1.8,D300*1.1,D300*1.075))),IF(trajectories[[#This Row],[INR]]&lt;1.5,D300*1.15,IF(trajectories[[#This Row],[INR]]&lt;1.8,D300*1.1,IF(trajectories[[#This Row],[INR]]&lt;2,D300*1.075,IF(trajectories[[#This Row],[INR]]&lt;=3,D300,IF(trajectories[[#This Row],[INR]]&lt;3.4,D300*0.925,IF(trajectories[[#This Row],[INR]]&lt;4,D300*0.9,IF(trajectories[[#This Row],[INR]]&lt;=5,D300*0.875,trajectories[[#This Row],[dose_manual]]))))))))))</f>
        <v>14.701669660014641</v>
      </c>
      <c r="E301" s="1">
        <f>IF(OR(trajectories[[#This Row],[day]]=1,trajectories[[#This Row],[day]]=3),2,IF(OR(trajectories[[#This Row],[INR]]&lt;2,AND(trajectories[[#This Row],[INR]]&lt;=5,trajectories[[#This Row],[INR]]&gt;3)),7,IF(trajectories[[#This Row],[INR]]&lt;=3,IF(D300&lt;&gt;D299,1,VLOOKUP(E300,$L$2:$M$7,2,FALSE)),trajectories[[#This Row],[interval_manual]])))</f>
        <v>7</v>
      </c>
      <c r="F301">
        <f>IF(OR(trajectories[[#This Row],[INR]]&gt;5,AND(trajectories[[#This Row],[INR]]&gt;3,F300=1)),1,0)</f>
        <v>0</v>
      </c>
      <c r="G301">
        <f>IF(trajectories[[#This Row],[INR]]&gt;=4,1,0)</f>
        <v>0</v>
      </c>
    </row>
    <row r="302" spans="1:7" x14ac:dyDescent="0.45">
      <c r="A302" s="1">
        <f>IFERROR(IF(trajectories[[#This Row],[day]]&lt;B301,A301+1,A301),1)</f>
        <v>19</v>
      </c>
      <c r="B302" s="1">
        <f t="shared" si="8"/>
        <v>62</v>
      </c>
      <c r="C302">
        <v>2.2000000000000002</v>
      </c>
      <c r="D302" s="1">
        <f>IF(F301=1,trajectories[[#This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Row],[INR]]&lt;1.5,D301*1.15,IF(trajectories[[#This Row],[INR]]&lt;1.8,D301*1.1,D301*1.075))),IF(trajectories[[#This Row],[INR]]&lt;1.5,D301*1.15,IF(trajectories[[#This Row],[INR]]&lt;1.8,D301*1.1,IF(trajectories[[#This Row],[INR]]&lt;2,D301*1.075,IF(trajectories[[#This Row],[INR]]&lt;=3,D301,IF(trajectories[[#This Row],[INR]]&lt;3.4,D301*0.925,IF(trajectories[[#This Row],[INR]]&lt;4,D301*0.9,IF(trajectories[[#This Row],[INR]]&lt;=5,D301*0.875,trajectories[[#This Row],[dose_manual]]))))))))))</f>
        <v>14.701669660014641</v>
      </c>
      <c r="E302" s="1">
        <f>IF(OR(trajectories[[#This Row],[day]]=1,trajectories[[#This Row],[day]]=3),2,IF(OR(trajectories[[#This Row],[INR]]&lt;2,AND(trajectories[[#This Row],[INR]]&lt;=5,trajectories[[#This Row],[INR]]&gt;3)),7,IF(trajectories[[#This Row],[INR]]&lt;=3,IF(D301&lt;&gt;D300,1,VLOOKUP(E301,$L$2:$M$7,2,FALSE)),trajectories[[#This Row],[interval_manual]])))</f>
        <v>1</v>
      </c>
      <c r="F302">
        <f>IF(OR(trajectories[[#This Row],[INR]]&gt;5,AND(trajectories[[#This Row],[INR]]&gt;3,F301=1)),1,0)</f>
        <v>0</v>
      </c>
      <c r="G302">
        <f>IF(trajectories[[#This Row],[INR]]&gt;=4,1,0)</f>
        <v>0</v>
      </c>
    </row>
    <row r="303" spans="1:7" x14ac:dyDescent="0.45">
      <c r="A303" s="1">
        <f>IFERROR(IF(trajectories[[#This Row],[day]]&lt;B302,A302+1,A302),1)</f>
        <v>19</v>
      </c>
      <c r="B303" s="1">
        <f t="shared" si="8"/>
        <v>63</v>
      </c>
      <c r="C303">
        <v>1.8000000000000003</v>
      </c>
      <c r="D303" s="1">
        <f>IF(F302=1,trajectories[[#This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Row],[INR]]&lt;1.5,D302*1.15,IF(trajectories[[#This Row],[INR]]&lt;1.8,D302*1.1,D302*1.075))),IF(trajectories[[#This Row],[INR]]&lt;1.5,D302*1.15,IF(trajectories[[#This Row],[INR]]&lt;1.8,D302*1.1,IF(trajectories[[#This Row],[INR]]&lt;2,D302*1.075,IF(trajectories[[#This Row],[INR]]&lt;=3,D302,IF(trajectories[[#This Row],[INR]]&lt;3.4,D302*0.925,IF(trajectories[[#This Row],[INR]]&lt;4,D302*0.9,IF(trajectories[[#This Row],[INR]]&lt;=5,D302*0.875,trajectories[[#This Row],[dose_manual]]))))))))))</f>
        <v>15.804294884515738</v>
      </c>
      <c r="E303" s="1">
        <f>IF(OR(trajectories[[#This Row],[day]]=1,trajectories[[#This Row],[day]]=3),2,IF(OR(trajectories[[#This Row],[INR]]&lt;2,AND(trajectories[[#This Row],[INR]]&lt;=5,trajectories[[#This Row],[INR]]&gt;3)),7,IF(trajectories[[#This Row],[INR]]&lt;=3,IF(D302&lt;&gt;D301,1,VLOOKUP(E302,$L$2:$M$7,2,FALSE)),trajectories[[#This Row],[interval_manual]])))</f>
        <v>7</v>
      </c>
      <c r="F303">
        <f>IF(OR(trajectories[[#This Row],[INR]]&gt;5,AND(trajectories[[#This Row],[INR]]&gt;3,F302=1)),1,0)</f>
        <v>0</v>
      </c>
      <c r="G303">
        <f>IF(trajectories[[#This Row],[INR]]&gt;=4,1,0)</f>
        <v>0</v>
      </c>
    </row>
    <row r="304" spans="1:7" x14ac:dyDescent="0.45">
      <c r="A304" s="1">
        <f>IFERROR(IF(trajectories[[#This Row],[day]]&lt;B303,A303+1,A303),1)</f>
        <v>19</v>
      </c>
      <c r="B304" s="1">
        <f t="shared" si="8"/>
        <v>70</v>
      </c>
      <c r="C304">
        <v>1.1000000000000001</v>
      </c>
      <c r="D304" s="1">
        <f>IF(F303=1,trajectories[[#This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Row],[INR]]&lt;1.5,D303*1.15,IF(trajectories[[#This Row],[INR]]&lt;1.8,D303*1.1,D303*1.075))),IF(trajectories[[#This Row],[INR]]&lt;1.5,D303*1.15,IF(trajectories[[#This Row],[INR]]&lt;1.8,D303*1.1,IF(trajectories[[#This Row],[INR]]&lt;2,D303*1.075,IF(trajectories[[#This Row],[INR]]&lt;=3,D303,IF(trajectories[[#This Row],[INR]]&lt;3.4,D303*0.925,IF(trajectories[[#This Row],[INR]]&lt;4,D303*0.9,IF(trajectories[[#This Row],[INR]]&lt;=5,D303*0.875,trajectories[[#This Row],[dose_manual]]))))))))))</f>
        <v>18.174939117193098</v>
      </c>
      <c r="E304" s="1">
        <f>IF(OR(trajectories[[#This Row],[day]]=1,trajectories[[#This Row],[day]]=3),2,IF(OR(trajectories[[#This Row],[INR]]&lt;2,AND(trajectories[[#This Row],[INR]]&lt;=5,trajectories[[#This Row],[INR]]&gt;3)),7,IF(trajectories[[#This Row],[INR]]&lt;=3,IF(D303&lt;&gt;D302,1,VLOOKUP(E303,$L$2:$M$7,2,FALSE)),trajectories[[#This Row],[interval_manual]])))</f>
        <v>7</v>
      </c>
      <c r="F304">
        <f>IF(OR(trajectories[[#This Row],[INR]]&gt;5,AND(trajectories[[#This Row],[INR]]&gt;3,F303=1)),1,0)</f>
        <v>0</v>
      </c>
      <c r="G304">
        <f>IF(trajectories[[#This Row],[INR]]&gt;=4,1,0)</f>
        <v>0</v>
      </c>
    </row>
    <row r="305" spans="1:7" x14ac:dyDescent="0.45">
      <c r="A305" s="1">
        <f>IFERROR(IF(trajectories[[#This Row],[day]]&lt;B304,A304+1,A304),1)</f>
        <v>19</v>
      </c>
      <c r="B305" s="1">
        <f t="shared" si="8"/>
        <v>77</v>
      </c>
      <c r="C305">
        <v>1</v>
      </c>
      <c r="D305" s="1">
        <f>IF(F304=1,trajectories[[#This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Row],[INR]]&lt;1.5,D304*1.15,IF(trajectories[[#This Row],[INR]]&lt;1.8,D304*1.1,D304*1.075))),IF(trajectories[[#This Row],[INR]]&lt;1.5,D304*1.15,IF(trajectories[[#This Row],[INR]]&lt;1.8,D304*1.1,IF(trajectories[[#This Row],[INR]]&lt;2,D304*1.075,IF(trajectories[[#This Row],[INR]]&lt;=3,D304,IF(trajectories[[#This Row],[INR]]&lt;3.4,D304*0.925,IF(trajectories[[#This Row],[INR]]&lt;4,D304*0.9,IF(trajectories[[#This Row],[INR]]&lt;=5,D304*0.875,trajectories[[#This Row],[dose_manual]]))))))))))</f>
        <v>20.90117998477206</v>
      </c>
      <c r="E305" s="1">
        <f>IF(OR(trajectories[[#This Row],[day]]=1,trajectories[[#This Row],[day]]=3),2,IF(OR(trajectories[[#This Row],[INR]]&lt;2,AND(trajectories[[#This Row],[INR]]&lt;=5,trajectories[[#This Row],[INR]]&gt;3)),7,IF(trajectories[[#This Row],[INR]]&lt;=3,IF(D304&lt;&gt;D303,1,VLOOKUP(E304,$L$2:$M$7,2,FALSE)),trajectories[[#This Row],[interval_manual]])))</f>
        <v>7</v>
      </c>
      <c r="F305">
        <f>IF(OR(trajectories[[#This Row],[INR]]&gt;5,AND(trajectories[[#This Row],[INR]]&gt;3,F304=1)),1,0)</f>
        <v>0</v>
      </c>
      <c r="G305">
        <f>IF(trajectories[[#This Row],[INR]]&gt;=4,1,0)</f>
        <v>0</v>
      </c>
    </row>
    <row r="306" spans="1:7" x14ac:dyDescent="0.45">
      <c r="A306" s="1">
        <f>IFERROR(IF(trajectories[[#This Row],[day]]&lt;B305,A305+1,A305),1)</f>
        <v>19</v>
      </c>
      <c r="B306" s="1">
        <f t="shared" si="8"/>
        <v>84</v>
      </c>
      <c r="C306">
        <v>2</v>
      </c>
      <c r="D306" s="1">
        <f>IF(F305=1,trajectories[[#This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Row],[INR]]&lt;1.5,D305*1.15,IF(trajectories[[#This Row],[INR]]&lt;1.8,D305*1.1,D305*1.075))),IF(trajectories[[#This Row],[INR]]&lt;1.5,D305*1.15,IF(trajectories[[#This Row],[INR]]&lt;1.8,D305*1.1,IF(trajectories[[#This Row],[INR]]&lt;2,D305*1.075,IF(trajectories[[#This Row],[INR]]&lt;=3,D305,IF(trajectories[[#This Row],[INR]]&lt;3.4,D305*0.925,IF(trajectories[[#This Row],[INR]]&lt;4,D305*0.9,IF(trajectories[[#This Row],[INR]]&lt;=5,D305*0.875,trajectories[[#This Row],[dose_manual]]))))))))))</f>
        <v>20.90117998477206</v>
      </c>
      <c r="E306" s="1">
        <f>IF(OR(trajectories[[#This Row],[day]]=1,trajectories[[#This Row],[day]]=3),2,IF(OR(trajectories[[#This Row],[INR]]&lt;2,AND(trajectories[[#This Row],[INR]]&lt;=5,trajectories[[#This Row],[INR]]&gt;3)),7,IF(trajectories[[#This Row],[INR]]&lt;=3,IF(D305&lt;&gt;D304,1,VLOOKUP(E305,$L$2:$M$7,2,FALSE)),trajectories[[#This Row],[interval_manual]])))</f>
        <v>1</v>
      </c>
      <c r="F306">
        <f>IF(OR(trajectories[[#This Row],[INR]]&gt;5,AND(trajectories[[#This Row],[INR]]&gt;3,F305=1)),1,0)</f>
        <v>0</v>
      </c>
      <c r="G306">
        <f>IF(trajectories[[#This Row],[INR]]&gt;=4,1,0)</f>
        <v>0</v>
      </c>
    </row>
    <row r="307" spans="1:7" x14ac:dyDescent="0.45">
      <c r="A307" s="1">
        <f>IFERROR(IF(trajectories[[#This Row],[day]]&lt;B306,A306+1,A306),1)</f>
        <v>19</v>
      </c>
      <c r="B307" s="1">
        <f t="shared" si="8"/>
        <v>85</v>
      </c>
      <c r="C307">
        <v>1.7000000000000002</v>
      </c>
      <c r="D307" s="1">
        <f>IF(F306=1,trajectories[[#This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Row],[INR]]&lt;1.5,D306*1.15,IF(trajectories[[#This Row],[INR]]&lt;1.8,D306*1.1,D306*1.075))),IF(trajectories[[#This Row],[INR]]&lt;1.5,D306*1.15,IF(trajectories[[#This Row],[INR]]&lt;1.8,D306*1.1,IF(trajectories[[#This Row],[INR]]&lt;2,D306*1.075,IF(trajectories[[#This Row],[INR]]&lt;=3,D306,IF(trajectories[[#This Row],[INR]]&lt;3.4,D306*0.925,IF(trajectories[[#This Row],[INR]]&lt;4,D306*0.9,IF(trajectories[[#This Row],[INR]]&lt;=5,D306*0.875,trajectories[[#This Row],[dose_manual]]))))))))))</f>
        <v>22.991297983249268</v>
      </c>
      <c r="E307" s="1">
        <f>IF(OR(trajectories[[#This Row],[day]]=1,trajectories[[#This Row],[day]]=3),2,IF(OR(trajectories[[#This Row],[INR]]&lt;2,AND(trajectories[[#This Row],[INR]]&lt;=5,trajectories[[#This Row],[INR]]&gt;3)),7,IF(trajectories[[#This Row],[INR]]&lt;=3,IF(D306&lt;&gt;D305,1,VLOOKUP(E306,$L$2:$M$7,2,FALSE)),trajectories[[#This Row],[interval_manual]])))</f>
        <v>7</v>
      </c>
      <c r="F307">
        <f>IF(OR(trajectories[[#This Row],[INR]]&gt;5,AND(trajectories[[#This Row],[INR]]&gt;3,F306=1)),1,0)</f>
        <v>0</v>
      </c>
      <c r="G307">
        <f>IF(trajectories[[#This Row],[INR]]&gt;=4,1,0)</f>
        <v>0</v>
      </c>
    </row>
    <row r="308" spans="1:7" x14ac:dyDescent="0.45">
      <c r="A308" s="1">
        <f>IFERROR(IF(trajectories[[#This Row],[day]]&lt;B307,A307+1,A307),1)</f>
        <v>20</v>
      </c>
      <c r="B308" s="1">
        <f t="shared" si="8"/>
        <v>1</v>
      </c>
      <c r="C308">
        <v>1</v>
      </c>
      <c r="D308" s="1">
        <f>IF(F307=1,trajectories[[#This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Row],[INR]]&lt;1.5,D307*1.15,IF(trajectories[[#This Row],[INR]]&lt;1.8,D307*1.1,D307*1.075))),IF(trajectories[[#This Row],[INR]]&lt;1.5,D307*1.15,IF(trajectories[[#This Row],[INR]]&lt;1.8,D307*1.1,IF(trajectories[[#This Row],[INR]]&lt;2,D307*1.075,IF(trajectories[[#This Row],[INR]]&lt;=3,D307,IF(trajectories[[#This Row],[INR]]&lt;3.4,D307*0.925,IF(trajectories[[#This Row],[INR]]&lt;4,D307*0.9,IF(trajectories[[#This Row],[INR]]&lt;=5,D307*0.875,trajectories[[#This Row],[dose_manual]]))))))))))</f>
        <v>5</v>
      </c>
      <c r="E308" s="1">
        <f>IF(OR(trajectories[[#This Row],[day]]=1,trajectories[[#This Row],[day]]=3),2,IF(OR(trajectories[[#This Row],[INR]]&lt;2,AND(trajectories[[#This Row],[INR]]&lt;=5,trajectories[[#This Row],[INR]]&gt;3)),7,IF(trajectories[[#This Row],[INR]]&lt;=3,IF(D307&lt;&gt;D306,1,VLOOKUP(E307,$L$2:$M$7,2,FALSE)),trajectories[[#This Row],[interval_manual]])))</f>
        <v>2</v>
      </c>
      <c r="F308">
        <f>IF(OR(trajectories[[#This Row],[INR]]&gt;5,AND(trajectories[[#This Row],[INR]]&gt;3,F307=1)),1,0)</f>
        <v>0</v>
      </c>
      <c r="G308">
        <f>IF(trajectories[[#This Row],[INR]]&gt;=4,1,0)</f>
        <v>0</v>
      </c>
    </row>
    <row r="309" spans="1:7" x14ac:dyDescent="0.45">
      <c r="A309" s="1">
        <f>IFERROR(IF(trajectories[[#This Row],[day]]&lt;B308,A308+1,A308),1)</f>
        <v>20</v>
      </c>
      <c r="B309" s="1">
        <f t="shared" si="8"/>
        <v>3</v>
      </c>
      <c r="C309">
        <v>1.1000000000000001</v>
      </c>
      <c r="D309" s="1">
        <f>IF(F308=1,trajectories[[#This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Row],[INR]]&lt;1.5,D308*1.15,IF(trajectories[[#This Row],[INR]]&lt;1.8,D308*1.1,D308*1.075))),IF(trajectories[[#This Row],[INR]]&lt;1.5,D308*1.15,IF(trajectories[[#This Row],[INR]]&lt;1.8,D308*1.1,IF(trajectories[[#This Row],[INR]]&lt;2,D308*1.075,IF(trajectories[[#This Row],[INR]]&lt;=3,D308,IF(trajectories[[#This Row],[INR]]&lt;3.4,D308*0.925,IF(trajectories[[#This Row],[INR]]&lt;4,D308*0.9,IF(trajectories[[#This Row],[INR]]&lt;=5,D308*0.875,trajectories[[#This Row],[dose_manual]]))))))))))</f>
        <v>5.75</v>
      </c>
      <c r="E309" s="1">
        <f>IF(OR(trajectories[[#This Row],[day]]=1,trajectories[[#This Row],[day]]=3),2,IF(OR(trajectories[[#This Row],[INR]]&lt;2,AND(trajectories[[#This Row],[INR]]&lt;=5,trajectories[[#This Row],[INR]]&gt;3)),7,IF(trajectories[[#This Row],[INR]]&lt;=3,IF(D308&lt;&gt;D307,1,VLOOKUP(E308,$L$2:$M$7,2,FALSE)),trajectories[[#This Row],[interval_manual]])))</f>
        <v>2</v>
      </c>
      <c r="F309">
        <f>IF(OR(trajectories[[#This Row],[INR]]&gt;5,AND(trajectories[[#This Row],[INR]]&gt;3,F308=1)),1,0)</f>
        <v>0</v>
      </c>
      <c r="G309">
        <f>IF(trajectories[[#This Row],[INR]]&gt;=4,1,0)</f>
        <v>0</v>
      </c>
    </row>
    <row r="310" spans="1:7" x14ac:dyDescent="0.45">
      <c r="A310" s="1">
        <f>IFERROR(IF(trajectories[[#This Row],[day]]&lt;B309,A309+1,A309),1)</f>
        <v>20</v>
      </c>
      <c r="B310" s="1">
        <f t="shared" si="8"/>
        <v>5</v>
      </c>
      <c r="C310">
        <v>2.1</v>
      </c>
      <c r="D310" s="1">
        <f>IF(F309=1,trajectories[[#This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Row],[INR]]&lt;1.5,D309*1.15,IF(trajectories[[#This Row],[INR]]&lt;1.8,D309*1.1,D309*1.075))),IF(trajectories[[#This Row],[INR]]&lt;1.5,D309*1.15,IF(trajectories[[#This Row],[INR]]&lt;1.8,D309*1.1,IF(trajectories[[#This Row],[INR]]&lt;2,D309*1.075,IF(trajectories[[#This Row],[INR]]&lt;=3,D309,IF(trajectories[[#This Row],[INR]]&lt;3.4,D309*0.925,IF(trajectories[[#This Row],[INR]]&lt;4,D309*0.9,IF(trajectories[[#This Row],[INR]]&lt;=5,D309*0.875,trajectories[[#This Row],[dose_manual]]))))))))))</f>
        <v>5.75</v>
      </c>
      <c r="E310" s="1">
        <f>IF(OR(trajectories[[#This Row],[day]]=1,trajectories[[#This Row],[day]]=3),2,IF(OR(trajectories[[#This Row],[INR]]&lt;2,AND(trajectories[[#This Row],[INR]]&lt;=5,trajectories[[#This Row],[INR]]&gt;3)),7,IF(trajectories[[#This Row],[INR]]&lt;=3,IF(D309&lt;&gt;D308,1,VLOOKUP(E309,$L$2:$M$7,2,FALSE)),trajectories[[#This Row],[interval_manual]])))</f>
        <v>1</v>
      </c>
      <c r="F310">
        <f>IF(OR(trajectories[[#This Row],[INR]]&gt;5,AND(trajectories[[#This Row],[INR]]&gt;3,F309=1)),1,0)</f>
        <v>0</v>
      </c>
      <c r="G310">
        <f>IF(trajectories[[#This Row],[INR]]&gt;=4,1,0)</f>
        <v>0</v>
      </c>
    </row>
    <row r="311" spans="1:7" x14ac:dyDescent="0.45">
      <c r="A311" s="1">
        <f>IFERROR(IF(trajectories[[#This Row],[day]]&lt;B310,A310+1,A310),1)</f>
        <v>20</v>
      </c>
      <c r="B311" s="1">
        <f t="shared" si="8"/>
        <v>6</v>
      </c>
      <c r="C311">
        <v>1.4</v>
      </c>
      <c r="D311" s="1">
        <f>IF(F310=1,trajectories[[#This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Row],[INR]]&lt;1.5,D310*1.15,IF(trajectories[[#This Row],[INR]]&lt;1.8,D310*1.1,D310*1.075))),IF(trajectories[[#This Row],[INR]]&lt;1.5,D310*1.15,IF(trajectories[[#This Row],[INR]]&lt;1.8,D310*1.1,IF(trajectories[[#This Row],[INR]]&lt;2,D310*1.075,IF(trajectories[[#This Row],[INR]]&lt;=3,D310,IF(trajectories[[#This Row],[INR]]&lt;3.4,D310*0.925,IF(trajectories[[#This Row],[INR]]&lt;4,D310*0.9,IF(trajectories[[#This Row],[INR]]&lt;=5,D310*0.875,trajectories[[#This Row],[dose_manual]]))))))))))</f>
        <v>6.6124999999999998</v>
      </c>
      <c r="E311" s="1">
        <f>IF(OR(trajectories[[#This Row],[day]]=1,trajectories[[#This Row],[day]]=3),2,IF(OR(trajectories[[#This Row],[INR]]&lt;2,AND(trajectories[[#This Row],[INR]]&lt;=5,trajectories[[#This Row],[INR]]&gt;3)),7,IF(trajectories[[#This Row],[INR]]&lt;=3,IF(D310&lt;&gt;D309,1,VLOOKUP(E310,$L$2:$M$7,2,FALSE)),trajectories[[#This Row],[interval_manual]])))</f>
        <v>7</v>
      </c>
      <c r="F311">
        <f>IF(OR(trajectories[[#This Row],[INR]]&gt;5,AND(trajectories[[#This Row],[INR]]&gt;3,F310=1)),1,0)</f>
        <v>0</v>
      </c>
      <c r="G311">
        <f>IF(trajectories[[#This Row],[INR]]&gt;=4,1,0)</f>
        <v>0</v>
      </c>
    </row>
    <row r="312" spans="1:7" x14ac:dyDescent="0.45">
      <c r="A312" s="1">
        <f>IFERROR(IF(trajectories[[#This Row],[day]]&lt;B311,A311+1,A311),1)</f>
        <v>20</v>
      </c>
      <c r="B312" s="1">
        <f t="shared" si="8"/>
        <v>13</v>
      </c>
      <c r="C312">
        <v>1</v>
      </c>
      <c r="D312" s="1">
        <f>IF(F311=1,trajectories[[#This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Row],[INR]]&lt;1.5,D311*1.15,IF(trajectories[[#This Row],[INR]]&lt;1.8,D311*1.1,D311*1.075))),IF(trajectories[[#This Row],[INR]]&lt;1.5,D311*1.15,IF(trajectories[[#This Row],[INR]]&lt;1.8,D311*1.1,IF(trajectories[[#This Row],[INR]]&lt;2,D311*1.075,IF(trajectories[[#This Row],[INR]]&lt;=3,D311,IF(trajectories[[#This Row],[INR]]&lt;3.4,D311*0.925,IF(trajectories[[#This Row],[INR]]&lt;4,D311*0.9,IF(trajectories[[#This Row],[INR]]&lt;=5,D311*0.875,trajectories[[#This Row],[dose_manual]]))))))))))</f>
        <v>7.6043749999999992</v>
      </c>
      <c r="E312" s="1">
        <f>IF(OR(trajectories[[#This Row],[day]]=1,trajectories[[#This Row],[day]]=3),2,IF(OR(trajectories[[#This Row],[INR]]&lt;2,AND(trajectories[[#This Row],[INR]]&lt;=5,trajectories[[#This Row],[INR]]&gt;3)),7,IF(trajectories[[#This Row],[INR]]&lt;=3,IF(D311&lt;&gt;D310,1,VLOOKUP(E311,$L$2:$M$7,2,FALSE)),trajectories[[#This Row],[interval_manual]])))</f>
        <v>7</v>
      </c>
      <c r="F312">
        <f>IF(OR(trajectories[[#This Row],[INR]]&gt;5,AND(trajectories[[#This Row],[INR]]&gt;3,F311=1)),1,0)</f>
        <v>0</v>
      </c>
      <c r="G312">
        <f>IF(trajectories[[#This Row],[INR]]&gt;=4,1,0)</f>
        <v>0</v>
      </c>
    </row>
    <row r="313" spans="1:7" x14ac:dyDescent="0.45">
      <c r="A313" s="1">
        <f>IFERROR(IF(trajectories[[#This Row],[day]]&lt;B312,A312+1,A312),1)</f>
        <v>20</v>
      </c>
      <c r="B313" s="1">
        <f t="shared" si="8"/>
        <v>20</v>
      </c>
      <c r="C313">
        <v>1</v>
      </c>
      <c r="D313" s="1">
        <f>IF(F312=1,trajectories[[#This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Row],[INR]]&lt;1.5,D312*1.15,IF(trajectories[[#This Row],[INR]]&lt;1.8,D312*1.1,D312*1.075))),IF(trajectories[[#This Row],[INR]]&lt;1.5,D312*1.15,IF(trajectories[[#This Row],[INR]]&lt;1.8,D312*1.1,IF(trajectories[[#This Row],[INR]]&lt;2,D312*1.075,IF(trajectories[[#This Row],[INR]]&lt;=3,D312,IF(trajectories[[#This Row],[INR]]&lt;3.4,D312*0.925,IF(trajectories[[#This Row],[INR]]&lt;4,D312*0.9,IF(trajectories[[#This Row],[INR]]&lt;=5,D312*0.875,trajectories[[#This Row],[dose_manual]]))))))))))</f>
        <v>8.7450312499999985</v>
      </c>
      <c r="E313" s="1">
        <f>IF(OR(trajectories[[#This Row],[day]]=1,trajectories[[#This Row],[day]]=3),2,IF(OR(trajectories[[#This Row],[INR]]&lt;2,AND(trajectories[[#This Row],[INR]]&lt;=5,trajectories[[#This Row],[INR]]&gt;3)),7,IF(trajectories[[#This Row],[INR]]&lt;=3,IF(D312&lt;&gt;D311,1,VLOOKUP(E312,$L$2:$M$7,2,FALSE)),trajectories[[#This Row],[interval_manual]])))</f>
        <v>7</v>
      </c>
      <c r="F313">
        <f>IF(OR(trajectories[[#This Row],[INR]]&gt;5,AND(trajectories[[#This Row],[INR]]&gt;3,F312=1)),1,0)</f>
        <v>0</v>
      </c>
      <c r="G313">
        <f>IF(trajectories[[#This Row],[INR]]&gt;=4,1,0)</f>
        <v>0</v>
      </c>
    </row>
    <row r="314" spans="1:7" x14ac:dyDescent="0.45">
      <c r="A314" s="1">
        <f>IFERROR(IF(trajectories[[#This Row],[day]]&lt;B313,A313+1,A313),1)</f>
        <v>20</v>
      </c>
      <c r="B314" s="1">
        <f t="shared" si="8"/>
        <v>27</v>
      </c>
      <c r="C314">
        <v>1</v>
      </c>
      <c r="D314" s="1">
        <f>IF(F313=1,trajectories[[#This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Row],[INR]]&lt;1.5,D313*1.15,IF(trajectories[[#This Row],[INR]]&lt;1.8,D313*1.1,D313*1.075))),IF(trajectories[[#This Row],[INR]]&lt;1.5,D313*1.15,IF(trajectories[[#This Row],[INR]]&lt;1.8,D313*1.1,IF(trajectories[[#This Row],[INR]]&lt;2,D313*1.075,IF(trajectories[[#This Row],[INR]]&lt;=3,D313,IF(trajectories[[#This Row],[INR]]&lt;3.4,D313*0.925,IF(trajectories[[#This Row],[INR]]&lt;4,D313*0.9,IF(trajectories[[#This Row],[INR]]&lt;=5,D313*0.875,trajectories[[#This Row],[dose_manual]]))))))))))</f>
        <v>10.056785937499997</v>
      </c>
      <c r="E314" s="1">
        <f>IF(OR(trajectories[[#This Row],[day]]=1,trajectories[[#This Row],[day]]=3),2,IF(OR(trajectories[[#This Row],[INR]]&lt;2,AND(trajectories[[#This Row],[INR]]&lt;=5,trajectories[[#This Row],[INR]]&gt;3)),7,IF(trajectories[[#This Row],[INR]]&lt;=3,IF(D313&lt;&gt;D312,1,VLOOKUP(E313,$L$2:$M$7,2,FALSE)),trajectories[[#This Row],[interval_manual]])))</f>
        <v>7</v>
      </c>
      <c r="F314">
        <f>IF(OR(trajectories[[#This Row],[INR]]&gt;5,AND(trajectories[[#This Row],[INR]]&gt;3,F313=1)),1,0)</f>
        <v>0</v>
      </c>
      <c r="G314">
        <f>IF(trajectories[[#This Row],[INR]]&gt;=4,1,0)</f>
        <v>0</v>
      </c>
    </row>
    <row r="315" spans="1:7" x14ac:dyDescent="0.45">
      <c r="A315" s="1">
        <f>IFERROR(IF(trajectories[[#This Row],[day]]&lt;B314,A314+1,A314),1)</f>
        <v>20</v>
      </c>
      <c r="B315" s="1">
        <f t="shared" si="8"/>
        <v>34</v>
      </c>
      <c r="C315">
        <v>1.4</v>
      </c>
      <c r="D315" s="1">
        <f>IF(F314=1,trajectories[[#This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Row],[INR]]&lt;1.5,D314*1.15,IF(trajectories[[#This Row],[INR]]&lt;1.8,D314*1.1,D314*1.075))),IF(trajectories[[#This Row],[INR]]&lt;1.5,D314*1.15,IF(trajectories[[#This Row],[INR]]&lt;1.8,D314*1.1,IF(trajectories[[#This Row],[INR]]&lt;2,D314*1.075,IF(trajectories[[#This Row],[INR]]&lt;=3,D314,IF(trajectories[[#This Row],[INR]]&lt;3.4,D314*0.925,IF(trajectories[[#This Row],[INR]]&lt;4,D314*0.9,IF(trajectories[[#This Row],[INR]]&lt;=5,D314*0.875,trajectories[[#This Row],[dose_manual]]))))))))))</f>
        <v>11.565303828124996</v>
      </c>
      <c r="E315" s="1">
        <f>IF(OR(trajectories[[#This Row],[day]]=1,trajectories[[#This Row],[day]]=3),2,IF(OR(trajectories[[#This Row],[INR]]&lt;2,AND(trajectories[[#This Row],[INR]]&lt;=5,trajectories[[#This Row],[INR]]&gt;3)),7,IF(trajectories[[#This Row],[INR]]&lt;=3,IF(D314&lt;&gt;D313,1,VLOOKUP(E314,$L$2:$M$7,2,FALSE)),trajectories[[#This Row],[interval_manual]])))</f>
        <v>7</v>
      </c>
      <c r="F315">
        <f>IF(OR(trajectories[[#This Row],[INR]]&gt;5,AND(trajectories[[#This Row],[INR]]&gt;3,F314=1)),1,0)</f>
        <v>0</v>
      </c>
      <c r="G315">
        <f>IF(trajectories[[#This Row],[INR]]&gt;=4,1,0)</f>
        <v>0</v>
      </c>
    </row>
    <row r="316" spans="1:7" x14ac:dyDescent="0.45">
      <c r="A316" s="1">
        <f>IFERROR(IF(trajectories[[#This Row],[day]]&lt;B315,A315+1,A315),1)</f>
        <v>20</v>
      </c>
      <c r="B316" s="1">
        <f t="shared" si="8"/>
        <v>41</v>
      </c>
      <c r="C316">
        <v>2.2999999999999998</v>
      </c>
      <c r="D316" s="1">
        <f>IF(F315=1,trajectories[[#This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Row],[INR]]&lt;1.5,D315*1.15,IF(trajectories[[#This Row],[INR]]&lt;1.8,D315*1.1,D315*1.075))),IF(trajectories[[#This Row],[INR]]&lt;1.5,D315*1.15,IF(trajectories[[#This Row],[INR]]&lt;1.8,D315*1.1,IF(trajectories[[#This Row],[INR]]&lt;2,D315*1.075,IF(trajectories[[#This Row],[INR]]&lt;=3,D315,IF(trajectories[[#This Row],[INR]]&lt;3.4,D315*0.925,IF(trajectories[[#This Row],[INR]]&lt;4,D315*0.9,IF(trajectories[[#This Row],[INR]]&lt;=5,D315*0.875,trajectories[[#This Row],[dose_manual]]))))))))))</f>
        <v>11.565303828124996</v>
      </c>
      <c r="E316" s="1">
        <f>IF(OR(trajectories[[#This Row],[day]]=1,trajectories[[#This Row],[day]]=3),2,IF(OR(trajectories[[#This Row],[INR]]&lt;2,AND(trajectories[[#This Row],[INR]]&lt;=5,trajectories[[#This Row],[INR]]&gt;3)),7,IF(trajectories[[#This Row],[INR]]&lt;=3,IF(D315&lt;&gt;D314,1,VLOOKUP(E315,$L$2:$M$7,2,FALSE)),trajectories[[#This Row],[interval_manual]])))</f>
        <v>1</v>
      </c>
      <c r="F316">
        <f>IF(OR(trajectories[[#This Row],[INR]]&gt;5,AND(trajectories[[#This Row],[INR]]&gt;3,F315=1)),1,0)</f>
        <v>0</v>
      </c>
      <c r="G316">
        <f>IF(trajectories[[#This Row],[INR]]&gt;=4,1,0)</f>
        <v>0</v>
      </c>
    </row>
    <row r="317" spans="1:7" x14ac:dyDescent="0.45">
      <c r="A317" s="1">
        <f>IFERROR(IF(trajectories[[#This Row],[day]]&lt;B316,A316+1,A316),1)</f>
        <v>20</v>
      </c>
      <c r="B317" s="1">
        <f t="shared" si="8"/>
        <v>42</v>
      </c>
      <c r="C317">
        <v>1.3</v>
      </c>
      <c r="D317" s="1">
        <f>IF(F316=1,trajectories[[#This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Row],[INR]]&lt;1.5,D316*1.15,IF(trajectories[[#This Row],[INR]]&lt;1.8,D316*1.1,D316*1.075))),IF(trajectories[[#This Row],[INR]]&lt;1.5,D316*1.15,IF(trajectories[[#This Row],[INR]]&lt;1.8,D316*1.1,IF(trajectories[[#This Row],[INR]]&lt;2,D316*1.075,IF(trajectories[[#This Row],[INR]]&lt;=3,D316,IF(trajectories[[#This Row],[INR]]&lt;3.4,D316*0.925,IF(trajectories[[#This Row],[INR]]&lt;4,D316*0.9,IF(trajectories[[#This Row],[INR]]&lt;=5,D316*0.875,trajectories[[#This Row],[dose_manual]]))))))))))</f>
        <v>13.300099402343745</v>
      </c>
      <c r="E317" s="1">
        <f>IF(OR(trajectories[[#This Row],[day]]=1,trajectories[[#This Row],[day]]=3),2,IF(OR(trajectories[[#This Row],[INR]]&lt;2,AND(trajectories[[#This Row],[INR]]&lt;=5,trajectories[[#This Row],[INR]]&gt;3)),7,IF(trajectories[[#This Row],[INR]]&lt;=3,IF(D316&lt;&gt;D315,1,VLOOKUP(E316,$L$2:$M$7,2,FALSE)),trajectories[[#This Row],[interval_manual]])))</f>
        <v>7</v>
      </c>
      <c r="F317">
        <f>IF(OR(trajectories[[#This Row],[INR]]&gt;5,AND(trajectories[[#This Row],[INR]]&gt;3,F316=1)),1,0)</f>
        <v>0</v>
      </c>
      <c r="G317">
        <f>IF(trajectories[[#This Row],[INR]]&gt;=4,1,0)</f>
        <v>0</v>
      </c>
    </row>
    <row r="318" spans="1:7" x14ac:dyDescent="0.45">
      <c r="A318" s="1">
        <f>IFERROR(IF(trajectories[[#This Row],[day]]&lt;B317,A317+1,A317),1)</f>
        <v>20</v>
      </c>
      <c r="B318" s="1">
        <f t="shared" si="8"/>
        <v>49</v>
      </c>
      <c r="C318">
        <v>1</v>
      </c>
      <c r="D318" s="1">
        <f>IF(F317=1,trajectories[[#This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Row],[INR]]&lt;1.5,D317*1.15,IF(trajectories[[#This Row],[INR]]&lt;1.8,D317*1.1,D317*1.075))),IF(trajectories[[#This Row],[INR]]&lt;1.5,D317*1.15,IF(trajectories[[#This Row],[INR]]&lt;1.8,D317*1.1,IF(trajectories[[#This Row],[INR]]&lt;2,D317*1.075,IF(trajectories[[#This Row],[INR]]&lt;=3,D317,IF(trajectories[[#This Row],[INR]]&lt;3.4,D317*0.925,IF(trajectories[[#This Row],[INR]]&lt;4,D317*0.9,IF(trajectories[[#This Row],[INR]]&lt;=5,D317*0.875,trajectories[[#This Row],[dose_manual]]))))))))))</f>
        <v>15.295114312695306</v>
      </c>
      <c r="E318" s="1">
        <f>IF(OR(trajectories[[#This Row],[day]]=1,trajectories[[#This Row],[day]]=3),2,IF(OR(trajectories[[#This Row],[INR]]&lt;2,AND(trajectories[[#This Row],[INR]]&lt;=5,trajectories[[#This Row],[INR]]&gt;3)),7,IF(trajectories[[#This Row],[INR]]&lt;=3,IF(D317&lt;&gt;D316,1,VLOOKUP(E317,$L$2:$M$7,2,FALSE)),trajectories[[#This Row],[interval_manual]])))</f>
        <v>7</v>
      </c>
      <c r="F318">
        <f>IF(OR(trajectories[[#This Row],[INR]]&gt;5,AND(trajectories[[#This Row],[INR]]&gt;3,F317=1)),1,0)</f>
        <v>0</v>
      </c>
      <c r="G318">
        <f>IF(trajectories[[#This Row],[INR]]&gt;=4,1,0)</f>
        <v>0</v>
      </c>
    </row>
    <row r="319" spans="1:7" x14ac:dyDescent="0.45">
      <c r="A319" s="1">
        <f>IFERROR(IF(trajectories[[#This Row],[day]]&lt;B318,A318+1,A318),1)</f>
        <v>20</v>
      </c>
      <c r="B319" s="1">
        <f t="shared" si="8"/>
        <v>56</v>
      </c>
      <c r="C319">
        <v>1</v>
      </c>
      <c r="D319" s="1">
        <f>IF(F318=1,trajectories[[#This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Row],[INR]]&lt;1.5,D318*1.15,IF(trajectories[[#This Row],[INR]]&lt;1.8,D318*1.1,D318*1.075))),IF(trajectories[[#This Row],[INR]]&lt;1.5,D318*1.15,IF(trajectories[[#This Row],[INR]]&lt;1.8,D318*1.1,IF(trajectories[[#This Row],[INR]]&lt;2,D318*1.075,IF(trajectories[[#This Row],[INR]]&lt;=3,D318,IF(trajectories[[#This Row],[INR]]&lt;3.4,D318*0.925,IF(trajectories[[#This Row],[INR]]&lt;4,D318*0.9,IF(trajectories[[#This Row],[INR]]&lt;=5,D318*0.875,trajectories[[#This Row],[dose_manual]]))))))))))</f>
        <v>17.589381459599601</v>
      </c>
      <c r="E319" s="1">
        <f>IF(OR(trajectories[[#This Row],[day]]=1,trajectories[[#This Row],[day]]=3),2,IF(OR(trajectories[[#This Row],[INR]]&lt;2,AND(trajectories[[#This Row],[INR]]&lt;=5,trajectories[[#This Row],[INR]]&gt;3)),7,IF(trajectories[[#This Row],[INR]]&lt;=3,IF(D318&lt;&gt;D317,1,VLOOKUP(E318,$L$2:$M$7,2,FALSE)),trajectories[[#This Row],[interval_manual]])))</f>
        <v>7</v>
      </c>
      <c r="F319">
        <f>IF(OR(trajectories[[#This Row],[INR]]&gt;5,AND(trajectories[[#This Row],[INR]]&gt;3,F318=1)),1,0)</f>
        <v>0</v>
      </c>
      <c r="G319">
        <f>IF(trajectories[[#This Row],[INR]]&gt;=4,1,0)</f>
        <v>0</v>
      </c>
    </row>
    <row r="320" spans="1:7" x14ac:dyDescent="0.45">
      <c r="A320" s="1">
        <f>IFERROR(IF(trajectories[[#This Row],[day]]&lt;B319,A319+1,A319),1)</f>
        <v>20</v>
      </c>
      <c r="B320" s="1">
        <f t="shared" si="8"/>
        <v>63</v>
      </c>
      <c r="C320">
        <v>1</v>
      </c>
      <c r="D320" s="1">
        <f>IF(F319=1,trajectories[[#This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Row],[INR]]&lt;1.5,D319*1.15,IF(trajectories[[#This Row],[INR]]&lt;1.8,D319*1.1,D319*1.075))),IF(trajectories[[#This Row],[INR]]&lt;1.5,D319*1.15,IF(trajectories[[#This Row],[INR]]&lt;1.8,D319*1.1,IF(trajectories[[#This Row],[INR]]&lt;2,D319*1.075,IF(trajectories[[#This Row],[INR]]&lt;=3,D319,IF(trajectories[[#This Row],[INR]]&lt;3.4,D319*0.925,IF(trajectories[[#This Row],[INR]]&lt;4,D319*0.9,IF(trajectories[[#This Row],[INR]]&lt;=5,D319*0.875,trajectories[[#This Row],[dose_manual]]))))))))))</f>
        <v>20.22778867853954</v>
      </c>
      <c r="E320" s="1">
        <f>IF(OR(trajectories[[#This Row],[day]]=1,trajectories[[#This Row],[day]]=3),2,IF(OR(trajectories[[#This Row],[INR]]&lt;2,AND(trajectories[[#This Row],[INR]]&lt;=5,trajectories[[#This Row],[INR]]&gt;3)),7,IF(trajectories[[#This Row],[INR]]&lt;=3,IF(D319&lt;&gt;D318,1,VLOOKUP(E319,$L$2:$M$7,2,FALSE)),trajectories[[#This Row],[interval_manual]])))</f>
        <v>7</v>
      </c>
      <c r="F320">
        <f>IF(OR(trajectories[[#This Row],[INR]]&gt;5,AND(trajectories[[#This Row],[INR]]&gt;3,F319=1)),1,0)</f>
        <v>0</v>
      </c>
      <c r="G320">
        <f>IF(trajectories[[#This Row],[INR]]&gt;=4,1,0)</f>
        <v>0</v>
      </c>
    </row>
    <row r="321" spans="1:7" x14ac:dyDescent="0.45">
      <c r="A321" s="1">
        <f>IFERROR(IF(trajectories[[#This Row],[day]]&lt;B320,A320+1,A320),1)</f>
        <v>20</v>
      </c>
      <c r="B321" s="1">
        <f t="shared" si="8"/>
        <v>70</v>
      </c>
      <c r="C321">
        <v>1</v>
      </c>
      <c r="D321" s="1">
        <f>IF(F320=1,trajectories[[#This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Row],[INR]]&lt;1.5,D320*1.15,IF(trajectories[[#This Row],[INR]]&lt;1.8,D320*1.1,D320*1.075))),IF(trajectories[[#This Row],[INR]]&lt;1.5,D320*1.15,IF(trajectories[[#This Row],[INR]]&lt;1.8,D320*1.1,IF(trajectories[[#This Row],[INR]]&lt;2,D320*1.075,IF(trajectories[[#This Row],[INR]]&lt;=3,D320,IF(trajectories[[#This Row],[INR]]&lt;3.4,D320*0.925,IF(trajectories[[#This Row],[INR]]&lt;4,D320*0.9,IF(trajectories[[#This Row],[INR]]&lt;=5,D320*0.875,trajectories[[#This Row],[dose_manual]]))))))))))</f>
        <v>23.26195698032047</v>
      </c>
      <c r="E321" s="1">
        <f>IF(OR(trajectories[[#This Row],[day]]=1,trajectories[[#This Row],[day]]=3),2,IF(OR(trajectories[[#This Row],[INR]]&lt;2,AND(trajectories[[#This Row],[INR]]&lt;=5,trajectories[[#This Row],[INR]]&gt;3)),7,IF(trajectories[[#This Row],[INR]]&lt;=3,IF(D320&lt;&gt;D319,1,VLOOKUP(E320,$L$2:$M$7,2,FALSE)),trajectories[[#This Row],[interval_manual]])))</f>
        <v>7</v>
      </c>
      <c r="F321">
        <f>IF(OR(trajectories[[#This Row],[INR]]&gt;5,AND(trajectories[[#This Row],[INR]]&gt;3,F320=1)),1,0)</f>
        <v>0</v>
      </c>
      <c r="G321">
        <f>IF(trajectories[[#This Row],[INR]]&gt;=4,1,0)</f>
        <v>0</v>
      </c>
    </row>
    <row r="322" spans="1:7" x14ac:dyDescent="0.45">
      <c r="A322" s="1">
        <f>IFERROR(IF(trajectories[[#This Row],[day]]&lt;B321,A321+1,A321),1)</f>
        <v>20</v>
      </c>
      <c r="B322" s="1">
        <f t="shared" si="8"/>
        <v>77</v>
      </c>
      <c r="C322">
        <v>1.4</v>
      </c>
      <c r="D322" s="1">
        <f>IF(F321=1,trajectories[[#This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Row],[INR]]&lt;1.5,D321*1.15,IF(trajectories[[#This Row],[INR]]&lt;1.8,D321*1.1,D321*1.075))),IF(trajectories[[#This Row],[INR]]&lt;1.5,D321*1.15,IF(trajectories[[#This Row],[INR]]&lt;1.8,D321*1.1,IF(trajectories[[#This Row],[INR]]&lt;2,D321*1.075,IF(trajectories[[#This Row],[INR]]&lt;=3,D321,IF(trajectories[[#This Row],[INR]]&lt;3.4,D321*0.925,IF(trajectories[[#This Row],[INR]]&lt;4,D321*0.9,IF(trajectories[[#This Row],[INR]]&lt;=5,D321*0.875,trajectories[[#This Row],[dose_manual]]))))))))))</f>
        <v>26.751250527368537</v>
      </c>
      <c r="E322" s="1">
        <f>IF(OR(trajectories[[#This Row],[day]]=1,trajectories[[#This Row],[day]]=3),2,IF(OR(trajectories[[#This Row],[INR]]&lt;2,AND(trajectories[[#This Row],[INR]]&lt;=5,trajectories[[#This Row],[INR]]&gt;3)),7,IF(trajectories[[#This Row],[INR]]&lt;=3,IF(D321&lt;&gt;D320,1,VLOOKUP(E321,$L$2:$M$7,2,FALSE)),trajectories[[#This Row],[interval_manual]])))</f>
        <v>7</v>
      </c>
      <c r="F322">
        <f>IF(OR(trajectories[[#This Row],[INR]]&gt;5,AND(trajectories[[#This Row],[INR]]&gt;3,F321=1)),1,0)</f>
        <v>0</v>
      </c>
      <c r="G322">
        <f>IF(trajectories[[#This Row],[INR]]&gt;=4,1,0)</f>
        <v>0</v>
      </c>
    </row>
    <row r="323" spans="1:7" x14ac:dyDescent="0.45">
      <c r="A323" s="1">
        <f>IFERROR(IF(trajectories[[#This Row],[day]]&lt;B322,A322+1,A322),1)</f>
        <v>20</v>
      </c>
      <c r="B323" s="1">
        <f t="shared" si="8"/>
        <v>84</v>
      </c>
      <c r="C323">
        <v>1.7999999999999998</v>
      </c>
      <c r="D323" s="1">
        <f>IF(F322=1,trajectories[[#This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Row],[INR]]&lt;1.5,D322*1.15,IF(trajectories[[#This Row],[INR]]&lt;1.8,D322*1.1,D322*1.075))),IF(trajectories[[#This Row],[INR]]&lt;1.5,D322*1.15,IF(trajectories[[#This Row],[INR]]&lt;1.8,D322*1.1,IF(trajectories[[#This Row],[INR]]&lt;2,D322*1.075,IF(trajectories[[#This Row],[INR]]&lt;=3,D322,IF(trajectories[[#This Row],[INR]]&lt;3.4,D322*0.925,IF(trajectories[[#This Row],[INR]]&lt;4,D322*0.9,IF(trajectories[[#This Row],[INR]]&lt;=5,D322*0.875,trajectories[[#This Row],[dose_manual]]))))))))))</f>
        <v>28.757594316921175</v>
      </c>
      <c r="E323" s="1">
        <f>IF(OR(trajectories[[#This Row],[day]]=1,trajectories[[#This Row],[day]]=3),2,IF(OR(trajectories[[#This Row],[INR]]&lt;2,AND(trajectories[[#This Row],[INR]]&lt;=5,trajectories[[#This Row],[INR]]&gt;3)),7,IF(trajectories[[#This Row],[INR]]&lt;=3,IF(D322&lt;&gt;D321,1,VLOOKUP(E322,$L$2:$M$7,2,FALSE)),trajectories[[#This Row],[interval_manual]])))</f>
        <v>7</v>
      </c>
      <c r="F323">
        <f>IF(OR(trajectories[[#This Row],[INR]]&gt;5,AND(trajectories[[#This Row],[INR]]&gt;3,F322=1)),1,0)</f>
        <v>0</v>
      </c>
      <c r="G323">
        <f>IF(trajectories[[#This Row],[INR]]&gt;=4,1,0)</f>
        <v>0</v>
      </c>
    </row>
    <row r="324" spans="1:7" x14ac:dyDescent="0.45">
      <c r="A324" s="1">
        <f>IFERROR(IF(trajectories[[#This Row],[day]]&lt;B323,A323+1,A323),1)</f>
        <v>21</v>
      </c>
      <c r="B324" s="1">
        <f t="shared" si="8"/>
        <v>1</v>
      </c>
      <c r="C324">
        <v>1.5999999999999996</v>
      </c>
      <c r="D324" s="1">
        <f>IF(F323=1,trajectories[[#This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Row],[INR]]&lt;1.5,D323*1.15,IF(trajectories[[#This Row],[INR]]&lt;1.8,D323*1.1,D323*1.075))),IF(trajectories[[#This Row],[INR]]&lt;1.5,D323*1.15,IF(trajectories[[#This Row],[INR]]&lt;1.8,D323*1.1,IF(trajectories[[#This Row],[INR]]&lt;2,D323*1.075,IF(trajectories[[#This Row],[INR]]&lt;=3,D323,IF(trajectories[[#This Row],[INR]]&lt;3.4,D323*0.925,IF(trajectories[[#This Row],[INR]]&lt;4,D323*0.9,IF(trajectories[[#This Row],[INR]]&lt;=5,D323*0.875,trajectories[[#This Row],[dose_manual]]))))))))))</f>
        <v>10</v>
      </c>
      <c r="E324" s="1">
        <f>IF(OR(trajectories[[#This Row],[day]]=1,trajectories[[#This Row],[day]]=3),2,IF(OR(trajectories[[#This Row],[INR]]&lt;2,AND(trajectories[[#This Row],[INR]]&lt;=5,trajectories[[#This Row],[INR]]&gt;3)),7,IF(trajectories[[#This Row],[INR]]&lt;=3,IF(D323&lt;&gt;D322,1,VLOOKUP(E323,$L$2:$M$7,2,FALSE)),trajectories[[#This Row],[interval_manual]])))</f>
        <v>2</v>
      </c>
      <c r="F324">
        <f>IF(OR(trajectories[[#This Row],[INR]]&gt;5,AND(trajectories[[#This Row],[INR]]&gt;3,F323=1)),1,0)</f>
        <v>0</v>
      </c>
      <c r="G324">
        <f>IF(trajectories[[#This Row],[INR]]&gt;=4,1,0)</f>
        <v>0</v>
      </c>
    </row>
    <row r="325" spans="1:7" x14ac:dyDescent="0.45">
      <c r="A325" s="1">
        <f>IFERROR(IF(trajectories[[#This Row],[day]]&lt;B324,A324+1,A324),1)</f>
        <v>21</v>
      </c>
      <c r="B325" s="1">
        <f t="shared" si="8"/>
        <v>3</v>
      </c>
      <c r="C325">
        <v>1.9999999999999996</v>
      </c>
      <c r="D325" s="1">
        <f>IF(F324=1,trajectories[[#This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Row],[INR]]&lt;1.5,D324*1.15,IF(trajectories[[#This Row],[INR]]&lt;1.8,D324*1.1,D324*1.075))),IF(trajectories[[#This Row],[INR]]&lt;1.5,D324*1.15,IF(trajectories[[#This Row],[INR]]&lt;1.8,D324*1.1,IF(trajectories[[#This Row],[INR]]&lt;2,D324*1.075,IF(trajectories[[#This Row],[INR]]&lt;=3,D324,IF(trajectories[[#This Row],[INR]]&lt;3.4,D324*0.925,IF(trajectories[[#This Row],[INR]]&lt;4,D324*0.9,IF(trajectories[[#This Row],[INR]]&lt;=5,D324*0.875,trajectories[[#This Row],[dose_manual]]))))))))))</f>
        <v>5</v>
      </c>
      <c r="E325" s="1">
        <f>IF(OR(trajectories[[#This Row],[day]]=1,trajectories[[#This Row],[day]]=3),2,IF(OR(trajectories[[#This Row],[INR]]&lt;2,AND(trajectories[[#This Row],[INR]]&lt;=5,trajectories[[#This Row],[INR]]&gt;3)),7,IF(trajectories[[#This Row],[INR]]&lt;=3,IF(D324&lt;&gt;D323,1,VLOOKUP(E324,$L$2:$M$7,2,FALSE)),trajectories[[#This Row],[interval_manual]])))</f>
        <v>2</v>
      </c>
      <c r="F325">
        <f>IF(OR(trajectories[[#This Row],[INR]]&gt;5,AND(trajectories[[#This Row],[INR]]&gt;3,F324=1)),1,0)</f>
        <v>0</v>
      </c>
      <c r="G325">
        <f>IF(trajectories[[#This Row],[INR]]&gt;=4,1,0)</f>
        <v>0</v>
      </c>
    </row>
    <row r="326" spans="1:7" x14ac:dyDescent="0.45">
      <c r="A326" s="1">
        <f>IFERROR(IF(trajectories[[#This Row],[day]]&lt;B325,A325+1,A325),1)</f>
        <v>21</v>
      </c>
      <c r="B326" s="1">
        <f t="shared" si="8"/>
        <v>5</v>
      </c>
      <c r="C326">
        <v>1.3</v>
      </c>
      <c r="D326" s="1">
        <f>IF(F325=1,trajectories[[#This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Row],[INR]]&lt;1.5,D325*1.15,IF(trajectories[[#This Row],[INR]]&lt;1.8,D325*1.1,D325*1.075))),IF(trajectories[[#This Row],[INR]]&lt;1.5,D325*1.15,IF(trajectories[[#This Row],[INR]]&lt;1.8,D325*1.1,IF(trajectories[[#This Row],[INR]]&lt;2,D325*1.075,IF(trajectories[[#This Row],[INR]]&lt;=3,D325,IF(trajectories[[#This Row],[INR]]&lt;3.4,D325*0.925,IF(trajectories[[#This Row],[INR]]&lt;4,D325*0.9,IF(trajectories[[#This Row],[INR]]&lt;=5,D325*0.875,trajectories[[#This Row],[dose_manual]]))))))))))</f>
        <v>5.75</v>
      </c>
      <c r="E326" s="1">
        <f>IF(OR(trajectories[[#This Row],[day]]=1,trajectories[[#This Row],[day]]=3),2,IF(OR(trajectories[[#This Row],[INR]]&lt;2,AND(trajectories[[#This Row],[INR]]&lt;=5,trajectories[[#This Row],[INR]]&gt;3)),7,IF(trajectories[[#This Row],[INR]]&lt;=3,IF(D325&lt;&gt;D324,1,VLOOKUP(E325,$L$2:$M$7,2,FALSE)),trajectories[[#This Row],[interval_manual]])))</f>
        <v>7</v>
      </c>
      <c r="F326">
        <f>IF(OR(trajectories[[#This Row],[INR]]&gt;5,AND(trajectories[[#This Row],[INR]]&gt;3,F325=1)),1,0)</f>
        <v>0</v>
      </c>
      <c r="G326">
        <f>IF(trajectories[[#This Row],[INR]]&gt;=4,1,0)</f>
        <v>0</v>
      </c>
    </row>
    <row r="327" spans="1:7" x14ac:dyDescent="0.45">
      <c r="A327" s="1">
        <f>IFERROR(IF(trajectories[[#This Row],[day]]&lt;B326,A326+1,A326),1)</f>
        <v>21</v>
      </c>
      <c r="B327" s="1">
        <f t="shared" si="8"/>
        <v>12</v>
      </c>
      <c r="C327">
        <v>1.7000000000000002</v>
      </c>
      <c r="D327" s="1">
        <f>IF(F326=1,trajectories[[#This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Row],[INR]]&lt;1.5,D326*1.15,IF(trajectories[[#This Row],[INR]]&lt;1.8,D326*1.1,D326*1.075))),IF(trajectories[[#This Row],[INR]]&lt;1.5,D326*1.15,IF(trajectories[[#This Row],[INR]]&lt;1.8,D326*1.1,IF(trajectories[[#This Row],[INR]]&lt;2,D326*1.075,IF(trajectories[[#This Row],[INR]]&lt;=3,D326,IF(trajectories[[#This Row],[INR]]&lt;3.4,D326*0.925,IF(trajectories[[#This Row],[INR]]&lt;4,D326*0.9,IF(trajectories[[#This Row],[INR]]&lt;=5,D326*0.875,trajectories[[#This Row],[dose_manual]]))))))))))</f>
        <v>6.3250000000000002</v>
      </c>
      <c r="E327" s="1">
        <f>IF(OR(trajectories[[#This Row],[day]]=1,trajectories[[#This Row],[day]]=3),2,IF(OR(trajectories[[#This Row],[INR]]&lt;2,AND(trajectories[[#This Row],[INR]]&lt;=5,trajectories[[#This Row],[INR]]&gt;3)),7,IF(trajectories[[#This Row],[INR]]&lt;=3,IF(D326&lt;&gt;D325,1,VLOOKUP(E326,$L$2:$M$7,2,FALSE)),trajectories[[#This Row],[interval_manual]])))</f>
        <v>7</v>
      </c>
      <c r="F327">
        <f>IF(OR(trajectories[[#This Row],[INR]]&gt;5,AND(trajectories[[#This Row],[INR]]&gt;3,F326=1)),1,0)</f>
        <v>0</v>
      </c>
      <c r="G327">
        <f>IF(trajectories[[#This Row],[INR]]&gt;=4,1,0)</f>
        <v>0</v>
      </c>
    </row>
    <row r="328" spans="1:7" x14ac:dyDescent="0.45">
      <c r="A328" s="1">
        <f>IFERROR(IF(trajectories[[#This Row],[day]]&lt;B327,A327+1,A327),1)</f>
        <v>21</v>
      </c>
      <c r="B328" s="1">
        <f t="shared" si="8"/>
        <v>19</v>
      </c>
      <c r="C328">
        <v>1.4000000000000004</v>
      </c>
      <c r="D328" s="1">
        <f>IF(F327=1,trajectories[[#This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Row],[INR]]&lt;1.5,D327*1.15,IF(trajectories[[#This Row],[INR]]&lt;1.8,D327*1.1,D327*1.075))),IF(trajectories[[#This Row],[INR]]&lt;1.5,D327*1.15,IF(trajectories[[#This Row],[INR]]&lt;1.8,D327*1.1,IF(trajectories[[#This Row],[INR]]&lt;2,D327*1.075,IF(trajectories[[#This Row],[INR]]&lt;=3,D327,IF(trajectories[[#This Row],[INR]]&lt;3.4,D327*0.925,IF(trajectories[[#This Row],[INR]]&lt;4,D327*0.9,IF(trajectories[[#This Row],[INR]]&lt;=5,D327*0.875,trajectories[[#This Row],[dose_manual]]))))))))))</f>
        <v>7.2737499999999997</v>
      </c>
      <c r="E328" s="1">
        <f>IF(OR(trajectories[[#This Row],[day]]=1,trajectories[[#This Row],[day]]=3),2,IF(OR(trajectories[[#This Row],[INR]]&lt;2,AND(trajectories[[#This Row],[INR]]&lt;=5,trajectories[[#This Row],[INR]]&gt;3)),7,IF(trajectories[[#This Row],[INR]]&lt;=3,IF(D327&lt;&gt;D326,1,VLOOKUP(E327,$L$2:$M$7,2,FALSE)),trajectories[[#This Row],[interval_manual]])))</f>
        <v>7</v>
      </c>
      <c r="F328">
        <f>IF(OR(trajectories[[#This Row],[INR]]&gt;5,AND(trajectories[[#This Row],[INR]]&gt;3,F327=1)),1,0)</f>
        <v>0</v>
      </c>
      <c r="G328">
        <f>IF(trajectories[[#This Row],[INR]]&gt;=4,1,0)</f>
        <v>0</v>
      </c>
    </row>
    <row r="329" spans="1:7" x14ac:dyDescent="0.45">
      <c r="A329" s="1">
        <f>IFERROR(IF(trajectories[[#This Row],[day]]&lt;B328,A328+1,A328),1)</f>
        <v>21</v>
      </c>
      <c r="B329" s="1">
        <f t="shared" si="8"/>
        <v>26</v>
      </c>
      <c r="C329">
        <v>2.3000000000000003</v>
      </c>
      <c r="D329" s="1">
        <f>IF(F328=1,trajectories[[#This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Row],[INR]]&lt;1.5,D328*1.15,IF(trajectories[[#This Row],[INR]]&lt;1.8,D328*1.1,D328*1.075))),IF(trajectories[[#This Row],[INR]]&lt;1.5,D328*1.15,IF(trajectories[[#This Row],[INR]]&lt;1.8,D328*1.1,IF(trajectories[[#This Row],[INR]]&lt;2,D328*1.075,IF(trajectories[[#This Row],[INR]]&lt;=3,D328,IF(trajectories[[#This Row],[INR]]&lt;3.4,D328*0.925,IF(trajectories[[#This Row],[INR]]&lt;4,D328*0.9,IF(trajectories[[#This Row],[INR]]&lt;=5,D328*0.875,trajectories[[#This Row],[dose_manual]]))))))))))</f>
        <v>7.2737499999999997</v>
      </c>
      <c r="E329" s="1">
        <f>IF(OR(trajectories[[#This Row],[day]]=1,trajectories[[#This Row],[day]]=3),2,IF(OR(trajectories[[#This Row],[INR]]&lt;2,AND(trajectories[[#This Row],[INR]]&lt;=5,trajectories[[#This Row],[INR]]&gt;3)),7,IF(trajectories[[#This Row],[INR]]&lt;=3,IF(D328&lt;&gt;D327,1,VLOOKUP(E328,$L$2:$M$7,2,FALSE)),trajectories[[#This Row],[interval_manual]])))</f>
        <v>1</v>
      </c>
      <c r="F329">
        <f>IF(OR(trajectories[[#This Row],[INR]]&gt;5,AND(trajectories[[#This Row],[INR]]&gt;3,F328=1)),1,0)</f>
        <v>0</v>
      </c>
      <c r="G329">
        <f>IF(trajectories[[#This Row],[INR]]&gt;=4,1,0)</f>
        <v>0</v>
      </c>
    </row>
    <row r="330" spans="1:7" x14ac:dyDescent="0.45">
      <c r="A330" s="1">
        <f>IFERROR(IF(trajectories[[#This Row],[day]]&lt;B329,A329+1,A329),1)</f>
        <v>21</v>
      </c>
      <c r="B330" s="1">
        <f t="shared" si="8"/>
        <v>27</v>
      </c>
      <c r="C330">
        <v>1.5</v>
      </c>
      <c r="D330" s="1">
        <f>IF(F329=1,trajectories[[#This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Row],[INR]]&lt;1.5,D329*1.15,IF(trajectories[[#This Row],[INR]]&lt;1.8,D329*1.1,D329*1.075))),IF(trajectories[[#This Row],[INR]]&lt;1.5,D329*1.15,IF(trajectories[[#This Row],[INR]]&lt;1.8,D329*1.1,IF(trajectories[[#This Row],[INR]]&lt;2,D329*1.075,IF(trajectories[[#This Row],[INR]]&lt;=3,D329,IF(trajectories[[#This Row],[INR]]&lt;3.4,D329*0.925,IF(trajectories[[#This Row],[INR]]&lt;4,D329*0.9,IF(trajectories[[#This Row],[INR]]&lt;=5,D329*0.875,trajectories[[#This Row],[dose_manual]]))))))))))</f>
        <v>8.001125</v>
      </c>
      <c r="E330" s="1">
        <f>IF(OR(trajectories[[#This Row],[day]]=1,trajectories[[#This Row],[day]]=3),2,IF(OR(trajectories[[#This Row],[INR]]&lt;2,AND(trajectories[[#This Row],[INR]]&lt;=5,trajectories[[#This Row],[INR]]&gt;3)),7,IF(trajectories[[#This Row],[INR]]&lt;=3,IF(D329&lt;&gt;D328,1,VLOOKUP(E329,$L$2:$M$7,2,FALSE)),trajectories[[#This Row],[interval_manual]])))</f>
        <v>7</v>
      </c>
      <c r="F330">
        <f>IF(OR(trajectories[[#This Row],[INR]]&gt;5,AND(trajectories[[#This Row],[INR]]&gt;3,F329=1)),1,0)</f>
        <v>0</v>
      </c>
      <c r="G330">
        <f>IF(trajectories[[#This Row],[INR]]&gt;=4,1,0)</f>
        <v>0</v>
      </c>
    </row>
    <row r="331" spans="1:7" x14ac:dyDescent="0.45">
      <c r="A331" s="1">
        <f>IFERROR(IF(trajectories[[#This Row],[day]]&lt;B330,A330+1,A330),1)</f>
        <v>21</v>
      </c>
      <c r="B331" s="1">
        <f t="shared" si="8"/>
        <v>34</v>
      </c>
      <c r="C331">
        <v>1.7000000000000002</v>
      </c>
      <c r="D331" s="1">
        <f>IF(F330=1,trajectories[[#This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Row],[INR]]&lt;1.5,D330*1.15,IF(trajectories[[#This Row],[INR]]&lt;1.8,D330*1.1,D330*1.075))),IF(trajectories[[#This Row],[INR]]&lt;1.5,D330*1.15,IF(trajectories[[#This Row],[INR]]&lt;1.8,D330*1.1,IF(trajectories[[#This Row],[INR]]&lt;2,D330*1.075,IF(trajectories[[#This Row],[INR]]&lt;=3,D330,IF(trajectories[[#This Row],[INR]]&lt;3.4,D330*0.925,IF(trajectories[[#This Row],[INR]]&lt;4,D330*0.9,IF(trajectories[[#This Row],[INR]]&lt;=5,D330*0.875,trajectories[[#This Row],[dose_manual]]))))))))))</f>
        <v>8.8012375000000009</v>
      </c>
      <c r="E331" s="1">
        <f>IF(OR(trajectories[[#This Row],[day]]=1,trajectories[[#This Row],[day]]=3),2,IF(OR(trajectories[[#This Row],[INR]]&lt;2,AND(trajectories[[#This Row],[INR]]&lt;=5,trajectories[[#This Row],[INR]]&gt;3)),7,IF(trajectories[[#This Row],[INR]]&lt;=3,IF(D330&lt;&gt;D329,1,VLOOKUP(E330,$L$2:$M$7,2,FALSE)),trajectories[[#This Row],[interval_manual]])))</f>
        <v>7</v>
      </c>
      <c r="F331">
        <f>IF(OR(trajectories[[#This Row],[INR]]&gt;5,AND(trajectories[[#This Row],[INR]]&gt;3,F330=1)),1,0)</f>
        <v>0</v>
      </c>
      <c r="G331">
        <f>IF(trajectories[[#This Row],[INR]]&gt;=4,1,0)</f>
        <v>0</v>
      </c>
    </row>
    <row r="332" spans="1:7" x14ac:dyDescent="0.45">
      <c r="A332" s="1">
        <f>IFERROR(IF(trajectories[[#This Row],[day]]&lt;B331,A331+1,A331),1)</f>
        <v>21</v>
      </c>
      <c r="B332" s="1">
        <f t="shared" si="8"/>
        <v>41</v>
      </c>
      <c r="C332">
        <v>1.8000000000000003</v>
      </c>
      <c r="D332" s="1">
        <f>IF(F331=1,trajectories[[#This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Row],[INR]]&lt;1.5,D331*1.15,IF(trajectories[[#This Row],[INR]]&lt;1.8,D331*1.1,D331*1.075))),IF(trajectories[[#This Row],[INR]]&lt;1.5,D331*1.15,IF(trajectories[[#This Row],[INR]]&lt;1.8,D331*1.1,IF(trajectories[[#This Row],[INR]]&lt;2,D331*1.075,IF(trajectories[[#This Row],[INR]]&lt;=3,D331,IF(trajectories[[#This Row],[INR]]&lt;3.4,D331*0.925,IF(trajectories[[#This Row],[INR]]&lt;4,D331*0.9,IF(trajectories[[#This Row],[INR]]&lt;=5,D331*0.875,trajectories[[#This Row],[dose_manual]]))))))))))</f>
        <v>9.4613303125000012</v>
      </c>
      <c r="E332" s="1">
        <f>IF(OR(trajectories[[#This Row],[day]]=1,trajectories[[#This Row],[day]]=3),2,IF(OR(trajectories[[#This Row],[INR]]&lt;2,AND(trajectories[[#This Row],[INR]]&lt;=5,trajectories[[#This Row],[INR]]&gt;3)),7,IF(trajectories[[#This Row],[INR]]&lt;=3,IF(D331&lt;&gt;D330,1,VLOOKUP(E331,$L$2:$M$7,2,FALSE)),trajectories[[#This Row],[interval_manual]])))</f>
        <v>7</v>
      </c>
      <c r="F332">
        <f>IF(OR(trajectories[[#This Row],[INR]]&gt;5,AND(trajectories[[#This Row],[INR]]&gt;3,F331=1)),1,0)</f>
        <v>0</v>
      </c>
      <c r="G332">
        <f>IF(trajectories[[#This Row],[INR]]&gt;=4,1,0)</f>
        <v>0</v>
      </c>
    </row>
    <row r="333" spans="1:7" x14ac:dyDescent="0.45">
      <c r="A333" s="1">
        <f>IFERROR(IF(trajectories[[#This Row],[day]]&lt;B332,A332+1,A332),1)</f>
        <v>21</v>
      </c>
      <c r="B333" s="1">
        <f t="shared" si="8"/>
        <v>48</v>
      </c>
      <c r="C333">
        <v>2.8000000000000003</v>
      </c>
      <c r="D333" s="1">
        <f>IF(F332=1,trajectories[[#This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Row],[INR]]&lt;1.5,D332*1.15,IF(trajectories[[#This Row],[INR]]&lt;1.8,D332*1.1,D332*1.075))),IF(trajectories[[#This Row],[INR]]&lt;1.5,D332*1.15,IF(trajectories[[#This Row],[INR]]&lt;1.8,D332*1.1,IF(trajectories[[#This Row],[INR]]&lt;2,D332*1.075,IF(trajectories[[#This Row],[INR]]&lt;=3,D332,IF(trajectories[[#This Row],[INR]]&lt;3.4,D332*0.925,IF(trajectories[[#This Row],[INR]]&lt;4,D332*0.9,IF(trajectories[[#This Row],[INR]]&lt;=5,D332*0.875,trajectories[[#This Row],[dose_manual]]))))))))))</f>
        <v>9.4613303125000012</v>
      </c>
      <c r="E333" s="1">
        <f>IF(OR(trajectories[[#This Row],[day]]=1,trajectories[[#This Row],[day]]=3),2,IF(OR(trajectories[[#This Row],[INR]]&lt;2,AND(trajectories[[#This Row],[INR]]&lt;=5,trajectories[[#This Row],[INR]]&gt;3)),7,IF(trajectories[[#This Row],[INR]]&lt;=3,IF(D332&lt;&gt;D331,1,VLOOKUP(E332,$L$2:$M$7,2,FALSE)),trajectories[[#This Row],[interval_manual]])))</f>
        <v>1</v>
      </c>
      <c r="F333">
        <f>IF(OR(trajectories[[#This Row],[INR]]&gt;5,AND(trajectories[[#This Row],[INR]]&gt;3,F332=1)),1,0)</f>
        <v>0</v>
      </c>
      <c r="G333">
        <f>IF(trajectories[[#This Row],[INR]]&gt;=4,1,0)</f>
        <v>0</v>
      </c>
    </row>
    <row r="334" spans="1:7" x14ac:dyDescent="0.45">
      <c r="A334" s="1">
        <f>IFERROR(IF(trajectories[[#This Row],[day]]&lt;B333,A333+1,A333),1)</f>
        <v>21</v>
      </c>
      <c r="B334" s="1">
        <f t="shared" si="8"/>
        <v>49</v>
      </c>
      <c r="C334">
        <v>1.5</v>
      </c>
      <c r="D334" s="1">
        <f>IF(F333=1,trajectories[[#This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Row],[INR]]&lt;1.5,D333*1.15,IF(trajectories[[#This Row],[INR]]&lt;1.8,D333*1.1,D333*1.075))),IF(trajectories[[#This Row],[INR]]&lt;1.5,D333*1.15,IF(trajectories[[#This Row],[INR]]&lt;1.8,D333*1.1,IF(trajectories[[#This Row],[INR]]&lt;2,D333*1.075,IF(trajectories[[#This Row],[INR]]&lt;=3,D333,IF(trajectories[[#This Row],[INR]]&lt;3.4,D333*0.925,IF(trajectories[[#This Row],[INR]]&lt;4,D333*0.9,IF(trajectories[[#This Row],[INR]]&lt;=5,D333*0.875,trajectories[[#This Row],[dose_manual]]))))))))))</f>
        <v>10.407463343750003</v>
      </c>
      <c r="E334" s="1">
        <f>IF(OR(trajectories[[#This Row],[day]]=1,trajectories[[#This Row],[day]]=3),2,IF(OR(trajectories[[#This Row],[INR]]&lt;2,AND(trajectories[[#This Row],[INR]]&lt;=5,trajectories[[#This Row],[INR]]&gt;3)),7,IF(trajectories[[#This Row],[INR]]&lt;=3,IF(D333&lt;&gt;D332,1,VLOOKUP(E333,$L$2:$M$7,2,FALSE)),trajectories[[#This Row],[interval_manual]])))</f>
        <v>7</v>
      </c>
      <c r="F334">
        <f>IF(OR(trajectories[[#This Row],[INR]]&gt;5,AND(trajectories[[#This Row],[INR]]&gt;3,F333=1)),1,0)</f>
        <v>0</v>
      </c>
      <c r="G334">
        <f>IF(trajectories[[#This Row],[INR]]&gt;=4,1,0)</f>
        <v>0</v>
      </c>
    </row>
    <row r="335" spans="1:7" x14ac:dyDescent="0.45">
      <c r="A335" s="1">
        <f>IFERROR(IF(trajectories[[#This Row],[day]]&lt;B334,A334+1,A334),1)</f>
        <v>21</v>
      </c>
      <c r="B335" s="1">
        <f t="shared" si="8"/>
        <v>56</v>
      </c>
      <c r="C335">
        <v>1.6</v>
      </c>
      <c r="D335" s="1">
        <f>IF(F334=1,trajectories[[#This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Row],[INR]]&lt;1.5,D334*1.15,IF(trajectories[[#This Row],[INR]]&lt;1.8,D334*1.1,D334*1.075))),IF(trajectories[[#This Row],[INR]]&lt;1.5,D334*1.15,IF(trajectories[[#This Row],[INR]]&lt;1.8,D334*1.1,IF(trajectories[[#This Row],[INR]]&lt;2,D334*1.075,IF(trajectories[[#This Row],[INR]]&lt;=3,D334,IF(trajectories[[#This Row],[INR]]&lt;3.4,D334*0.925,IF(trajectories[[#This Row],[INR]]&lt;4,D334*0.9,IF(trajectories[[#This Row],[INR]]&lt;=5,D334*0.875,trajectories[[#This Row],[dose_manual]]))))))))))</f>
        <v>11.448209678125004</v>
      </c>
      <c r="E335" s="1">
        <f>IF(OR(trajectories[[#This Row],[day]]=1,trajectories[[#This Row],[day]]=3),2,IF(OR(trajectories[[#This Row],[INR]]&lt;2,AND(trajectories[[#This Row],[INR]]&lt;=5,trajectories[[#This Row],[INR]]&gt;3)),7,IF(trajectories[[#This Row],[INR]]&lt;=3,IF(D334&lt;&gt;D333,1,VLOOKUP(E334,$L$2:$M$7,2,FALSE)),trajectories[[#This Row],[interval_manual]])))</f>
        <v>7</v>
      </c>
      <c r="F335">
        <f>IF(OR(trajectories[[#This Row],[INR]]&gt;5,AND(trajectories[[#This Row],[INR]]&gt;3,F334=1)),1,0)</f>
        <v>0</v>
      </c>
      <c r="G335">
        <f>IF(trajectories[[#This Row],[INR]]&gt;=4,1,0)</f>
        <v>0</v>
      </c>
    </row>
    <row r="336" spans="1:7" x14ac:dyDescent="0.45">
      <c r="A336" s="1">
        <f>IFERROR(IF(trajectories[[#This Row],[day]]&lt;B335,A335+1,A335),1)</f>
        <v>21</v>
      </c>
      <c r="B336" s="1">
        <f t="shared" si="8"/>
        <v>63</v>
      </c>
      <c r="C336">
        <v>2.5</v>
      </c>
      <c r="D336" s="1">
        <f>IF(F335=1,trajectories[[#This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Row],[INR]]&lt;1.5,D335*1.15,IF(trajectories[[#This Row],[INR]]&lt;1.8,D335*1.1,D335*1.075))),IF(trajectories[[#This Row],[INR]]&lt;1.5,D335*1.15,IF(trajectories[[#This Row],[INR]]&lt;1.8,D335*1.1,IF(trajectories[[#This Row],[INR]]&lt;2,D335*1.075,IF(trajectories[[#This Row],[INR]]&lt;=3,D335,IF(trajectories[[#This Row],[INR]]&lt;3.4,D335*0.925,IF(trajectories[[#This Row],[INR]]&lt;4,D335*0.9,IF(trajectories[[#This Row],[INR]]&lt;=5,D335*0.875,trajectories[[#This Row],[dose_manual]]))))))))))</f>
        <v>11.448209678125004</v>
      </c>
      <c r="E336" s="1">
        <f>IF(OR(trajectories[[#This Row],[day]]=1,trajectories[[#This Row],[day]]=3),2,IF(OR(trajectories[[#This Row],[INR]]&lt;2,AND(trajectories[[#This Row],[INR]]&lt;=5,trajectories[[#This Row],[INR]]&gt;3)),7,IF(trajectories[[#This Row],[INR]]&lt;=3,IF(D335&lt;&gt;D334,1,VLOOKUP(E335,$L$2:$M$7,2,FALSE)),trajectories[[#This Row],[interval_manual]])))</f>
        <v>1</v>
      </c>
      <c r="F336">
        <f>IF(OR(trajectories[[#This Row],[INR]]&gt;5,AND(trajectories[[#This Row],[INR]]&gt;3,F335=1)),1,0)</f>
        <v>0</v>
      </c>
      <c r="G336">
        <f>IF(trajectories[[#This Row],[INR]]&gt;=4,1,0)</f>
        <v>0</v>
      </c>
    </row>
    <row r="337" spans="1:7" x14ac:dyDescent="0.45">
      <c r="A337" s="1">
        <f>IFERROR(IF(trajectories[[#This Row],[day]]&lt;B336,A336+1,A336),1)</f>
        <v>21</v>
      </c>
      <c r="B337" s="1">
        <f t="shared" si="8"/>
        <v>64</v>
      </c>
      <c r="C337">
        <v>1.3</v>
      </c>
      <c r="D337" s="1">
        <f>IF(F336=1,trajectories[[#This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Row],[INR]]&lt;1.5,D336*1.15,IF(trajectories[[#This Row],[INR]]&lt;1.8,D336*1.1,D336*1.075))),IF(trajectories[[#This Row],[INR]]&lt;1.5,D336*1.15,IF(trajectories[[#This Row],[INR]]&lt;1.8,D336*1.1,IF(trajectories[[#This Row],[INR]]&lt;2,D336*1.075,IF(trajectories[[#This Row],[INR]]&lt;=3,D336,IF(trajectories[[#This Row],[INR]]&lt;3.4,D336*0.925,IF(trajectories[[#This Row],[INR]]&lt;4,D336*0.9,IF(trajectories[[#This Row],[INR]]&lt;=5,D336*0.875,trajectories[[#This Row],[dose_manual]]))))))))))</f>
        <v>13.165441129843753</v>
      </c>
      <c r="E337" s="1">
        <f>IF(OR(trajectories[[#This Row],[day]]=1,trajectories[[#This Row],[day]]=3),2,IF(OR(trajectories[[#This Row],[INR]]&lt;2,AND(trajectories[[#This Row],[INR]]&lt;=5,trajectories[[#This Row],[INR]]&gt;3)),7,IF(trajectories[[#This Row],[INR]]&lt;=3,IF(D336&lt;&gt;D335,1,VLOOKUP(E336,$L$2:$M$7,2,FALSE)),trajectories[[#This Row],[interval_manual]])))</f>
        <v>7</v>
      </c>
      <c r="F337">
        <f>IF(OR(trajectories[[#This Row],[INR]]&gt;5,AND(trajectories[[#This Row],[INR]]&gt;3,F336=1)),1,0)</f>
        <v>0</v>
      </c>
      <c r="G337">
        <f>IF(trajectories[[#This Row],[INR]]&gt;=4,1,0)</f>
        <v>0</v>
      </c>
    </row>
    <row r="338" spans="1:7" x14ac:dyDescent="0.45">
      <c r="A338" s="1">
        <f>IFERROR(IF(trajectories[[#This Row],[day]]&lt;B337,A337+1,A337),1)</f>
        <v>21</v>
      </c>
      <c r="B338" s="1">
        <f t="shared" si="8"/>
        <v>71</v>
      </c>
      <c r="C338">
        <v>1.7000000000000002</v>
      </c>
      <c r="D338" s="1">
        <f>IF(F337=1,trajectories[[#This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Row],[INR]]&lt;1.5,D337*1.15,IF(trajectories[[#This Row],[INR]]&lt;1.8,D337*1.1,D337*1.075))),IF(trajectories[[#This Row],[INR]]&lt;1.5,D337*1.15,IF(trajectories[[#This Row],[INR]]&lt;1.8,D337*1.1,IF(trajectories[[#This Row],[INR]]&lt;2,D337*1.075,IF(trajectories[[#This Row],[INR]]&lt;=3,D337,IF(trajectories[[#This Row],[INR]]&lt;3.4,D337*0.925,IF(trajectories[[#This Row],[INR]]&lt;4,D337*0.9,IF(trajectories[[#This Row],[INR]]&lt;=5,D337*0.875,trajectories[[#This Row],[dose_manual]]))))))))))</f>
        <v>14.481985242828129</v>
      </c>
      <c r="E338" s="1">
        <f>IF(OR(trajectories[[#This Row],[day]]=1,trajectories[[#This Row],[day]]=3),2,IF(OR(trajectories[[#This Row],[INR]]&lt;2,AND(trajectories[[#This Row],[INR]]&lt;=5,trajectories[[#This Row],[INR]]&gt;3)),7,IF(trajectories[[#This Row],[INR]]&lt;=3,IF(D337&lt;&gt;D336,1,VLOOKUP(E337,$L$2:$M$7,2,FALSE)),trajectories[[#This Row],[interval_manual]])))</f>
        <v>7</v>
      </c>
      <c r="F338">
        <f>IF(OR(trajectories[[#This Row],[INR]]&gt;5,AND(trajectories[[#This Row],[INR]]&gt;3,F337=1)),1,0)</f>
        <v>0</v>
      </c>
      <c r="G338">
        <f>IF(trajectories[[#This Row],[INR]]&gt;=4,1,0)</f>
        <v>0</v>
      </c>
    </row>
    <row r="339" spans="1:7" x14ac:dyDescent="0.45">
      <c r="A339" s="1">
        <f>IFERROR(IF(trajectories[[#This Row],[day]]&lt;B338,A338+1,A338),1)</f>
        <v>21</v>
      </c>
      <c r="B339" s="1">
        <f t="shared" si="8"/>
        <v>78</v>
      </c>
      <c r="C339">
        <v>1.1000000000000001</v>
      </c>
      <c r="D339" s="1">
        <f>IF(F338=1,trajectories[[#This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Row],[INR]]&lt;1.5,D338*1.15,IF(trajectories[[#This Row],[INR]]&lt;1.8,D338*1.1,D338*1.075))),IF(trajectories[[#This Row],[INR]]&lt;1.5,D338*1.15,IF(trajectories[[#This Row],[INR]]&lt;1.8,D338*1.1,IF(trajectories[[#This Row],[INR]]&lt;2,D338*1.075,IF(trajectories[[#This Row],[INR]]&lt;=3,D338,IF(trajectories[[#This Row],[INR]]&lt;3.4,D338*0.925,IF(trajectories[[#This Row],[INR]]&lt;4,D338*0.9,IF(trajectories[[#This Row],[INR]]&lt;=5,D338*0.875,trajectories[[#This Row],[dose_manual]]))))))))))</f>
        <v>16.654283029252348</v>
      </c>
      <c r="E339" s="1">
        <f>IF(OR(trajectories[[#This Row],[day]]=1,trajectories[[#This Row],[day]]=3),2,IF(OR(trajectories[[#This Row],[INR]]&lt;2,AND(trajectories[[#This Row],[INR]]&lt;=5,trajectories[[#This Row],[INR]]&gt;3)),7,IF(trajectories[[#This Row],[INR]]&lt;=3,IF(D338&lt;&gt;D337,1,VLOOKUP(E338,$L$2:$M$7,2,FALSE)),trajectories[[#This Row],[interval_manual]])))</f>
        <v>7</v>
      </c>
      <c r="F339">
        <f>IF(OR(trajectories[[#This Row],[INR]]&gt;5,AND(trajectories[[#This Row],[INR]]&gt;3,F338=1)),1,0)</f>
        <v>0</v>
      </c>
      <c r="G339">
        <f>IF(trajectories[[#This Row],[INR]]&gt;=4,1,0)</f>
        <v>0</v>
      </c>
    </row>
    <row r="340" spans="1:7" x14ac:dyDescent="0.45">
      <c r="A340" s="1">
        <f>IFERROR(IF(trajectories[[#This Row],[day]]&lt;B339,A339+1,A339),1)</f>
        <v>21</v>
      </c>
      <c r="B340" s="1">
        <f t="shared" si="8"/>
        <v>85</v>
      </c>
      <c r="C340">
        <v>1</v>
      </c>
      <c r="D340" s="1">
        <f>IF(F339=1,trajectories[[#This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Row],[INR]]&lt;1.5,D339*1.15,IF(trajectories[[#This Row],[INR]]&lt;1.8,D339*1.1,D339*1.075))),IF(trajectories[[#This Row],[INR]]&lt;1.5,D339*1.15,IF(trajectories[[#This Row],[INR]]&lt;1.8,D339*1.1,IF(trajectories[[#This Row],[INR]]&lt;2,D339*1.075,IF(trajectories[[#This Row],[INR]]&lt;=3,D339,IF(trajectories[[#This Row],[INR]]&lt;3.4,D339*0.925,IF(trajectories[[#This Row],[INR]]&lt;4,D339*0.9,IF(trajectories[[#This Row],[INR]]&lt;=5,D339*0.875,trajectories[[#This Row],[dose_manual]]))))))))))</f>
        <v>19.152425483640197</v>
      </c>
      <c r="E340" s="1">
        <f>IF(OR(trajectories[[#This Row],[day]]=1,trajectories[[#This Row],[day]]=3),2,IF(OR(trajectories[[#This Row],[INR]]&lt;2,AND(trajectories[[#This Row],[INR]]&lt;=5,trajectories[[#This Row],[INR]]&gt;3)),7,IF(trajectories[[#This Row],[INR]]&lt;=3,IF(D339&lt;&gt;D338,1,VLOOKUP(E339,$L$2:$M$7,2,FALSE)),trajectories[[#This Row],[interval_manual]])))</f>
        <v>7</v>
      </c>
      <c r="F340">
        <f>IF(OR(trajectories[[#This Row],[INR]]&gt;5,AND(trajectories[[#This Row],[INR]]&gt;3,F339=1)),1,0)</f>
        <v>0</v>
      </c>
      <c r="G340">
        <f>IF(trajectories[[#This Row],[INR]]&gt;=4,1,0)</f>
        <v>0</v>
      </c>
    </row>
    <row r="341" spans="1:7" x14ac:dyDescent="0.45">
      <c r="A341" s="1">
        <f>IFERROR(IF(trajectories[[#This Row],[day]]&lt;B340,A340+1,A340),1)</f>
        <v>22</v>
      </c>
      <c r="B341" s="1">
        <f t="shared" si="8"/>
        <v>1</v>
      </c>
      <c r="C341">
        <v>1</v>
      </c>
      <c r="D341" s="1">
        <f>IF(F340=1,trajectories[[#This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Row],[INR]]&lt;1.5,D340*1.15,IF(trajectories[[#This Row],[INR]]&lt;1.8,D340*1.1,D340*1.075))),IF(trajectories[[#This Row],[INR]]&lt;1.5,D340*1.15,IF(trajectories[[#This Row],[INR]]&lt;1.8,D340*1.1,IF(trajectories[[#This Row],[INR]]&lt;2,D340*1.075,IF(trajectories[[#This Row],[INR]]&lt;=3,D340,IF(trajectories[[#This Row],[INR]]&lt;3.4,D340*0.925,IF(trajectories[[#This Row],[INR]]&lt;4,D340*0.9,IF(trajectories[[#This Row],[INR]]&lt;=5,D340*0.875,trajectories[[#This Row],[dose_manual]]))))))))))</f>
        <v>10</v>
      </c>
      <c r="E341" s="1">
        <f>IF(OR(trajectories[[#This Row],[day]]=1,trajectories[[#This Row],[day]]=3),2,IF(OR(trajectories[[#This Row],[INR]]&lt;2,AND(trajectories[[#This Row],[INR]]&lt;=5,trajectories[[#This Row],[INR]]&gt;3)),7,IF(trajectories[[#This Row],[INR]]&lt;=3,IF(D340&lt;&gt;D339,1,VLOOKUP(E340,$L$2:$M$7,2,FALSE)),trajectories[[#This Row],[interval_manual]])))</f>
        <v>2</v>
      </c>
      <c r="F341">
        <f>IF(OR(trajectories[[#This Row],[INR]]&gt;5,AND(trajectories[[#This Row],[INR]]&gt;3,F340=1)),1,0)</f>
        <v>0</v>
      </c>
      <c r="G341">
        <f>IF(trajectories[[#This Row],[INR]]&gt;=4,1,0)</f>
        <v>0</v>
      </c>
    </row>
    <row r="342" spans="1:7" x14ac:dyDescent="0.45">
      <c r="A342" s="1">
        <f>IFERROR(IF(trajectories[[#This Row],[day]]&lt;B341,A341+1,A341),1)</f>
        <v>22</v>
      </c>
      <c r="B342" s="1">
        <f t="shared" si="8"/>
        <v>3</v>
      </c>
      <c r="C342">
        <v>1</v>
      </c>
      <c r="D342" s="1">
        <f>IF(F341=1,trajectories[[#This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Row],[INR]]&lt;1.5,D341*1.15,IF(trajectories[[#This Row],[INR]]&lt;1.8,D341*1.1,D341*1.075))),IF(trajectories[[#This Row],[INR]]&lt;1.5,D341*1.15,IF(trajectories[[#This Row],[INR]]&lt;1.8,D341*1.1,IF(trajectories[[#This Row],[INR]]&lt;2,D341*1.075,IF(trajectories[[#This Row],[INR]]&lt;=3,D341,IF(trajectories[[#This Row],[INR]]&lt;3.4,D341*0.925,IF(trajectories[[#This Row],[INR]]&lt;4,D341*0.9,IF(trajectories[[#This Row],[INR]]&lt;=5,D341*0.875,trajectories[[#This Row],[dose_manual]]))))))))))</f>
        <v>11.5</v>
      </c>
      <c r="E342" s="1">
        <f>IF(OR(trajectories[[#This Row],[day]]=1,trajectories[[#This Row],[day]]=3),2,IF(OR(trajectories[[#This Row],[INR]]&lt;2,AND(trajectories[[#This Row],[INR]]&lt;=5,trajectories[[#This Row],[INR]]&gt;3)),7,IF(trajectories[[#This Row],[INR]]&lt;=3,IF(D341&lt;&gt;D340,1,VLOOKUP(E341,$L$2:$M$7,2,FALSE)),trajectories[[#This Row],[interval_manual]])))</f>
        <v>2</v>
      </c>
      <c r="F342">
        <f>IF(OR(trajectories[[#This Row],[INR]]&gt;5,AND(trajectories[[#This Row],[INR]]&gt;3,F341=1)),1,0)</f>
        <v>0</v>
      </c>
      <c r="G342">
        <f>IF(trajectories[[#This Row],[INR]]&gt;=4,1,0)</f>
        <v>0</v>
      </c>
    </row>
    <row r="343" spans="1:7" x14ac:dyDescent="0.45">
      <c r="A343" s="1">
        <f>IFERROR(IF(trajectories[[#This Row],[day]]&lt;B342,A342+1,A342),1)</f>
        <v>22</v>
      </c>
      <c r="B343" s="1">
        <f t="shared" si="8"/>
        <v>5</v>
      </c>
      <c r="C343">
        <v>1.7000000000000002</v>
      </c>
      <c r="D343" s="1">
        <f>IF(F342=1,trajectories[[#This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Row],[INR]]&lt;1.5,D342*1.15,IF(trajectories[[#This Row],[INR]]&lt;1.8,D342*1.1,D342*1.075))),IF(trajectories[[#This Row],[INR]]&lt;1.5,D342*1.15,IF(trajectories[[#This Row],[INR]]&lt;1.8,D342*1.1,IF(trajectories[[#This Row],[INR]]&lt;2,D342*1.075,IF(trajectories[[#This Row],[INR]]&lt;=3,D342,IF(trajectories[[#This Row],[INR]]&lt;3.4,D342*0.925,IF(trajectories[[#This Row],[INR]]&lt;4,D342*0.9,IF(trajectories[[#This Row],[INR]]&lt;=5,D342*0.875,trajectories[[#This Row],[dose_manual]]))))))))))</f>
        <v>12.65</v>
      </c>
      <c r="E343" s="1">
        <f>IF(OR(trajectories[[#This Row],[day]]=1,trajectories[[#This Row],[day]]=3),2,IF(OR(trajectories[[#This Row],[INR]]&lt;2,AND(trajectories[[#This Row],[INR]]&lt;=5,trajectories[[#This Row],[INR]]&gt;3)),7,IF(trajectories[[#This Row],[INR]]&lt;=3,IF(D342&lt;&gt;D341,1,VLOOKUP(E342,$L$2:$M$7,2,FALSE)),trajectories[[#This Row],[interval_manual]])))</f>
        <v>7</v>
      </c>
      <c r="F343">
        <f>IF(OR(trajectories[[#This Row],[INR]]&gt;5,AND(trajectories[[#This Row],[INR]]&gt;3,F342=1)),1,0)</f>
        <v>0</v>
      </c>
      <c r="G343">
        <f>IF(trajectories[[#This Row],[INR]]&gt;=4,1,0)</f>
        <v>0</v>
      </c>
    </row>
    <row r="344" spans="1:7" x14ac:dyDescent="0.45">
      <c r="A344" s="1">
        <f>IFERROR(IF(trajectories[[#This Row],[day]]&lt;B343,A343+1,A343),1)</f>
        <v>22</v>
      </c>
      <c r="B344" s="1">
        <f t="shared" si="8"/>
        <v>12</v>
      </c>
      <c r="C344">
        <v>2</v>
      </c>
      <c r="D344" s="1">
        <f>IF(F343=1,trajectories[[#This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Row],[INR]]&lt;1.5,D343*1.15,IF(trajectories[[#This Row],[INR]]&lt;1.8,D343*1.1,D343*1.075))),IF(trajectories[[#This Row],[INR]]&lt;1.5,D343*1.15,IF(trajectories[[#This Row],[INR]]&lt;1.8,D343*1.1,IF(trajectories[[#This Row],[INR]]&lt;2,D343*1.075,IF(trajectories[[#This Row],[INR]]&lt;=3,D343,IF(trajectories[[#This Row],[INR]]&lt;3.4,D343*0.925,IF(trajectories[[#This Row],[INR]]&lt;4,D343*0.9,IF(trajectories[[#This Row],[INR]]&lt;=5,D343*0.875,trajectories[[#This Row],[dose_manual]]))))))))))</f>
        <v>12.65</v>
      </c>
      <c r="E344" s="1">
        <f>IF(OR(trajectories[[#This Row],[day]]=1,trajectories[[#This Row],[day]]=3),2,IF(OR(trajectories[[#This Row],[INR]]&lt;2,AND(trajectories[[#This Row],[INR]]&lt;=5,trajectories[[#This Row],[INR]]&gt;3)),7,IF(trajectories[[#This Row],[INR]]&lt;=3,IF(D343&lt;&gt;D342,1,VLOOKUP(E343,$L$2:$M$7,2,FALSE)),trajectories[[#This Row],[interval_manual]])))</f>
        <v>1</v>
      </c>
      <c r="F344">
        <f>IF(OR(trajectories[[#This Row],[INR]]&gt;5,AND(trajectories[[#This Row],[INR]]&gt;3,F343=1)),1,0)</f>
        <v>0</v>
      </c>
      <c r="G344">
        <f>IF(trajectories[[#This Row],[INR]]&gt;=4,1,0)</f>
        <v>0</v>
      </c>
    </row>
    <row r="345" spans="1:7" x14ac:dyDescent="0.45">
      <c r="A345" s="1">
        <f>IFERROR(IF(trajectories[[#This Row],[day]]&lt;B344,A344+1,A344),1)</f>
        <v>22</v>
      </c>
      <c r="B345" s="1">
        <f t="shared" si="8"/>
        <v>13</v>
      </c>
      <c r="C345">
        <v>1.3</v>
      </c>
      <c r="D345" s="1">
        <f>IF(F344=1,trajectories[[#This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Row],[INR]]&lt;1.5,D344*1.15,IF(trajectories[[#This Row],[INR]]&lt;1.8,D344*1.1,D344*1.075))),IF(trajectories[[#This Row],[INR]]&lt;1.5,D344*1.15,IF(trajectories[[#This Row],[INR]]&lt;1.8,D344*1.1,IF(trajectories[[#This Row],[INR]]&lt;2,D344*1.075,IF(trajectories[[#This Row],[INR]]&lt;=3,D344,IF(trajectories[[#This Row],[INR]]&lt;3.4,D344*0.925,IF(trajectories[[#This Row],[INR]]&lt;4,D344*0.9,IF(trajectories[[#This Row],[INR]]&lt;=5,D344*0.875,trajectories[[#This Row],[dose_manual]]))))))))))</f>
        <v>14.547499999999999</v>
      </c>
      <c r="E345" s="1">
        <f>IF(OR(trajectories[[#This Row],[day]]=1,trajectories[[#This Row],[day]]=3),2,IF(OR(trajectories[[#This Row],[INR]]&lt;2,AND(trajectories[[#This Row],[INR]]&lt;=5,trajectories[[#This Row],[INR]]&gt;3)),7,IF(trajectories[[#This Row],[INR]]&lt;=3,IF(D344&lt;&gt;D343,1,VLOOKUP(E344,$L$2:$M$7,2,FALSE)),trajectories[[#This Row],[interval_manual]])))</f>
        <v>7</v>
      </c>
      <c r="F345">
        <f>IF(OR(trajectories[[#This Row],[INR]]&gt;5,AND(trajectories[[#This Row],[INR]]&gt;3,F344=1)),1,0)</f>
        <v>0</v>
      </c>
      <c r="G345">
        <f>IF(trajectories[[#This Row],[INR]]&gt;=4,1,0)</f>
        <v>0</v>
      </c>
    </row>
    <row r="346" spans="1:7" x14ac:dyDescent="0.45">
      <c r="A346" s="1">
        <f>IFERROR(IF(trajectories[[#This Row],[day]]&lt;B345,A345+1,A345),1)</f>
        <v>22</v>
      </c>
      <c r="B346" s="1">
        <f t="shared" si="8"/>
        <v>20</v>
      </c>
      <c r="C346">
        <v>1.1000000000000001</v>
      </c>
      <c r="D346" s="1">
        <f>IF(F345=1,trajectories[[#This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Row],[INR]]&lt;1.5,D345*1.15,IF(trajectories[[#This Row],[INR]]&lt;1.8,D345*1.1,D345*1.075))),IF(trajectories[[#This Row],[INR]]&lt;1.5,D345*1.15,IF(trajectories[[#This Row],[INR]]&lt;1.8,D345*1.1,IF(trajectories[[#This Row],[INR]]&lt;2,D345*1.075,IF(trajectories[[#This Row],[INR]]&lt;=3,D345,IF(trajectories[[#This Row],[INR]]&lt;3.4,D345*0.925,IF(trajectories[[#This Row],[INR]]&lt;4,D345*0.9,IF(trajectories[[#This Row],[INR]]&lt;=5,D345*0.875,trajectories[[#This Row],[dose_manual]]))))))))))</f>
        <v>16.729624999999999</v>
      </c>
      <c r="E346" s="1">
        <f>IF(OR(trajectories[[#This Row],[day]]=1,trajectories[[#This Row],[day]]=3),2,IF(OR(trajectories[[#This Row],[INR]]&lt;2,AND(trajectories[[#This Row],[INR]]&lt;=5,trajectories[[#This Row],[INR]]&gt;3)),7,IF(trajectories[[#This Row],[INR]]&lt;=3,IF(D345&lt;&gt;D344,1,VLOOKUP(E345,$L$2:$M$7,2,FALSE)),trajectories[[#This Row],[interval_manual]])))</f>
        <v>7</v>
      </c>
      <c r="F346">
        <f>IF(OR(trajectories[[#This Row],[INR]]&gt;5,AND(trajectories[[#This Row],[INR]]&gt;3,F345=1)),1,0)</f>
        <v>0</v>
      </c>
      <c r="G346">
        <f>IF(trajectories[[#This Row],[INR]]&gt;=4,1,0)</f>
        <v>0</v>
      </c>
    </row>
    <row r="347" spans="1:7" x14ac:dyDescent="0.45">
      <c r="A347" s="1">
        <f>IFERROR(IF(trajectories[[#This Row],[day]]&lt;B346,A346+1,A346),1)</f>
        <v>22</v>
      </c>
      <c r="B347" s="1">
        <f t="shared" si="8"/>
        <v>27</v>
      </c>
      <c r="C347">
        <v>1</v>
      </c>
      <c r="D347" s="1">
        <f>IF(F346=1,trajectories[[#This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Row],[INR]]&lt;1.5,D346*1.15,IF(trajectories[[#This Row],[INR]]&lt;1.8,D346*1.1,D346*1.075))),IF(trajectories[[#This Row],[INR]]&lt;1.5,D346*1.15,IF(trajectories[[#This Row],[INR]]&lt;1.8,D346*1.1,IF(trajectories[[#This Row],[INR]]&lt;2,D346*1.075,IF(trajectories[[#This Row],[INR]]&lt;=3,D346,IF(trajectories[[#This Row],[INR]]&lt;3.4,D346*0.925,IF(trajectories[[#This Row],[INR]]&lt;4,D346*0.9,IF(trajectories[[#This Row],[INR]]&lt;=5,D346*0.875,trajectories[[#This Row],[dose_manual]]))))))))))</f>
        <v>19.239068749999998</v>
      </c>
      <c r="E347" s="1">
        <f>IF(OR(trajectories[[#This Row],[day]]=1,trajectories[[#This Row],[day]]=3),2,IF(OR(trajectories[[#This Row],[INR]]&lt;2,AND(trajectories[[#This Row],[INR]]&lt;=5,trajectories[[#This Row],[INR]]&gt;3)),7,IF(trajectories[[#This Row],[INR]]&lt;=3,IF(D346&lt;&gt;D345,1,VLOOKUP(E346,$L$2:$M$7,2,FALSE)),trajectories[[#This Row],[interval_manual]])))</f>
        <v>7</v>
      </c>
      <c r="F347">
        <f>IF(OR(trajectories[[#This Row],[INR]]&gt;5,AND(trajectories[[#This Row],[INR]]&gt;3,F346=1)),1,0)</f>
        <v>0</v>
      </c>
      <c r="G347">
        <f>IF(trajectories[[#This Row],[INR]]&gt;=4,1,0)</f>
        <v>0</v>
      </c>
    </row>
    <row r="348" spans="1:7" x14ac:dyDescent="0.45">
      <c r="A348" s="1">
        <f>IFERROR(IF(trajectories[[#This Row],[day]]&lt;B347,A347+1,A347),1)</f>
        <v>22</v>
      </c>
      <c r="B348" s="1">
        <f t="shared" si="8"/>
        <v>34</v>
      </c>
      <c r="C348">
        <v>1</v>
      </c>
      <c r="D348" s="1">
        <f>IF(F347=1,trajectories[[#This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Row],[INR]]&lt;1.5,D347*1.15,IF(trajectories[[#This Row],[INR]]&lt;1.8,D347*1.1,D347*1.075))),IF(trajectories[[#This Row],[INR]]&lt;1.5,D347*1.15,IF(trajectories[[#This Row],[INR]]&lt;1.8,D347*1.1,IF(trajectories[[#This Row],[INR]]&lt;2,D347*1.075,IF(trajectories[[#This Row],[INR]]&lt;=3,D347,IF(trajectories[[#This Row],[INR]]&lt;3.4,D347*0.925,IF(trajectories[[#This Row],[INR]]&lt;4,D347*0.9,IF(trajectories[[#This Row],[INR]]&lt;=5,D347*0.875,trajectories[[#This Row],[dose_manual]]))))))))))</f>
        <v>22.124929062499994</v>
      </c>
      <c r="E348" s="1">
        <f>IF(OR(trajectories[[#This Row],[day]]=1,trajectories[[#This Row],[day]]=3),2,IF(OR(trajectories[[#This Row],[INR]]&lt;2,AND(trajectories[[#This Row],[INR]]&lt;=5,trajectories[[#This Row],[INR]]&gt;3)),7,IF(trajectories[[#This Row],[INR]]&lt;=3,IF(D347&lt;&gt;D346,1,VLOOKUP(E347,$L$2:$M$7,2,FALSE)),trajectories[[#This Row],[interval_manual]])))</f>
        <v>7</v>
      </c>
      <c r="F348">
        <f>IF(OR(trajectories[[#This Row],[INR]]&gt;5,AND(trajectories[[#This Row],[INR]]&gt;3,F347=1)),1,0)</f>
        <v>0</v>
      </c>
      <c r="G348">
        <f>IF(trajectories[[#This Row],[INR]]&gt;=4,1,0)</f>
        <v>0</v>
      </c>
    </row>
    <row r="349" spans="1:7" x14ac:dyDescent="0.45">
      <c r="A349" s="1">
        <f>IFERROR(IF(trajectories[[#This Row],[day]]&lt;B348,A348+1,A348),1)</f>
        <v>22</v>
      </c>
      <c r="B349" s="1">
        <f t="shared" si="8"/>
        <v>41</v>
      </c>
      <c r="C349">
        <v>1</v>
      </c>
      <c r="D349" s="1">
        <f>IF(F348=1,trajectories[[#This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Row],[INR]]&lt;1.5,D348*1.15,IF(trajectories[[#This Row],[INR]]&lt;1.8,D348*1.1,D348*1.075))),IF(trajectories[[#This Row],[INR]]&lt;1.5,D348*1.15,IF(trajectories[[#This Row],[INR]]&lt;1.8,D348*1.1,IF(trajectories[[#This Row],[INR]]&lt;2,D348*1.075,IF(trajectories[[#This Row],[INR]]&lt;=3,D348,IF(trajectories[[#This Row],[INR]]&lt;3.4,D348*0.925,IF(trajectories[[#This Row],[INR]]&lt;4,D348*0.9,IF(trajectories[[#This Row],[INR]]&lt;=5,D348*0.875,trajectories[[#This Row],[dose_manual]]))))))))))</f>
        <v>25.443668421874992</v>
      </c>
      <c r="E349" s="1">
        <f>IF(OR(trajectories[[#This Row],[day]]=1,trajectories[[#This Row],[day]]=3),2,IF(OR(trajectories[[#This Row],[INR]]&lt;2,AND(trajectories[[#This Row],[INR]]&lt;=5,trajectories[[#This Row],[INR]]&gt;3)),7,IF(trajectories[[#This Row],[INR]]&lt;=3,IF(D348&lt;&gt;D347,1,VLOOKUP(E348,$L$2:$M$7,2,FALSE)),trajectories[[#This Row],[interval_manual]])))</f>
        <v>7</v>
      </c>
      <c r="F349">
        <f>IF(OR(trajectories[[#This Row],[INR]]&gt;5,AND(trajectories[[#This Row],[INR]]&gt;3,F348=1)),1,0)</f>
        <v>0</v>
      </c>
      <c r="G349">
        <f>IF(trajectories[[#This Row],[INR]]&gt;=4,1,0)</f>
        <v>0</v>
      </c>
    </row>
    <row r="350" spans="1:7" x14ac:dyDescent="0.45">
      <c r="A350" s="1">
        <f>IFERROR(IF(trajectories[[#This Row],[day]]&lt;B349,A349+1,A349),1)</f>
        <v>22</v>
      </c>
      <c r="B350" s="1">
        <f t="shared" si="8"/>
        <v>48</v>
      </c>
      <c r="C350">
        <v>1</v>
      </c>
      <c r="D350" s="1">
        <f>IF(F349=1,trajectories[[#This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Row],[INR]]&lt;1.5,D349*1.15,IF(trajectories[[#This Row],[INR]]&lt;1.8,D349*1.1,D349*1.075))),IF(trajectories[[#This Row],[INR]]&lt;1.5,D349*1.15,IF(trajectories[[#This Row],[INR]]&lt;1.8,D349*1.1,IF(trajectories[[#This Row],[INR]]&lt;2,D349*1.075,IF(trajectories[[#This Row],[INR]]&lt;=3,D349,IF(trajectories[[#This Row],[INR]]&lt;3.4,D349*0.925,IF(trajectories[[#This Row],[INR]]&lt;4,D349*0.9,IF(trajectories[[#This Row],[INR]]&lt;=5,D349*0.875,trajectories[[#This Row],[dose_manual]]))))))))))</f>
        <v>29.260218685156239</v>
      </c>
      <c r="E350" s="1">
        <f>IF(OR(trajectories[[#This Row],[day]]=1,trajectories[[#This Row],[day]]=3),2,IF(OR(trajectories[[#This Row],[INR]]&lt;2,AND(trajectories[[#This Row],[INR]]&lt;=5,trajectories[[#This Row],[INR]]&gt;3)),7,IF(trajectories[[#This Row],[INR]]&lt;=3,IF(D349&lt;&gt;D348,1,VLOOKUP(E349,$L$2:$M$7,2,FALSE)),trajectories[[#This Row],[interval_manual]])))</f>
        <v>7</v>
      </c>
      <c r="F350">
        <f>IF(OR(trajectories[[#This Row],[INR]]&gt;5,AND(trajectories[[#This Row],[INR]]&gt;3,F349=1)),1,0)</f>
        <v>0</v>
      </c>
      <c r="G350">
        <f>IF(trajectories[[#This Row],[INR]]&gt;=4,1,0)</f>
        <v>0</v>
      </c>
    </row>
    <row r="351" spans="1:7" x14ac:dyDescent="0.45">
      <c r="A351" s="1">
        <f>IFERROR(IF(trajectories[[#This Row],[day]]&lt;B350,A350+1,A350),1)</f>
        <v>22</v>
      </c>
      <c r="B351" s="1">
        <f t="shared" si="8"/>
        <v>55</v>
      </c>
      <c r="C351">
        <v>1</v>
      </c>
      <c r="D351" s="1">
        <f>IF(F350=1,trajectories[[#This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Row],[INR]]&lt;1.5,D350*1.15,IF(trajectories[[#This Row],[INR]]&lt;1.8,D350*1.1,D350*1.075))),IF(trajectories[[#This Row],[INR]]&lt;1.5,D350*1.15,IF(trajectories[[#This Row],[INR]]&lt;1.8,D350*1.1,IF(trajectories[[#This Row],[INR]]&lt;2,D350*1.075,IF(trajectories[[#This Row],[INR]]&lt;=3,D350,IF(trajectories[[#This Row],[INR]]&lt;3.4,D350*0.925,IF(trajectories[[#This Row],[INR]]&lt;4,D350*0.9,IF(trajectories[[#This Row],[INR]]&lt;=5,D350*0.875,trajectories[[#This Row],[dose_manual]]))))))))))</f>
        <v>33.649251487929675</v>
      </c>
      <c r="E351" s="1">
        <f>IF(OR(trajectories[[#This Row],[day]]=1,trajectories[[#This Row],[day]]=3),2,IF(OR(trajectories[[#This Row],[INR]]&lt;2,AND(trajectories[[#This Row],[INR]]&lt;=5,trajectories[[#This Row],[INR]]&gt;3)),7,IF(trajectories[[#This Row],[INR]]&lt;=3,IF(D350&lt;&gt;D349,1,VLOOKUP(E350,$L$2:$M$7,2,FALSE)),trajectories[[#This Row],[interval_manual]])))</f>
        <v>7</v>
      </c>
      <c r="F351">
        <f>IF(OR(trajectories[[#This Row],[INR]]&gt;5,AND(trajectories[[#This Row],[INR]]&gt;3,F350=1)),1,0)</f>
        <v>0</v>
      </c>
      <c r="G351">
        <f>IF(trajectories[[#This Row],[INR]]&gt;=4,1,0)</f>
        <v>0</v>
      </c>
    </row>
    <row r="352" spans="1:7" x14ac:dyDescent="0.45">
      <c r="A352" s="1">
        <f>IFERROR(IF(trajectories[[#This Row],[day]]&lt;B351,A351+1,A351),1)</f>
        <v>22</v>
      </c>
      <c r="B352" s="1">
        <f t="shared" si="8"/>
        <v>62</v>
      </c>
      <c r="C352">
        <v>1</v>
      </c>
      <c r="D352" s="1">
        <f>IF(F351=1,trajectories[[#This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Row],[INR]]&lt;1.5,D351*1.15,IF(trajectories[[#This Row],[INR]]&lt;1.8,D351*1.1,D351*1.075))),IF(trajectories[[#This Row],[INR]]&lt;1.5,D351*1.15,IF(trajectories[[#This Row],[INR]]&lt;1.8,D351*1.1,IF(trajectories[[#This Row],[INR]]&lt;2,D351*1.075,IF(trajectories[[#This Row],[INR]]&lt;=3,D351,IF(trajectories[[#This Row],[INR]]&lt;3.4,D351*0.925,IF(trajectories[[#This Row],[INR]]&lt;4,D351*0.9,IF(trajectories[[#This Row],[INR]]&lt;=5,D351*0.875,trajectories[[#This Row],[dose_manual]]))))))))))</f>
        <v>38.69663921111912</v>
      </c>
      <c r="E352" s="1">
        <f>IF(OR(trajectories[[#This Row],[day]]=1,trajectories[[#This Row],[day]]=3),2,IF(OR(trajectories[[#This Row],[INR]]&lt;2,AND(trajectories[[#This Row],[INR]]&lt;=5,trajectories[[#This Row],[INR]]&gt;3)),7,IF(trajectories[[#This Row],[INR]]&lt;=3,IF(D351&lt;&gt;D350,1,VLOOKUP(E351,$L$2:$M$7,2,FALSE)),trajectories[[#This Row],[interval_manual]])))</f>
        <v>7</v>
      </c>
      <c r="F352">
        <f>IF(OR(trajectories[[#This Row],[INR]]&gt;5,AND(trajectories[[#This Row],[INR]]&gt;3,F351=1)),1,0)</f>
        <v>0</v>
      </c>
      <c r="G352">
        <f>IF(trajectories[[#This Row],[INR]]&gt;=4,1,0)</f>
        <v>0</v>
      </c>
    </row>
    <row r="353" spans="1:7" x14ac:dyDescent="0.45">
      <c r="A353" s="1">
        <f>IFERROR(IF(trajectories[[#This Row],[day]]&lt;B352,A352+1,A352),1)</f>
        <v>22</v>
      </c>
      <c r="B353" s="1">
        <f t="shared" si="8"/>
        <v>69</v>
      </c>
      <c r="C353">
        <v>1.9</v>
      </c>
      <c r="D353" s="1">
        <f>IF(F352=1,trajectories[[#This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Row],[INR]]&lt;1.5,D352*1.15,IF(trajectories[[#This Row],[INR]]&lt;1.8,D352*1.1,D352*1.075))),IF(trajectories[[#This Row],[INR]]&lt;1.5,D352*1.15,IF(trajectories[[#This Row],[INR]]&lt;1.8,D352*1.1,IF(trajectories[[#This Row],[INR]]&lt;2,D352*1.075,IF(trajectories[[#This Row],[INR]]&lt;=3,D352,IF(trajectories[[#This Row],[INR]]&lt;3.4,D352*0.925,IF(trajectories[[#This Row],[INR]]&lt;4,D352*0.9,IF(trajectories[[#This Row],[INR]]&lt;=5,D352*0.875,trajectories[[#This Row],[dose_manual]]))))))))))</f>
        <v>41.598887151953051</v>
      </c>
      <c r="E353" s="1">
        <f>IF(OR(trajectories[[#This Row],[day]]=1,trajectories[[#This Row],[day]]=3),2,IF(OR(trajectories[[#This Row],[INR]]&lt;2,AND(trajectories[[#This Row],[INR]]&lt;=5,trajectories[[#This Row],[INR]]&gt;3)),7,IF(trajectories[[#This Row],[INR]]&lt;=3,IF(D352&lt;&gt;D351,1,VLOOKUP(E352,$L$2:$M$7,2,FALSE)),trajectories[[#This Row],[interval_manual]])))</f>
        <v>7</v>
      </c>
      <c r="F353">
        <f>IF(OR(trajectories[[#This Row],[INR]]&gt;5,AND(trajectories[[#This Row],[INR]]&gt;3,F352=1)),1,0)</f>
        <v>0</v>
      </c>
      <c r="G353">
        <f>IF(trajectories[[#This Row],[INR]]&gt;=4,1,0)</f>
        <v>0</v>
      </c>
    </row>
    <row r="354" spans="1:7" x14ac:dyDescent="0.45">
      <c r="A354" s="1">
        <f>IFERROR(IF(trajectories[[#This Row],[day]]&lt;B353,A353+1,A353),1)</f>
        <v>22</v>
      </c>
      <c r="B354" s="1">
        <f t="shared" si="8"/>
        <v>76</v>
      </c>
      <c r="C354">
        <v>2.2999999999999998</v>
      </c>
      <c r="D354" s="1">
        <f>IF(F353=1,trajectories[[#This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Row],[INR]]&lt;1.5,D353*1.15,IF(trajectories[[#This Row],[INR]]&lt;1.8,D353*1.1,D353*1.075))),IF(trajectories[[#This Row],[INR]]&lt;1.5,D353*1.15,IF(trajectories[[#This Row],[INR]]&lt;1.8,D353*1.1,IF(trajectories[[#This Row],[INR]]&lt;2,D353*1.075,IF(trajectories[[#This Row],[INR]]&lt;=3,D353,IF(trajectories[[#This Row],[INR]]&lt;3.4,D353*0.925,IF(trajectories[[#This Row],[INR]]&lt;4,D353*0.9,IF(trajectories[[#This Row],[INR]]&lt;=5,D353*0.875,trajectories[[#This Row],[dose_manual]]))))))))))</f>
        <v>41.598887151953051</v>
      </c>
      <c r="E354" s="1">
        <f>IF(OR(trajectories[[#This Row],[day]]=1,trajectories[[#This Row],[day]]=3),2,IF(OR(trajectories[[#This Row],[INR]]&lt;2,AND(trajectories[[#This Row],[INR]]&lt;=5,trajectories[[#This Row],[INR]]&gt;3)),7,IF(trajectories[[#This Row],[INR]]&lt;=3,IF(D353&lt;&gt;D352,1,VLOOKUP(E353,$L$2:$M$7,2,FALSE)),trajectories[[#This Row],[interval_manual]])))</f>
        <v>1</v>
      </c>
      <c r="F354">
        <f>IF(OR(trajectories[[#This Row],[INR]]&gt;5,AND(trajectories[[#This Row],[INR]]&gt;3,F353=1)),1,0)</f>
        <v>0</v>
      </c>
      <c r="G354">
        <f>IF(trajectories[[#This Row],[INR]]&gt;=4,1,0)</f>
        <v>0</v>
      </c>
    </row>
    <row r="355" spans="1:7" x14ac:dyDescent="0.45">
      <c r="A355" s="1">
        <f>IFERROR(IF(trajectories[[#This Row],[day]]&lt;B354,A354+1,A354),1)</f>
        <v>22</v>
      </c>
      <c r="B355" s="1">
        <f t="shared" si="8"/>
        <v>77</v>
      </c>
      <c r="C355">
        <v>1.4</v>
      </c>
      <c r="D355" s="1">
        <f>IF(F354=1,trajectories[[#This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Row],[INR]]&lt;1.5,D354*1.15,IF(trajectories[[#This Row],[INR]]&lt;1.8,D354*1.1,D354*1.075))),IF(trajectories[[#This Row],[INR]]&lt;1.5,D354*1.15,IF(trajectories[[#This Row],[INR]]&lt;1.8,D354*1.1,IF(trajectories[[#This Row],[INR]]&lt;2,D354*1.075,IF(trajectories[[#This Row],[INR]]&lt;=3,D354,IF(trajectories[[#This Row],[INR]]&lt;3.4,D354*0.925,IF(trajectories[[#This Row],[INR]]&lt;4,D354*0.9,IF(trajectories[[#This Row],[INR]]&lt;=5,D354*0.875,trajectories[[#This Row],[dose_manual]]))))))))))</f>
        <v>47.838720224746005</v>
      </c>
      <c r="E355" s="1">
        <f>IF(OR(trajectories[[#This Row],[day]]=1,trajectories[[#This Row],[day]]=3),2,IF(OR(trajectories[[#This Row],[INR]]&lt;2,AND(trajectories[[#This Row],[INR]]&lt;=5,trajectories[[#This Row],[INR]]&gt;3)),7,IF(trajectories[[#This Row],[INR]]&lt;=3,IF(D354&lt;&gt;D353,1,VLOOKUP(E354,$L$2:$M$7,2,FALSE)),trajectories[[#This Row],[interval_manual]])))</f>
        <v>7</v>
      </c>
      <c r="F355">
        <f>IF(OR(trajectories[[#This Row],[INR]]&gt;5,AND(trajectories[[#This Row],[INR]]&gt;3,F354=1)),1,0)</f>
        <v>0</v>
      </c>
      <c r="G355">
        <f>IF(trajectories[[#This Row],[INR]]&gt;=4,1,0)</f>
        <v>0</v>
      </c>
    </row>
    <row r="356" spans="1:7" x14ac:dyDescent="0.45">
      <c r="A356" s="1">
        <f>IFERROR(IF(trajectories[[#This Row],[day]]&lt;B355,A355+1,A355),1)</f>
        <v>22</v>
      </c>
      <c r="B356" s="1">
        <f t="shared" si="8"/>
        <v>84</v>
      </c>
      <c r="C356">
        <v>1</v>
      </c>
      <c r="D356" s="1">
        <f>IF(F355=1,trajectories[[#This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Row],[INR]]&lt;1.5,D355*1.15,IF(trajectories[[#This Row],[INR]]&lt;1.8,D355*1.1,D355*1.075))),IF(trajectories[[#This Row],[INR]]&lt;1.5,D355*1.15,IF(trajectories[[#This Row],[INR]]&lt;1.8,D355*1.1,IF(trajectories[[#This Row],[INR]]&lt;2,D355*1.075,IF(trajectories[[#This Row],[INR]]&lt;=3,D355,IF(trajectories[[#This Row],[INR]]&lt;3.4,D355*0.925,IF(trajectories[[#This Row],[INR]]&lt;4,D355*0.9,IF(trajectories[[#This Row],[INR]]&lt;=5,D355*0.875,trajectories[[#This Row],[dose_manual]]))))))))))</f>
        <v>55.014528258457901</v>
      </c>
      <c r="E356" s="1">
        <f>IF(OR(trajectories[[#This Row],[day]]=1,trajectories[[#This Row],[day]]=3),2,IF(OR(trajectories[[#This Row],[INR]]&lt;2,AND(trajectories[[#This Row],[INR]]&lt;=5,trajectories[[#This Row],[INR]]&gt;3)),7,IF(trajectories[[#This Row],[INR]]&lt;=3,IF(D355&lt;&gt;D354,1,VLOOKUP(E355,$L$2:$M$7,2,FALSE)),trajectories[[#This Row],[interval_manual]])))</f>
        <v>7</v>
      </c>
      <c r="F356">
        <f>IF(OR(trajectories[[#This Row],[INR]]&gt;5,AND(trajectories[[#This Row],[INR]]&gt;3,F355=1)),1,0)</f>
        <v>0</v>
      </c>
      <c r="G356">
        <f>IF(trajectories[[#This Row],[INR]]&gt;=4,1,0)</f>
        <v>0</v>
      </c>
    </row>
    <row r="357" spans="1:7" x14ac:dyDescent="0.45">
      <c r="A357" s="1">
        <f>IFERROR(IF(trajectories[[#This Row],[day]]&lt;B356,A356+1,A356),1)</f>
        <v>23</v>
      </c>
      <c r="B357" s="1">
        <f>IFERROR(IF(B356+E356&gt;90,1,B356+E356),1)</f>
        <v>1</v>
      </c>
      <c r="C357" s="1">
        <v>1.1000000000000001</v>
      </c>
      <c r="D357" s="1">
        <f>IF(F356=1,trajectories[[#This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Row],[INR]]&lt;1.5,D356*1.15,IF(trajectories[[#This Row],[INR]]&lt;1.8,D356*1.1,D356*1.075))),IF(trajectories[[#This Row],[INR]]&lt;1.5,D356*1.15,IF(trajectories[[#This Row],[INR]]&lt;1.8,D356*1.1,IF(trajectories[[#This Row],[INR]]&lt;2,D356*1.075,IF(trajectories[[#This Row],[INR]]&lt;=3,D356,IF(trajectories[[#This Row],[INR]]&lt;3.4,D356*0.925,IF(trajectories[[#This Row],[INR]]&lt;4,D356*0.9,IF(trajectories[[#This Row],[INR]]&lt;=5,D356*0.875,trajectories[[#This Row],[dose_manual]]))))))))))</f>
        <v>10</v>
      </c>
      <c r="E357" s="1">
        <f>IF(OR(trajectories[[#This Row],[day]]=1,trajectories[[#This Row],[day]]=3),2,IF(OR(trajectories[[#This Row],[INR]]&lt;2,AND(trajectories[[#This Row],[INR]]&lt;=5,trajectories[[#This Row],[INR]]&gt;3)),7,IF(trajectories[[#This Row],[INR]]&lt;=3,IF(D356&lt;&gt;D355,1,VLOOKUP(E356,$L$2:$M$7,2,FALSE)),trajectories[[#This Row],[interval_manual]])))</f>
        <v>2</v>
      </c>
      <c r="F357" s="1">
        <f>IF(OR(trajectories[[#This Row],[INR]]&gt;5,AND(trajectories[[#This Row],[INR]]&gt;3,F356=1)),1,0)</f>
        <v>0</v>
      </c>
      <c r="G357" s="1">
        <f>IF(trajectories[[#This Row],[INR]]&gt;=4,1,0)</f>
        <v>0</v>
      </c>
    </row>
    <row r="358" spans="1:7" x14ac:dyDescent="0.45">
      <c r="A358" s="1">
        <f>IFERROR(IF(trajectories[[#This Row],[day]]&lt;B357,A357+1,A357),1)</f>
        <v>23</v>
      </c>
      <c r="B358" s="1">
        <f t="shared" ref="B358:B389" si="9">IFERROR(IF(B357+E357&gt;90,1,B357+E357),1)</f>
        <v>3</v>
      </c>
      <c r="C358" s="1">
        <v>1</v>
      </c>
      <c r="D358" s="1">
        <f>IF(F357=1,trajectories[[#This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Row],[INR]]&lt;1.5,D357*1.15,IF(trajectories[[#This Row],[INR]]&lt;1.8,D357*1.1,D357*1.075))),IF(trajectories[[#This Row],[INR]]&lt;1.5,D357*1.15,IF(trajectories[[#This Row],[INR]]&lt;1.8,D357*1.1,IF(trajectories[[#This Row],[INR]]&lt;2,D357*1.075,IF(trajectories[[#This Row],[INR]]&lt;=3,D357,IF(trajectories[[#This Row],[INR]]&lt;3.4,D357*0.925,IF(trajectories[[#This Row],[INR]]&lt;4,D357*0.9,IF(trajectories[[#This Row],[INR]]&lt;=5,D357*0.875,trajectories[[#This Row],[dose_manual]]))))))))))</f>
        <v>11.5</v>
      </c>
      <c r="E358" s="1">
        <f>IF(OR(trajectories[[#This Row],[day]]=1,trajectories[[#This Row],[day]]=3),2,IF(OR(trajectories[[#This Row],[INR]]&lt;2,AND(trajectories[[#This Row],[INR]]&lt;=5,trajectories[[#This Row],[INR]]&gt;3)),7,IF(trajectories[[#This Row],[INR]]&lt;=3,IF(D357&lt;&gt;D356,1,VLOOKUP(E357,$L$2:$M$7,2,FALSE)),trajectories[[#This Row],[interval_manual]])))</f>
        <v>2</v>
      </c>
      <c r="F358" s="1">
        <f>IF(OR(trajectories[[#This Row],[INR]]&gt;5,AND(trajectories[[#This Row],[INR]]&gt;3,F357=1)),1,0)</f>
        <v>0</v>
      </c>
      <c r="G358" s="1">
        <f>IF(trajectories[[#This Row],[INR]]&gt;=4,1,0)</f>
        <v>0</v>
      </c>
    </row>
    <row r="359" spans="1:7" x14ac:dyDescent="0.45">
      <c r="A359" s="1">
        <f>IFERROR(IF(trajectories[[#This Row],[day]]&lt;B358,A358+1,A358),1)</f>
        <v>23</v>
      </c>
      <c r="B359" s="1">
        <f t="shared" si="9"/>
        <v>5</v>
      </c>
      <c r="C359" s="1">
        <v>1.0999999999999996</v>
      </c>
      <c r="D359" s="1">
        <f>IF(F358=1,trajectories[[#This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Row],[INR]]&lt;1.5,D358*1.15,IF(trajectories[[#This Row],[INR]]&lt;1.8,D358*1.1,D358*1.075))),IF(trajectories[[#This Row],[INR]]&lt;1.5,D358*1.15,IF(trajectories[[#This Row],[INR]]&lt;1.8,D358*1.1,IF(trajectories[[#This Row],[INR]]&lt;2,D358*1.075,IF(trajectories[[#This Row],[INR]]&lt;=3,D358,IF(trajectories[[#This Row],[INR]]&lt;3.4,D358*0.925,IF(trajectories[[#This Row],[INR]]&lt;4,D358*0.9,IF(trajectories[[#This Row],[INR]]&lt;=5,D358*0.875,trajectories[[#This Row],[dose_manual]]))))))))))</f>
        <v>13.225</v>
      </c>
      <c r="E359" s="1">
        <f>IF(OR(trajectories[[#This Row],[day]]=1,trajectories[[#This Row],[day]]=3),2,IF(OR(trajectories[[#This Row],[INR]]&lt;2,AND(trajectories[[#This Row],[INR]]&lt;=5,trajectories[[#This Row],[INR]]&gt;3)),7,IF(trajectories[[#This Row],[INR]]&lt;=3,IF(D358&lt;&gt;D357,1,VLOOKUP(E358,$L$2:$M$7,2,FALSE)),trajectories[[#This Row],[interval_manual]])))</f>
        <v>7</v>
      </c>
      <c r="F359" s="1">
        <f>IF(OR(trajectories[[#This Row],[INR]]&gt;5,AND(trajectories[[#This Row],[INR]]&gt;3,F358=1)),1,0)</f>
        <v>0</v>
      </c>
      <c r="G359" s="1">
        <f>IF(trajectories[[#This Row],[INR]]&gt;=4,1,0)</f>
        <v>0</v>
      </c>
    </row>
    <row r="360" spans="1:7" x14ac:dyDescent="0.45">
      <c r="A360" s="1">
        <f>IFERROR(IF(trajectories[[#This Row],[day]]&lt;B359,A359+1,A359),1)</f>
        <v>23</v>
      </c>
      <c r="B360" s="1">
        <f t="shared" si="9"/>
        <v>12</v>
      </c>
      <c r="C360" s="1">
        <v>1.1000000000000001</v>
      </c>
      <c r="D360" s="1">
        <f>IF(F359=1,trajectories[[#This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Row],[INR]]&lt;1.5,D359*1.15,IF(trajectories[[#This Row],[INR]]&lt;1.8,D359*1.1,D359*1.075))),IF(trajectories[[#This Row],[INR]]&lt;1.5,D359*1.15,IF(trajectories[[#This Row],[INR]]&lt;1.8,D359*1.1,IF(trajectories[[#This Row],[INR]]&lt;2,D359*1.075,IF(trajectories[[#This Row],[INR]]&lt;=3,D359,IF(trajectories[[#This Row],[INR]]&lt;3.4,D359*0.925,IF(trajectories[[#This Row],[INR]]&lt;4,D359*0.9,IF(trajectories[[#This Row],[INR]]&lt;=5,D359*0.875,trajectories[[#This Row],[dose_manual]]))))))))))</f>
        <v>15.208749999999998</v>
      </c>
      <c r="E360" s="1">
        <f>IF(OR(trajectories[[#This Row],[day]]=1,trajectories[[#This Row],[day]]=3),2,IF(OR(trajectories[[#This Row],[INR]]&lt;2,AND(trajectories[[#This Row],[INR]]&lt;=5,trajectories[[#This Row],[INR]]&gt;3)),7,IF(trajectories[[#This Row],[INR]]&lt;=3,IF(D359&lt;&gt;D358,1,VLOOKUP(E359,$L$2:$M$7,2,FALSE)),trajectories[[#This Row],[interval_manual]])))</f>
        <v>7</v>
      </c>
      <c r="F360" s="1">
        <f>IF(OR(trajectories[[#This Row],[INR]]&gt;5,AND(trajectories[[#This Row],[INR]]&gt;3,F359=1)),1,0)</f>
        <v>0</v>
      </c>
      <c r="G360" s="1">
        <f>IF(trajectories[[#This Row],[INR]]&gt;=4,1,0)</f>
        <v>0</v>
      </c>
    </row>
    <row r="361" spans="1:7" x14ac:dyDescent="0.45">
      <c r="A361" s="1">
        <f>IFERROR(IF(trajectories[[#This Row],[day]]&lt;B360,A360+1,A360),1)</f>
        <v>23</v>
      </c>
      <c r="B361" s="1">
        <f t="shared" si="9"/>
        <v>19</v>
      </c>
      <c r="C361" s="1">
        <v>2.8</v>
      </c>
      <c r="D361" s="1">
        <f>IF(F360=1,trajectories[[#This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Row],[INR]]&lt;1.5,D360*1.15,IF(trajectories[[#This Row],[INR]]&lt;1.8,D360*1.1,D360*1.075))),IF(trajectories[[#This Row],[INR]]&lt;1.5,D360*1.15,IF(trajectories[[#This Row],[INR]]&lt;1.8,D360*1.1,IF(trajectories[[#This Row],[INR]]&lt;2,D360*1.075,IF(trajectories[[#This Row],[INR]]&lt;=3,D360,IF(trajectories[[#This Row],[INR]]&lt;3.4,D360*0.925,IF(trajectories[[#This Row],[INR]]&lt;4,D360*0.9,IF(trajectories[[#This Row],[INR]]&lt;=5,D360*0.875,trajectories[[#This Row],[dose_manual]]))))))))))</f>
        <v>15.208749999999998</v>
      </c>
      <c r="E361" s="1">
        <f>IF(OR(trajectories[[#This Row],[day]]=1,trajectories[[#This Row],[day]]=3),2,IF(OR(trajectories[[#This Row],[INR]]&lt;2,AND(trajectories[[#This Row],[INR]]&lt;=5,trajectories[[#This Row],[INR]]&gt;3)),7,IF(trajectories[[#This Row],[INR]]&lt;=3,IF(D360&lt;&gt;D359,1,VLOOKUP(E360,$L$2:$M$7,2,FALSE)),trajectories[[#This Row],[interval_manual]])))</f>
        <v>1</v>
      </c>
      <c r="F361" s="1">
        <f>IF(OR(trajectories[[#This Row],[INR]]&gt;5,AND(trajectories[[#This Row],[INR]]&gt;3,F360=1)),1,0)</f>
        <v>0</v>
      </c>
      <c r="G361" s="1">
        <f>IF(trajectories[[#This Row],[INR]]&gt;=4,1,0)</f>
        <v>0</v>
      </c>
    </row>
    <row r="362" spans="1:7" x14ac:dyDescent="0.45">
      <c r="A362" s="1">
        <f>IFERROR(IF(trajectories[[#This Row],[day]]&lt;B361,A361+1,A361),1)</f>
        <v>23</v>
      </c>
      <c r="B362" s="1">
        <f t="shared" si="9"/>
        <v>20</v>
      </c>
      <c r="C362" s="1">
        <v>1.0999999999999996</v>
      </c>
      <c r="D362" s="1">
        <f>IF(F361=1,trajectories[[#This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Row],[INR]]&lt;1.5,D361*1.15,IF(trajectories[[#This Row],[INR]]&lt;1.8,D361*1.1,D361*1.075))),IF(trajectories[[#This Row],[INR]]&lt;1.5,D361*1.15,IF(trajectories[[#This Row],[INR]]&lt;1.8,D361*1.1,IF(trajectories[[#This Row],[INR]]&lt;2,D361*1.075,IF(trajectories[[#This Row],[INR]]&lt;=3,D361,IF(trajectories[[#This Row],[INR]]&lt;3.4,D361*0.925,IF(trajectories[[#This Row],[INR]]&lt;4,D361*0.9,IF(trajectories[[#This Row],[INR]]&lt;=5,D361*0.875,trajectories[[#This Row],[dose_manual]]))))))))))</f>
        <v>17.490062499999997</v>
      </c>
      <c r="E362" s="1">
        <f>IF(OR(trajectories[[#This Row],[day]]=1,trajectories[[#This Row],[day]]=3),2,IF(OR(trajectories[[#This Row],[INR]]&lt;2,AND(trajectories[[#This Row],[INR]]&lt;=5,trajectories[[#This Row],[INR]]&gt;3)),7,IF(trajectories[[#This Row],[INR]]&lt;=3,IF(D361&lt;&gt;D360,1,VLOOKUP(E361,$L$2:$M$7,2,FALSE)),trajectories[[#This Row],[interval_manual]])))</f>
        <v>7</v>
      </c>
      <c r="F362" s="1">
        <f>IF(OR(trajectories[[#This Row],[INR]]&gt;5,AND(trajectories[[#This Row],[INR]]&gt;3,F361=1)),1,0)</f>
        <v>0</v>
      </c>
      <c r="G362" s="1">
        <f>IF(trajectories[[#This Row],[INR]]&gt;=4,1,0)</f>
        <v>0</v>
      </c>
    </row>
    <row r="363" spans="1:7" x14ac:dyDescent="0.45">
      <c r="A363" s="1">
        <f>IFERROR(IF(trajectories[[#This Row],[day]]&lt;B362,A362+1,A362),1)</f>
        <v>23</v>
      </c>
      <c r="B363" s="1">
        <f t="shared" si="9"/>
        <v>27</v>
      </c>
      <c r="C363" s="1">
        <v>1</v>
      </c>
      <c r="D363" s="1">
        <f>IF(F362=1,trajectories[[#This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Row],[INR]]&lt;1.5,D362*1.15,IF(trajectories[[#This Row],[INR]]&lt;1.8,D362*1.1,D362*1.075))),IF(trajectories[[#This Row],[INR]]&lt;1.5,D362*1.15,IF(trajectories[[#This Row],[INR]]&lt;1.8,D362*1.1,IF(trajectories[[#This Row],[INR]]&lt;2,D362*1.075,IF(trajectories[[#This Row],[INR]]&lt;=3,D362,IF(trajectories[[#This Row],[INR]]&lt;3.4,D362*0.925,IF(trajectories[[#This Row],[INR]]&lt;4,D362*0.9,IF(trajectories[[#This Row],[INR]]&lt;=5,D362*0.875,trajectories[[#This Row],[dose_manual]]))))))))))</f>
        <v>20.113571874999995</v>
      </c>
      <c r="E363" s="1">
        <f>IF(OR(trajectories[[#This Row],[day]]=1,trajectories[[#This Row],[day]]=3),2,IF(OR(trajectories[[#This Row],[INR]]&lt;2,AND(trajectories[[#This Row],[INR]]&lt;=5,trajectories[[#This Row],[INR]]&gt;3)),7,IF(trajectories[[#This Row],[INR]]&lt;=3,IF(D362&lt;&gt;D361,1,VLOOKUP(E362,$L$2:$M$7,2,FALSE)),trajectories[[#This Row],[interval_manual]])))</f>
        <v>7</v>
      </c>
      <c r="F363" s="1">
        <f>IF(OR(trajectories[[#This Row],[INR]]&gt;5,AND(trajectories[[#This Row],[INR]]&gt;3,F362=1)),1,0)</f>
        <v>0</v>
      </c>
      <c r="G363" s="1">
        <f>IF(trajectories[[#This Row],[INR]]&gt;=4,1,0)</f>
        <v>0</v>
      </c>
    </row>
    <row r="364" spans="1:7" x14ac:dyDescent="0.45">
      <c r="A364" s="1">
        <f>IFERROR(IF(trajectories[[#This Row],[day]]&lt;B363,A363+1,A363),1)</f>
        <v>23</v>
      </c>
      <c r="B364" s="1">
        <f t="shared" si="9"/>
        <v>34</v>
      </c>
      <c r="C364" s="1">
        <v>1.9000000000000004</v>
      </c>
      <c r="D364" s="1">
        <f>IF(F363=1,trajectories[[#This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Row],[INR]]&lt;1.5,D363*1.15,IF(trajectories[[#This Row],[INR]]&lt;1.8,D363*1.1,D363*1.075))),IF(trajectories[[#This Row],[INR]]&lt;1.5,D363*1.15,IF(trajectories[[#This Row],[INR]]&lt;1.8,D363*1.1,IF(trajectories[[#This Row],[INR]]&lt;2,D363*1.075,IF(trajectories[[#This Row],[INR]]&lt;=3,D363,IF(trajectories[[#This Row],[INR]]&lt;3.4,D363*0.925,IF(trajectories[[#This Row],[INR]]&lt;4,D363*0.9,IF(trajectories[[#This Row],[INR]]&lt;=5,D363*0.875,trajectories[[#This Row],[dose_manual]]))))))))))</f>
        <v>21.622089765624992</v>
      </c>
      <c r="E364" s="1">
        <f>IF(OR(trajectories[[#This Row],[day]]=1,trajectories[[#This Row],[day]]=3),2,IF(OR(trajectories[[#This Row],[INR]]&lt;2,AND(trajectories[[#This Row],[INR]]&lt;=5,trajectories[[#This Row],[INR]]&gt;3)),7,IF(trajectories[[#This Row],[INR]]&lt;=3,IF(D363&lt;&gt;D362,1,VLOOKUP(E363,$L$2:$M$7,2,FALSE)),trajectories[[#This Row],[interval_manual]])))</f>
        <v>7</v>
      </c>
      <c r="F364" s="1">
        <f>IF(OR(trajectories[[#This Row],[INR]]&gt;5,AND(trajectories[[#This Row],[INR]]&gt;3,F363=1)),1,0)</f>
        <v>0</v>
      </c>
      <c r="G364" s="1">
        <f>IF(trajectories[[#This Row],[INR]]&gt;=4,1,0)</f>
        <v>0</v>
      </c>
    </row>
    <row r="365" spans="1:7" x14ac:dyDescent="0.45">
      <c r="A365" s="1">
        <f>IFERROR(IF(trajectories[[#This Row],[day]]&lt;B364,A364+1,A364),1)</f>
        <v>23</v>
      </c>
      <c r="B365" s="1">
        <f t="shared" si="9"/>
        <v>41</v>
      </c>
      <c r="C365" s="1">
        <v>1.2000000000000002</v>
      </c>
      <c r="D365" s="1">
        <f>IF(F364=1,trajectories[[#This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Row],[INR]]&lt;1.5,D364*1.15,IF(trajectories[[#This Row],[INR]]&lt;1.8,D364*1.1,D364*1.075))),IF(trajectories[[#This Row],[INR]]&lt;1.5,D364*1.15,IF(trajectories[[#This Row],[INR]]&lt;1.8,D364*1.1,IF(trajectories[[#This Row],[INR]]&lt;2,D364*1.075,IF(trajectories[[#This Row],[INR]]&lt;=3,D364,IF(trajectories[[#This Row],[INR]]&lt;3.4,D364*0.925,IF(trajectories[[#This Row],[INR]]&lt;4,D364*0.9,IF(trajectories[[#This Row],[INR]]&lt;=5,D364*0.875,trajectories[[#This Row],[dose_manual]]))))))))))</f>
        <v>24.86540323046874</v>
      </c>
      <c r="E365" s="1">
        <f>IF(OR(trajectories[[#This Row],[day]]=1,trajectories[[#This Row],[day]]=3),2,IF(OR(trajectories[[#This Row],[INR]]&lt;2,AND(trajectories[[#This Row],[INR]]&lt;=5,trajectories[[#This Row],[INR]]&gt;3)),7,IF(trajectories[[#This Row],[INR]]&lt;=3,IF(D364&lt;&gt;D363,1,VLOOKUP(E364,$L$2:$M$7,2,FALSE)),trajectories[[#This Row],[interval_manual]])))</f>
        <v>7</v>
      </c>
      <c r="F365" s="1">
        <f>IF(OR(trajectories[[#This Row],[INR]]&gt;5,AND(trajectories[[#This Row],[INR]]&gt;3,F364=1)),1,0)</f>
        <v>0</v>
      </c>
      <c r="G365" s="1">
        <f>IF(trajectories[[#This Row],[INR]]&gt;=4,1,0)</f>
        <v>0</v>
      </c>
    </row>
    <row r="366" spans="1:7" x14ac:dyDescent="0.45">
      <c r="A366" s="1">
        <f>IFERROR(IF(trajectories[[#This Row],[day]]&lt;B365,A365+1,A365),1)</f>
        <v>23</v>
      </c>
      <c r="B366" s="1">
        <f t="shared" si="9"/>
        <v>48</v>
      </c>
      <c r="C366" s="1">
        <v>1.7000000000000002</v>
      </c>
      <c r="D366" s="1">
        <f>IF(F365=1,trajectories[[#This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Row],[INR]]&lt;1.5,D365*1.15,IF(trajectories[[#This Row],[INR]]&lt;1.8,D365*1.1,D365*1.075))),IF(trajectories[[#This Row],[INR]]&lt;1.5,D365*1.15,IF(trajectories[[#This Row],[INR]]&lt;1.8,D365*1.1,IF(trajectories[[#This Row],[INR]]&lt;2,D365*1.075,IF(trajectories[[#This Row],[INR]]&lt;=3,D365,IF(trajectories[[#This Row],[INR]]&lt;3.4,D365*0.925,IF(trajectories[[#This Row],[INR]]&lt;4,D365*0.9,IF(trajectories[[#This Row],[INR]]&lt;=5,D365*0.875,trajectories[[#This Row],[dose_manual]]))))))))))</f>
        <v>27.351943553515618</v>
      </c>
      <c r="E366" s="1">
        <f>IF(OR(trajectories[[#This Row],[day]]=1,trajectories[[#This Row],[day]]=3),2,IF(OR(trajectories[[#This Row],[INR]]&lt;2,AND(trajectories[[#This Row],[INR]]&lt;=5,trajectories[[#This Row],[INR]]&gt;3)),7,IF(trajectories[[#This Row],[INR]]&lt;=3,IF(D365&lt;&gt;D364,1,VLOOKUP(E365,$L$2:$M$7,2,FALSE)),trajectories[[#This Row],[interval_manual]])))</f>
        <v>7</v>
      </c>
      <c r="F366" s="1">
        <f>IF(OR(trajectories[[#This Row],[INR]]&gt;5,AND(trajectories[[#This Row],[INR]]&gt;3,F365=1)),1,0)</f>
        <v>0</v>
      </c>
      <c r="G366" s="1">
        <f>IF(trajectories[[#This Row],[INR]]&gt;=4,1,0)</f>
        <v>0</v>
      </c>
    </row>
    <row r="367" spans="1:7" x14ac:dyDescent="0.45">
      <c r="A367" s="1">
        <f>IFERROR(IF(trajectories[[#This Row],[day]]&lt;B366,A366+1,A366),1)</f>
        <v>23</v>
      </c>
      <c r="B367" s="1">
        <f t="shared" si="9"/>
        <v>55</v>
      </c>
      <c r="C367" s="1">
        <v>1.6</v>
      </c>
      <c r="D367" s="1">
        <f>IF(F366=1,trajectories[[#This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Row],[INR]]&lt;1.5,D366*1.15,IF(trajectories[[#This Row],[INR]]&lt;1.8,D366*1.1,D366*1.075))),IF(trajectories[[#This Row],[INR]]&lt;1.5,D366*1.15,IF(trajectories[[#This Row],[INR]]&lt;1.8,D366*1.1,IF(trajectories[[#This Row],[INR]]&lt;2,D366*1.075,IF(trajectories[[#This Row],[INR]]&lt;=3,D366,IF(trajectories[[#This Row],[INR]]&lt;3.4,D366*0.925,IF(trajectories[[#This Row],[INR]]&lt;4,D366*0.9,IF(trajectories[[#This Row],[INR]]&lt;=5,D366*0.875,trajectories[[#This Row],[dose_manual]]))))))))))</f>
        <v>30.087137908867181</v>
      </c>
      <c r="E367" s="1">
        <f>IF(OR(trajectories[[#This Row],[day]]=1,trajectories[[#This Row],[day]]=3),2,IF(OR(trajectories[[#This Row],[INR]]&lt;2,AND(trajectories[[#This Row],[INR]]&lt;=5,trajectories[[#This Row],[INR]]&gt;3)),7,IF(trajectories[[#This Row],[INR]]&lt;=3,IF(D366&lt;&gt;D365,1,VLOOKUP(E366,$L$2:$M$7,2,FALSE)),trajectories[[#This Row],[interval_manual]])))</f>
        <v>7</v>
      </c>
      <c r="F367" s="1">
        <f>IF(OR(trajectories[[#This Row],[INR]]&gt;5,AND(trajectories[[#This Row],[INR]]&gt;3,F366=1)),1,0)</f>
        <v>0</v>
      </c>
      <c r="G367" s="1">
        <f>IF(trajectories[[#This Row],[INR]]&gt;=4,1,0)</f>
        <v>0</v>
      </c>
    </row>
    <row r="368" spans="1:7" x14ac:dyDescent="0.45">
      <c r="A368" s="1">
        <f>IFERROR(IF(trajectories[[#This Row],[day]]&lt;B367,A367+1,A367),1)</f>
        <v>23</v>
      </c>
      <c r="B368" s="1">
        <f t="shared" si="9"/>
        <v>62</v>
      </c>
      <c r="C368" s="1">
        <v>1</v>
      </c>
      <c r="D368" s="1">
        <f>IF(F367=1,trajectories[[#This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Row],[INR]]&lt;1.5,D367*1.15,IF(trajectories[[#This Row],[INR]]&lt;1.8,D367*1.1,D367*1.075))),IF(trajectories[[#This Row],[INR]]&lt;1.5,D367*1.15,IF(trajectories[[#This Row],[INR]]&lt;1.8,D367*1.1,IF(trajectories[[#This Row],[INR]]&lt;2,D367*1.075,IF(trajectories[[#This Row],[INR]]&lt;=3,D367,IF(trajectories[[#This Row],[INR]]&lt;3.4,D367*0.925,IF(trajectories[[#This Row],[INR]]&lt;4,D367*0.9,IF(trajectories[[#This Row],[INR]]&lt;=5,D367*0.875,trajectories[[#This Row],[dose_manual]]))))))))))</f>
        <v>34.600208595197252</v>
      </c>
      <c r="E368" s="1">
        <f>IF(OR(trajectories[[#This Row],[day]]=1,trajectories[[#This Row],[day]]=3),2,IF(OR(trajectories[[#This Row],[INR]]&lt;2,AND(trajectories[[#This Row],[INR]]&lt;=5,trajectories[[#This Row],[INR]]&gt;3)),7,IF(trajectories[[#This Row],[INR]]&lt;=3,IF(D367&lt;&gt;D366,1,VLOOKUP(E367,$L$2:$M$7,2,FALSE)),trajectories[[#This Row],[interval_manual]])))</f>
        <v>7</v>
      </c>
      <c r="F368" s="1">
        <f>IF(OR(trajectories[[#This Row],[INR]]&gt;5,AND(trajectories[[#This Row],[INR]]&gt;3,F367=1)),1,0)</f>
        <v>0</v>
      </c>
      <c r="G368" s="1">
        <f>IF(trajectories[[#This Row],[INR]]&gt;=4,1,0)</f>
        <v>0</v>
      </c>
    </row>
    <row r="369" spans="1:7" x14ac:dyDescent="0.45">
      <c r="A369" s="1">
        <f>IFERROR(IF(trajectories[[#This Row],[day]]&lt;B368,A368+1,A368),1)</f>
        <v>23</v>
      </c>
      <c r="B369" s="1">
        <f t="shared" si="9"/>
        <v>69</v>
      </c>
      <c r="C369" s="1">
        <v>2.5</v>
      </c>
      <c r="D369" s="1">
        <f>IF(F368=1,trajectories[[#This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Row],[INR]]&lt;1.5,D368*1.15,IF(trajectories[[#This Row],[INR]]&lt;1.8,D368*1.1,D368*1.075))),IF(trajectories[[#This Row],[INR]]&lt;1.5,D368*1.15,IF(trajectories[[#This Row],[INR]]&lt;1.8,D368*1.1,IF(trajectories[[#This Row],[INR]]&lt;2,D368*1.075,IF(trajectories[[#This Row],[INR]]&lt;=3,D368,IF(trajectories[[#This Row],[INR]]&lt;3.4,D368*0.925,IF(trajectories[[#This Row],[INR]]&lt;4,D368*0.9,IF(trajectories[[#This Row],[INR]]&lt;=5,D368*0.875,trajectories[[#This Row],[dose_manual]]))))))))))</f>
        <v>34.600208595197252</v>
      </c>
      <c r="E369" s="1">
        <f>IF(OR(trajectories[[#This Row],[day]]=1,trajectories[[#This Row],[day]]=3),2,IF(OR(trajectories[[#This Row],[INR]]&lt;2,AND(trajectories[[#This Row],[INR]]&lt;=5,trajectories[[#This Row],[INR]]&gt;3)),7,IF(trajectories[[#This Row],[INR]]&lt;=3,IF(D368&lt;&gt;D367,1,VLOOKUP(E368,$L$2:$M$7,2,FALSE)),trajectories[[#This Row],[interval_manual]])))</f>
        <v>1</v>
      </c>
      <c r="F369" s="1">
        <f>IF(OR(trajectories[[#This Row],[INR]]&gt;5,AND(trajectories[[#This Row],[INR]]&gt;3,F368=1)),1,0)</f>
        <v>0</v>
      </c>
      <c r="G369" s="1">
        <f>IF(trajectories[[#This Row],[INR]]&gt;=4,1,0)</f>
        <v>0</v>
      </c>
    </row>
    <row r="370" spans="1:7" x14ac:dyDescent="0.45">
      <c r="A370" s="1">
        <f>IFERROR(IF(trajectories[[#This Row],[day]]&lt;B369,A369+1,A369),1)</f>
        <v>23</v>
      </c>
      <c r="B370" s="1">
        <f t="shared" si="9"/>
        <v>70</v>
      </c>
      <c r="C370" s="1">
        <v>2</v>
      </c>
      <c r="D370" s="1">
        <f>IF(F369=1,trajectories[[#This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Row],[INR]]&lt;1.5,D369*1.15,IF(trajectories[[#This Row],[INR]]&lt;1.8,D369*1.1,D369*1.075))),IF(trajectories[[#This Row],[INR]]&lt;1.5,D369*1.15,IF(trajectories[[#This Row],[INR]]&lt;1.8,D369*1.1,IF(trajectories[[#This Row],[INR]]&lt;2,D369*1.075,IF(trajectories[[#This Row],[INR]]&lt;=3,D369,IF(trajectories[[#This Row],[INR]]&lt;3.4,D369*0.925,IF(trajectories[[#This Row],[INR]]&lt;4,D369*0.9,IF(trajectories[[#This Row],[INR]]&lt;=5,D369*0.875,trajectories[[#This Row],[dose_manual]]))))))))))</f>
        <v>34.600208595197252</v>
      </c>
      <c r="E370" s="1">
        <f>IF(OR(trajectories[[#This Row],[day]]=1,trajectories[[#This Row],[day]]=3),2,IF(OR(trajectories[[#This Row],[INR]]&lt;2,AND(trajectories[[#This Row],[INR]]&lt;=5,trajectories[[#This Row],[INR]]&gt;3)),7,IF(trajectories[[#This Row],[INR]]&lt;=3,IF(D369&lt;&gt;D368,1,VLOOKUP(E369,$L$2:$M$7,2,FALSE)),trajectories[[#This Row],[interval_manual]])))</f>
        <v>5</v>
      </c>
      <c r="F370" s="1">
        <f>IF(OR(trajectories[[#This Row],[INR]]&gt;5,AND(trajectories[[#This Row],[INR]]&gt;3,F369=1)),1,0)</f>
        <v>0</v>
      </c>
      <c r="G370" s="1">
        <f>IF(trajectories[[#This Row],[INR]]&gt;=4,1,0)</f>
        <v>0</v>
      </c>
    </row>
    <row r="371" spans="1:7" x14ac:dyDescent="0.45">
      <c r="A371" s="1">
        <f>IFERROR(IF(trajectories[[#This Row],[day]]&lt;B370,A370+1,A370),1)</f>
        <v>23</v>
      </c>
      <c r="B371" s="1">
        <f t="shared" si="9"/>
        <v>75</v>
      </c>
      <c r="C371" s="1">
        <v>3.2</v>
      </c>
      <c r="D371" s="1">
        <f>IF(F370=1,trajectories[[#This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Row],[INR]]&lt;1.5,D370*1.15,IF(trajectories[[#This Row],[INR]]&lt;1.8,D370*1.1,D370*1.075))),IF(trajectories[[#This Row],[INR]]&lt;1.5,D370*1.15,IF(trajectories[[#This Row],[INR]]&lt;1.8,D370*1.1,IF(trajectories[[#This Row],[INR]]&lt;2,D370*1.075,IF(trajectories[[#This Row],[INR]]&lt;=3,D370,IF(trajectories[[#This Row],[INR]]&lt;3.4,D370*0.925,IF(trajectories[[#This Row],[INR]]&lt;4,D370*0.9,IF(trajectories[[#This Row],[INR]]&lt;=5,D370*0.875,trajectories[[#This Row],[dose_manual]]))))))))))</f>
        <v>32.005192950557458</v>
      </c>
      <c r="E371" s="1">
        <f>IF(OR(trajectories[[#This Row],[day]]=1,trajectories[[#This Row],[day]]=3),2,IF(OR(trajectories[[#This Row],[INR]]&lt;2,AND(trajectories[[#This Row],[INR]]&lt;=5,trajectories[[#This Row],[INR]]&gt;3)),7,IF(trajectories[[#This Row],[INR]]&lt;=3,IF(D370&lt;&gt;D369,1,VLOOKUP(E370,$L$2:$M$7,2,FALSE)),trajectories[[#This Row],[interval_manual]])))</f>
        <v>7</v>
      </c>
      <c r="F371" s="1">
        <f>IF(OR(trajectories[[#This Row],[INR]]&gt;5,AND(trajectories[[#This Row],[INR]]&gt;3,F370=1)),1,0)</f>
        <v>0</v>
      </c>
      <c r="G371" s="1">
        <f>IF(trajectories[[#This Row],[INR]]&gt;=4,1,0)</f>
        <v>0</v>
      </c>
    </row>
    <row r="372" spans="1:7" x14ac:dyDescent="0.45">
      <c r="A372" s="1">
        <f>IFERROR(IF(trajectories[[#This Row],[day]]&lt;B371,A371+1,A371),1)</f>
        <v>23</v>
      </c>
      <c r="B372" s="1">
        <f t="shared" si="9"/>
        <v>82</v>
      </c>
      <c r="C372" s="1">
        <v>3</v>
      </c>
      <c r="D372" s="1">
        <f>IF(F371=1,trajectories[[#This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Row],[INR]]&lt;1.5,D371*1.15,IF(trajectories[[#This Row],[INR]]&lt;1.8,D371*1.1,D371*1.075))),IF(trajectories[[#This Row],[INR]]&lt;1.5,D371*1.15,IF(trajectories[[#This Row],[INR]]&lt;1.8,D371*1.1,IF(trajectories[[#This Row],[INR]]&lt;2,D371*1.075,IF(trajectories[[#This Row],[INR]]&lt;=3,D371,IF(trajectories[[#This Row],[INR]]&lt;3.4,D371*0.925,IF(trajectories[[#This Row],[INR]]&lt;4,D371*0.9,IF(trajectories[[#This Row],[INR]]&lt;=5,D371*0.875,trajectories[[#This Row],[dose_manual]]))))))))))</f>
        <v>32.005192950557458</v>
      </c>
      <c r="E372" s="1">
        <f>IF(OR(trajectories[[#This Row],[day]]=1,trajectories[[#This Row],[day]]=3),2,IF(OR(trajectories[[#This Row],[INR]]&lt;2,AND(trajectories[[#This Row],[INR]]&lt;=5,trajectories[[#This Row],[INR]]&gt;3)),7,IF(trajectories[[#This Row],[INR]]&lt;=3,IF(D371&lt;&gt;D370,1,VLOOKUP(E371,$L$2:$M$7,2,FALSE)),trajectories[[#This Row],[interval_manual]])))</f>
        <v>1</v>
      </c>
      <c r="F372" s="1">
        <f>IF(OR(trajectories[[#This Row],[INR]]&gt;5,AND(trajectories[[#This Row],[INR]]&gt;3,F371=1)),1,0)</f>
        <v>0</v>
      </c>
      <c r="G372" s="1">
        <f>IF(trajectories[[#This Row],[INR]]&gt;=4,1,0)</f>
        <v>0</v>
      </c>
    </row>
    <row r="373" spans="1:7" x14ac:dyDescent="0.45">
      <c r="A373" s="1">
        <f>IFERROR(IF(trajectories[[#This Row],[day]]&lt;B372,A372+1,A372),1)</f>
        <v>23</v>
      </c>
      <c r="B373" s="1">
        <f t="shared" si="9"/>
        <v>83</v>
      </c>
      <c r="C373" s="1">
        <v>1</v>
      </c>
      <c r="D373" s="1">
        <f>IF(F372=1,trajectories[[#This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Row],[INR]]&lt;1.5,D372*1.15,IF(trajectories[[#This Row],[INR]]&lt;1.8,D372*1.1,D372*1.075))),IF(trajectories[[#This Row],[INR]]&lt;1.5,D372*1.15,IF(trajectories[[#This Row],[INR]]&lt;1.8,D372*1.1,IF(trajectories[[#This Row],[INR]]&lt;2,D372*1.075,IF(trajectories[[#This Row],[INR]]&lt;=3,D372,IF(trajectories[[#This Row],[INR]]&lt;3.4,D372*0.925,IF(trajectories[[#This Row],[INR]]&lt;4,D372*0.9,IF(trajectories[[#This Row],[INR]]&lt;=5,D372*0.875,trajectories[[#This Row],[dose_manual]]))))))))))</f>
        <v>36.805971893141077</v>
      </c>
      <c r="E373" s="1">
        <f>IF(OR(trajectories[[#This Row],[day]]=1,trajectories[[#This Row],[day]]=3),2,IF(OR(trajectories[[#This Row],[INR]]&lt;2,AND(trajectories[[#This Row],[INR]]&lt;=5,trajectories[[#This Row],[INR]]&gt;3)),7,IF(trajectories[[#This Row],[INR]]&lt;=3,IF(D372&lt;&gt;D371,1,VLOOKUP(E372,$L$2:$M$7,2,FALSE)),trajectories[[#This Row],[interval_manual]])))</f>
        <v>7</v>
      </c>
      <c r="F373" s="1">
        <f>IF(OR(trajectories[[#This Row],[INR]]&gt;5,AND(trajectories[[#This Row],[INR]]&gt;3,F372=1)),1,0)</f>
        <v>0</v>
      </c>
      <c r="G373" s="1">
        <f>IF(trajectories[[#This Row],[INR]]&gt;=4,1,0)</f>
        <v>0</v>
      </c>
    </row>
    <row r="374" spans="1:7" x14ac:dyDescent="0.45">
      <c r="A374" s="1">
        <f>IFERROR(IF(trajectories[[#This Row],[day]]&lt;B373,A373+1,A373),1)</f>
        <v>23</v>
      </c>
      <c r="B374" s="1">
        <f t="shared" si="9"/>
        <v>90</v>
      </c>
      <c r="C374" s="1">
        <v>1.9</v>
      </c>
      <c r="D374" s="1">
        <f>IF(F373=1,trajectories[[#This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Row],[INR]]&lt;1.5,D373*1.15,IF(trajectories[[#This Row],[INR]]&lt;1.8,D373*1.1,D373*1.075))),IF(trajectories[[#This Row],[INR]]&lt;1.5,D373*1.15,IF(trajectories[[#This Row],[INR]]&lt;1.8,D373*1.1,IF(trajectories[[#This Row],[INR]]&lt;2,D373*1.075,IF(trajectories[[#This Row],[INR]]&lt;=3,D373,IF(trajectories[[#This Row],[INR]]&lt;3.4,D373*0.925,IF(trajectories[[#This Row],[INR]]&lt;4,D373*0.9,IF(trajectories[[#This Row],[INR]]&lt;=5,D373*0.875,trajectories[[#This Row],[dose_manual]]))))))))))</f>
        <v>39.566419785126655</v>
      </c>
      <c r="E374" s="1">
        <f>IF(OR(trajectories[[#This Row],[day]]=1,trajectories[[#This Row],[day]]=3),2,IF(OR(trajectories[[#This Row],[INR]]&lt;2,AND(trajectories[[#This Row],[INR]]&lt;=5,trajectories[[#This Row],[INR]]&gt;3)),7,IF(trajectories[[#This Row],[INR]]&lt;=3,IF(D373&lt;&gt;D372,1,VLOOKUP(E373,$L$2:$M$7,2,FALSE)),trajectories[[#This Row],[interval_manual]])))</f>
        <v>7</v>
      </c>
      <c r="F374" s="1">
        <f>IF(OR(trajectories[[#This Row],[INR]]&gt;5,AND(trajectories[[#This Row],[INR]]&gt;3,F373=1)),1,0)</f>
        <v>0</v>
      </c>
      <c r="G374" s="1">
        <f>IF(trajectories[[#This Row],[INR]]&gt;=4,1,0)</f>
        <v>0</v>
      </c>
    </row>
    <row r="375" spans="1:7" x14ac:dyDescent="0.45">
      <c r="A375" s="1">
        <f>IFERROR(IF(trajectories[[#This Row],[day]]&lt;B374,A374+1,A374),1)</f>
        <v>24</v>
      </c>
      <c r="B375" s="1">
        <f t="shared" si="9"/>
        <v>1</v>
      </c>
      <c r="C375" s="1">
        <v>1</v>
      </c>
      <c r="D375" s="1">
        <f>IF(F374=1,trajectories[[#This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Row],[INR]]&lt;1.5,D374*1.15,IF(trajectories[[#This Row],[INR]]&lt;1.8,D374*1.1,D374*1.075))),IF(trajectories[[#This Row],[INR]]&lt;1.5,D374*1.15,IF(trajectories[[#This Row],[INR]]&lt;1.8,D374*1.1,IF(trajectories[[#This Row],[INR]]&lt;2,D374*1.075,IF(trajectories[[#This Row],[INR]]&lt;=3,D374,IF(trajectories[[#This Row],[INR]]&lt;3.4,D374*0.925,IF(trajectories[[#This Row],[INR]]&lt;4,D374*0.9,IF(trajectories[[#This Row],[INR]]&lt;=5,D374*0.875,trajectories[[#This Row],[dose_manual]]))))))))))</f>
        <v>10</v>
      </c>
      <c r="E375" s="1">
        <f>IF(OR(trajectories[[#This Row],[day]]=1,trajectories[[#This Row],[day]]=3),2,IF(OR(trajectories[[#This Row],[INR]]&lt;2,AND(trajectories[[#This Row],[INR]]&lt;=5,trajectories[[#This Row],[INR]]&gt;3)),7,IF(trajectories[[#This Row],[INR]]&lt;=3,IF(D374&lt;&gt;D373,1,VLOOKUP(E374,$L$2:$M$7,2,FALSE)),trajectories[[#This Row],[interval_manual]])))</f>
        <v>2</v>
      </c>
      <c r="F375" s="1">
        <f>IF(OR(trajectories[[#This Row],[INR]]&gt;5,AND(trajectories[[#This Row],[INR]]&gt;3,F374=1)),1,0)</f>
        <v>0</v>
      </c>
      <c r="G375" s="1">
        <f>IF(trajectories[[#This Row],[INR]]&gt;=4,1,0)</f>
        <v>0</v>
      </c>
    </row>
    <row r="376" spans="1:7" x14ac:dyDescent="0.45">
      <c r="A376" s="1">
        <f>IFERROR(IF(trajectories[[#This Row],[day]]&lt;B375,A375+1,A375),1)</f>
        <v>24</v>
      </c>
      <c r="B376" s="1">
        <f t="shared" si="9"/>
        <v>3</v>
      </c>
      <c r="C376" s="1">
        <v>1.4</v>
      </c>
      <c r="D376" s="1">
        <f>IF(F375=1,trajectories[[#This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Row],[INR]]&lt;1.5,D375*1.15,IF(trajectories[[#This Row],[INR]]&lt;1.8,D375*1.1,D375*1.075))),IF(trajectories[[#This Row],[INR]]&lt;1.5,D375*1.15,IF(trajectories[[#This Row],[INR]]&lt;1.8,D375*1.1,IF(trajectories[[#This Row],[INR]]&lt;2,D375*1.075,IF(trajectories[[#This Row],[INR]]&lt;=3,D375,IF(trajectories[[#This Row],[INR]]&lt;3.4,D375*0.925,IF(trajectories[[#This Row],[INR]]&lt;4,D375*0.9,IF(trajectories[[#This Row],[INR]]&lt;=5,D375*0.875,trajectories[[#This Row],[dose_manual]]))))))))))</f>
        <v>11.5</v>
      </c>
      <c r="E376" s="1">
        <f>IF(OR(trajectories[[#This Row],[day]]=1,trajectories[[#This Row],[day]]=3),2,IF(OR(trajectories[[#This Row],[INR]]&lt;2,AND(trajectories[[#This Row],[INR]]&lt;=5,trajectories[[#This Row],[INR]]&gt;3)),7,IF(trajectories[[#This Row],[INR]]&lt;=3,IF(D375&lt;&gt;D374,1,VLOOKUP(E375,$L$2:$M$7,2,FALSE)),trajectories[[#This Row],[interval_manual]])))</f>
        <v>2</v>
      </c>
      <c r="F376" s="1">
        <f>IF(OR(trajectories[[#This Row],[INR]]&gt;5,AND(trajectories[[#This Row],[INR]]&gt;3,F375=1)),1,0)</f>
        <v>0</v>
      </c>
      <c r="G376" s="1">
        <f>IF(trajectories[[#This Row],[INR]]&gt;=4,1,0)</f>
        <v>0</v>
      </c>
    </row>
    <row r="377" spans="1:7" x14ac:dyDescent="0.45">
      <c r="A377" s="1">
        <f>IFERROR(IF(trajectories[[#This Row],[day]]&lt;B376,A376+1,A376),1)</f>
        <v>24</v>
      </c>
      <c r="B377" s="1">
        <f t="shared" si="9"/>
        <v>5</v>
      </c>
      <c r="C377" s="1">
        <v>1</v>
      </c>
      <c r="D377" s="1">
        <f>IF(F376=1,trajectories[[#This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Row],[INR]]&lt;1.5,D376*1.15,IF(trajectories[[#This Row],[INR]]&lt;1.8,D376*1.1,D376*1.075))),IF(trajectories[[#This Row],[INR]]&lt;1.5,D376*1.15,IF(trajectories[[#This Row],[INR]]&lt;1.8,D376*1.1,IF(trajectories[[#This Row],[INR]]&lt;2,D376*1.075,IF(trajectories[[#This Row],[INR]]&lt;=3,D376,IF(trajectories[[#This Row],[INR]]&lt;3.4,D376*0.925,IF(trajectories[[#This Row],[INR]]&lt;4,D376*0.9,IF(trajectories[[#This Row],[INR]]&lt;=5,D376*0.875,trajectories[[#This Row],[dose_manual]]))))))))))</f>
        <v>13.225</v>
      </c>
      <c r="E377" s="1">
        <f>IF(OR(trajectories[[#This Row],[day]]=1,trajectories[[#This Row],[day]]=3),2,IF(OR(trajectories[[#This Row],[INR]]&lt;2,AND(trajectories[[#This Row],[INR]]&lt;=5,trajectories[[#This Row],[INR]]&gt;3)),7,IF(trajectories[[#This Row],[INR]]&lt;=3,IF(D376&lt;&gt;D375,1,VLOOKUP(E376,$L$2:$M$7,2,FALSE)),trajectories[[#This Row],[interval_manual]])))</f>
        <v>7</v>
      </c>
      <c r="F377" s="1">
        <f>IF(OR(trajectories[[#This Row],[INR]]&gt;5,AND(trajectories[[#This Row],[INR]]&gt;3,F376=1)),1,0)</f>
        <v>0</v>
      </c>
      <c r="G377" s="1">
        <f>IF(trajectories[[#This Row],[INR]]&gt;=4,1,0)</f>
        <v>0</v>
      </c>
    </row>
    <row r="378" spans="1:7" x14ac:dyDescent="0.45">
      <c r="A378" s="1">
        <f>IFERROR(IF(trajectories[[#This Row],[day]]&lt;B377,A377+1,A377),1)</f>
        <v>24</v>
      </c>
      <c r="B378" s="1">
        <f t="shared" si="9"/>
        <v>12</v>
      </c>
      <c r="C378" s="1">
        <v>2.7</v>
      </c>
      <c r="D378" s="1">
        <f>IF(F377=1,trajectories[[#This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Row],[INR]]&lt;1.5,D377*1.15,IF(trajectories[[#This Row],[INR]]&lt;1.8,D377*1.1,D377*1.075))),IF(trajectories[[#This Row],[INR]]&lt;1.5,D377*1.15,IF(trajectories[[#This Row],[INR]]&lt;1.8,D377*1.1,IF(trajectories[[#This Row],[INR]]&lt;2,D377*1.075,IF(trajectories[[#This Row],[INR]]&lt;=3,D377,IF(trajectories[[#This Row],[INR]]&lt;3.4,D377*0.925,IF(trajectories[[#This Row],[INR]]&lt;4,D377*0.9,IF(trajectories[[#This Row],[INR]]&lt;=5,D377*0.875,trajectories[[#This Row],[dose_manual]]))))))))))</f>
        <v>13.225</v>
      </c>
      <c r="E378" s="1">
        <f>IF(OR(trajectories[[#This Row],[day]]=1,trajectories[[#This Row],[day]]=3),2,IF(OR(trajectories[[#This Row],[INR]]&lt;2,AND(trajectories[[#This Row],[INR]]&lt;=5,trajectories[[#This Row],[INR]]&gt;3)),7,IF(trajectories[[#This Row],[INR]]&lt;=3,IF(D377&lt;&gt;D376,1,VLOOKUP(E377,$L$2:$M$7,2,FALSE)),trajectories[[#This Row],[interval_manual]])))</f>
        <v>1</v>
      </c>
      <c r="F378" s="1">
        <f>IF(OR(trajectories[[#This Row],[INR]]&gt;5,AND(trajectories[[#This Row],[INR]]&gt;3,F377=1)),1,0)</f>
        <v>0</v>
      </c>
      <c r="G378" s="1">
        <f>IF(trajectories[[#This Row],[INR]]&gt;=4,1,0)</f>
        <v>0</v>
      </c>
    </row>
    <row r="379" spans="1:7" x14ac:dyDescent="0.45">
      <c r="A379" s="1">
        <f>IFERROR(IF(trajectories[[#This Row],[day]]&lt;B378,A378+1,A378),1)</f>
        <v>24</v>
      </c>
      <c r="B379" s="1">
        <f t="shared" si="9"/>
        <v>13</v>
      </c>
      <c r="C379" s="1">
        <v>1</v>
      </c>
      <c r="D379" s="1">
        <f>IF(F378=1,trajectories[[#This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Row],[INR]]&lt;1.5,D378*1.15,IF(trajectories[[#This Row],[INR]]&lt;1.8,D378*1.1,D378*1.075))),IF(trajectories[[#This Row],[INR]]&lt;1.5,D378*1.15,IF(trajectories[[#This Row],[INR]]&lt;1.8,D378*1.1,IF(trajectories[[#This Row],[INR]]&lt;2,D378*1.075,IF(trajectories[[#This Row],[INR]]&lt;=3,D378,IF(trajectories[[#This Row],[INR]]&lt;3.4,D378*0.925,IF(trajectories[[#This Row],[INR]]&lt;4,D378*0.9,IF(trajectories[[#This Row],[INR]]&lt;=5,D378*0.875,trajectories[[#This Row],[dose_manual]]))))))))))</f>
        <v>15.208749999999998</v>
      </c>
      <c r="E379" s="1">
        <f>IF(OR(trajectories[[#This Row],[day]]=1,trajectories[[#This Row],[day]]=3),2,IF(OR(trajectories[[#This Row],[INR]]&lt;2,AND(trajectories[[#This Row],[INR]]&lt;=5,trajectories[[#This Row],[INR]]&gt;3)),7,IF(trajectories[[#This Row],[INR]]&lt;=3,IF(D378&lt;&gt;D377,1,VLOOKUP(E378,$L$2:$M$7,2,FALSE)),trajectories[[#This Row],[interval_manual]])))</f>
        <v>7</v>
      </c>
      <c r="F379" s="1">
        <f>IF(OR(trajectories[[#This Row],[INR]]&gt;5,AND(trajectories[[#This Row],[INR]]&gt;3,F378=1)),1,0)</f>
        <v>0</v>
      </c>
      <c r="G379" s="1">
        <f>IF(trajectories[[#This Row],[INR]]&gt;=4,1,0)</f>
        <v>0</v>
      </c>
    </row>
    <row r="380" spans="1:7" x14ac:dyDescent="0.45">
      <c r="A380" s="1">
        <f>IFERROR(IF(trajectories[[#This Row],[day]]&lt;B379,A379+1,A379),1)</f>
        <v>24</v>
      </c>
      <c r="B380" s="1">
        <f t="shared" si="9"/>
        <v>20</v>
      </c>
      <c r="C380" s="1">
        <v>1.5</v>
      </c>
      <c r="D380" s="1">
        <f>IF(F379=1,trajectories[[#This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Row],[INR]]&lt;1.5,D379*1.15,IF(trajectories[[#This Row],[INR]]&lt;1.8,D379*1.1,D379*1.075))),IF(trajectories[[#This Row],[INR]]&lt;1.5,D379*1.15,IF(trajectories[[#This Row],[INR]]&lt;1.8,D379*1.1,IF(trajectories[[#This Row],[INR]]&lt;2,D379*1.075,IF(trajectories[[#This Row],[INR]]&lt;=3,D379,IF(trajectories[[#This Row],[INR]]&lt;3.4,D379*0.925,IF(trajectories[[#This Row],[INR]]&lt;4,D379*0.9,IF(trajectories[[#This Row],[INR]]&lt;=5,D379*0.875,trajectories[[#This Row],[dose_manual]]))))))))))</f>
        <v>16.729624999999999</v>
      </c>
      <c r="E380" s="1">
        <f>IF(OR(trajectories[[#This Row],[day]]=1,trajectories[[#This Row],[day]]=3),2,IF(OR(trajectories[[#This Row],[INR]]&lt;2,AND(trajectories[[#This Row],[INR]]&lt;=5,trajectories[[#This Row],[INR]]&gt;3)),7,IF(trajectories[[#This Row],[INR]]&lt;=3,IF(D379&lt;&gt;D378,1,VLOOKUP(E379,$L$2:$M$7,2,FALSE)),trajectories[[#This Row],[interval_manual]])))</f>
        <v>7</v>
      </c>
      <c r="F380" s="1">
        <f>IF(OR(trajectories[[#This Row],[INR]]&gt;5,AND(trajectories[[#This Row],[INR]]&gt;3,F379=1)),1,0)</f>
        <v>0</v>
      </c>
      <c r="G380" s="1">
        <f>IF(trajectories[[#This Row],[INR]]&gt;=4,1,0)</f>
        <v>0</v>
      </c>
    </row>
    <row r="381" spans="1:7" x14ac:dyDescent="0.45">
      <c r="A381" s="1">
        <f>IFERROR(IF(trajectories[[#This Row],[day]]&lt;B380,A380+1,A380),1)</f>
        <v>24</v>
      </c>
      <c r="B381" s="1">
        <f t="shared" si="9"/>
        <v>27</v>
      </c>
      <c r="C381" s="1">
        <v>1.2000000000000002</v>
      </c>
      <c r="D381" s="1">
        <f>IF(F380=1,trajectories[[#This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Row],[INR]]&lt;1.5,D380*1.15,IF(trajectories[[#This Row],[INR]]&lt;1.8,D380*1.1,D380*1.075))),IF(trajectories[[#This Row],[INR]]&lt;1.5,D380*1.15,IF(trajectories[[#This Row],[INR]]&lt;1.8,D380*1.1,IF(trajectories[[#This Row],[INR]]&lt;2,D380*1.075,IF(trajectories[[#This Row],[INR]]&lt;=3,D380,IF(trajectories[[#This Row],[INR]]&lt;3.4,D380*0.925,IF(trajectories[[#This Row],[INR]]&lt;4,D380*0.9,IF(trajectories[[#This Row],[INR]]&lt;=5,D380*0.875,trajectories[[#This Row],[dose_manual]]))))))))))</f>
        <v>19.239068749999998</v>
      </c>
      <c r="E381" s="1">
        <f>IF(OR(trajectories[[#This Row],[day]]=1,trajectories[[#This Row],[day]]=3),2,IF(OR(trajectories[[#This Row],[INR]]&lt;2,AND(trajectories[[#This Row],[INR]]&lt;=5,trajectories[[#This Row],[INR]]&gt;3)),7,IF(trajectories[[#This Row],[INR]]&lt;=3,IF(D380&lt;&gt;D379,1,VLOOKUP(E380,$L$2:$M$7,2,FALSE)),trajectories[[#This Row],[interval_manual]])))</f>
        <v>7</v>
      </c>
      <c r="F381" s="1">
        <f>IF(OR(trajectories[[#This Row],[INR]]&gt;5,AND(trajectories[[#This Row],[INR]]&gt;3,F380=1)),1,0)</f>
        <v>0</v>
      </c>
      <c r="G381" s="1">
        <f>IF(trajectories[[#This Row],[INR]]&gt;=4,1,0)</f>
        <v>0</v>
      </c>
    </row>
    <row r="382" spans="1:7" x14ac:dyDescent="0.45">
      <c r="A382" s="1">
        <f>IFERROR(IF(trajectories[[#This Row],[day]]&lt;B381,A381+1,A381),1)</f>
        <v>24</v>
      </c>
      <c r="B382" s="1">
        <f t="shared" si="9"/>
        <v>34</v>
      </c>
      <c r="C382" s="1">
        <v>1</v>
      </c>
      <c r="D382" s="1">
        <f>IF(F381=1,trajectories[[#This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Row],[INR]]&lt;1.5,D381*1.15,IF(trajectories[[#This Row],[INR]]&lt;1.8,D381*1.1,D381*1.075))),IF(trajectories[[#This Row],[INR]]&lt;1.5,D381*1.15,IF(trajectories[[#This Row],[INR]]&lt;1.8,D381*1.1,IF(trajectories[[#This Row],[INR]]&lt;2,D381*1.075,IF(trajectories[[#This Row],[INR]]&lt;=3,D381,IF(trajectories[[#This Row],[INR]]&lt;3.4,D381*0.925,IF(trajectories[[#This Row],[INR]]&lt;4,D381*0.9,IF(trajectories[[#This Row],[INR]]&lt;=5,D381*0.875,trajectories[[#This Row],[dose_manual]]))))))))))</f>
        <v>22.124929062499994</v>
      </c>
      <c r="E382" s="1">
        <f>IF(OR(trajectories[[#This Row],[day]]=1,trajectories[[#This Row],[day]]=3),2,IF(OR(trajectories[[#This Row],[INR]]&lt;2,AND(trajectories[[#This Row],[INR]]&lt;=5,trajectories[[#This Row],[INR]]&gt;3)),7,IF(trajectories[[#This Row],[INR]]&lt;=3,IF(D381&lt;&gt;D380,1,VLOOKUP(E381,$L$2:$M$7,2,FALSE)),trajectories[[#This Row],[interval_manual]])))</f>
        <v>7</v>
      </c>
      <c r="F382" s="1">
        <f>IF(OR(trajectories[[#This Row],[INR]]&gt;5,AND(trajectories[[#This Row],[INR]]&gt;3,F381=1)),1,0)</f>
        <v>0</v>
      </c>
      <c r="G382" s="1">
        <f>IF(trajectories[[#This Row],[INR]]&gt;=4,1,0)</f>
        <v>0</v>
      </c>
    </row>
    <row r="383" spans="1:7" x14ac:dyDescent="0.45">
      <c r="A383" s="1">
        <f>IFERROR(IF(trajectories[[#This Row],[day]]&lt;B382,A382+1,A382),1)</f>
        <v>24</v>
      </c>
      <c r="B383" s="1">
        <f t="shared" si="9"/>
        <v>41</v>
      </c>
      <c r="C383" s="1">
        <v>1.7999999999999998</v>
      </c>
      <c r="D383" s="1">
        <f>IF(F382=1,trajectories[[#This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Row],[INR]]&lt;1.5,D382*1.15,IF(trajectories[[#This Row],[INR]]&lt;1.8,D382*1.1,D382*1.075))),IF(trajectories[[#This Row],[INR]]&lt;1.5,D382*1.15,IF(trajectories[[#This Row],[INR]]&lt;1.8,D382*1.1,IF(trajectories[[#This Row],[INR]]&lt;2,D382*1.075,IF(trajectories[[#This Row],[INR]]&lt;=3,D382,IF(trajectories[[#This Row],[INR]]&lt;3.4,D382*0.925,IF(trajectories[[#This Row],[INR]]&lt;4,D382*0.9,IF(trajectories[[#This Row],[INR]]&lt;=5,D382*0.875,trajectories[[#This Row],[dose_manual]]))))))))))</f>
        <v>23.784298742187492</v>
      </c>
      <c r="E383" s="1">
        <f>IF(OR(trajectories[[#This Row],[day]]=1,trajectories[[#This Row],[day]]=3),2,IF(OR(trajectories[[#This Row],[INR]]&lt;2,AND(trajectories[[#This Row],[INR]]&lt;=5,trajectories[[#This Row],[INR]]&gt;3)),7,IF(trajectories[[#This Row],[INR]]&lt;=3,IF(D382&lt;&gt;D381,1,VLOOKUP(E382,$L$2:$M$7,2,FALSE)),trajectories[[#This Row],[interval_manual]])))</f>
        <v>7</v>
      </c>
      <c r="F383" s="1">
        <f>IF(OR(trajectories[[#This Row],[INR]]&gt;5,AND(trajectories[[#This Row],[INR]]&gt;3,F382=1)),1,0)</f>
        <v>0</v>
      </c>
      <c r="G383" s="1">
        <f>IF(trajectories[[#This Row],[INR]]&gt;=4,1,0)</f>
        <v>0</v>
      </c>
    </row>
    <row r="384" spans="1:7" x14ac:dyDescent="0.45">
      <c r="A384" s="1">
        <f>IFERROR(IF(trajectories[[#This Row],[day]]&lt;B383,A383+1,A383),1)</f>
        <v>24</v>
      </c>
      <c r="B384" s="1">
        <f t="shared" si="9"/>
        <v>48</v>
      </c>
      <c r="C384" s="1">
        <v>1</v>
      </c>
      <c r="D384" s="1">
        <f>IF(F383=1,trajectories[[#This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Row],[INR]]&lt;1.5,D383*1.15,IF(trajectories[[#This Row],[INR]]&lt;1.8,D383*1.1,D383*1.075))),IF(trajectories[[#This Row],[INR]]&lt;1.5,D383*1.15,IF(trajectories[[#This Row],[INR]]&lt;1.8,D383*1.1,IF(trajectories[[#This Row],[INR]]&lt;2,D383*1.075,IF(trajectories[[#This Row],[INR]]&lt;=3,D383,IF(trajectories[[#This Row],[INR]]&lt;3.4,D383*0.925,IF(trajectories[[#This Row],[INR]]&lt;4,D383*0.9,IF(trajectories[[#This Row],[INR]]&lt;=5,D383*0.875,trajectories[[#This Row],[dose_manual]]))))))))))</f>
        <v>27.351943553515614</v>
      </c>
      <c r="E384" s="1">
        <f>IF(OR(trajectories[[#This Row],[day]]=1,trajectories[[#This Row],[day]]=3),2,IF(OR(trajectories[[#This Row],[INR]]&lt;2,AND(trajectories[[#This Row],[INR]]&lt;=5,trajectories[[#This Row],[INR]]&gt;3)),7,IF(trajectories[[#This Row],[INR]]&lt;=3,IF(D383&lt;&gt;D382,1,VLOOKUP(E383,$L$2:$M$7,2,FALSE)),trajectories[[#This Row],[interval_manual]])))</f>
        <v>7</v>
      </c>
      <c r="F384" s="1">
        <f>IF(OR(trajectories[[#This Row],[INR]]&gt;5,AND(trajectories[[#This Row],[INR]]&gt;3,F383=1)),1,0)</f>
        <v>0</v>
      </c>
      <c r="G384" s="1">
        <f>IF(trajectories[[#This Row],[INR]]&gt;=4,1,0)</f>
        <v>0</v>
      </c>
    </row>
    <row r="385" spans="1:7" x14ac:dyDescent="0.45">
      <c r="A385" s="1">
        <f>IFERROR(IF(trajectories[[#This Row],[day]]&lt;B384,A384+1,A384),1)</f>
        <v>24</v>
      </c>
      <c r="B385" s="1">
        <f t="shared" si="9"/>
        <v>55</v>
      </c>
      <c r="C385" s="1">
        <v>1.4</v>
      </c>
      <c r="D385" s="1">
        <f>IF(F384=1,trajectories[[#This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Row],[INR]]&lt;1.5,D384*1.15,IF(trajectories[[#This Row],[INR]]&lt;1.8,D384*1.1,D384*1.075))),IF(trajectories[[#This Row],[INR]]&lt;1.5,D384*1.15,IF(trajectories[[#This Row],[INR]]&lt;1.8,D384*1.1,IF(trajectories[[#This Row],[INR]]&lt;2,D384*1.075,IF(trajectories[[#This Row],[INR]]&lt;=3,D384,IF(trajectories[[#This Row],[INR]]&lt;3.4,D384*0.925,IF(trajectories[[#This Row],[INR]]&lt;4,D384*0.9,IF(trajectories[[#This Row],[INR]]&lt;=5,D384*0.875,trajectories[[#This Row],[dose_manual]]))))))))))</f>
        <v>31.454735086542954</v>
      </c>
      <c r="E385" s="1">
        <f>IF(OR(trajectories[[#This Row],[day]]=1,trajectories[[#This Row],[day]]=3),2,IF(OR(trajectories[[#This Row],[INR]]&lt;2,AND(trajectories[[#This Row],[INR]]&lt;=5,trajectories[[#This Row],[INR]]&gt;3)),7,IF(trajectories[[#This Row],[INR]]&lt;=3,IF(D384&lt;&gt;D383,1,VLOOKUP(E384,$L$2:$M$7,2,FALSE)),trajectories[[#This Row],[interval_manual]])))</f>
        <v>7</v>
      </c>
      <c r="F385" s="1">
        <f>IF(OR(trajectories[[#This Row],[INR]]&gt;5,AND(trajectories[[#This Row],[INR]]&gt;3,F384=1)),1,0)</f>
        <v>0</v>
      </c>
      <c r="G385" s="1">
        <f>IF(trajectories[[#This Row],[INR]]&gt;=4,1,0)</f>
        <v>0</v>
      </c>
    </row>
    <row r="386" spans="1:7" x14ac:dyDescent="0.45">
      <c r="A386" s="1">
        <f>IFERROR(IF(trajectories[[#This Row],[day]]&lt;B385,A385+1,A385),1)</f>
        <v>24</v>
      </c>
      <c r="B386" s="1">
        <f t="shared" si="9"/>
        <v>62</v>
      </c>
      <c r="C386" s="1">
        <v>1</v>
      </c>
      <c r="D386" s="1">
        <f>IF(F385=1,trajectories[[#This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Row],[INR]]&lt;1.5,D385*1.15,IF(trajectories[[#This Row],[INR]]&lt;1.8,D385*1.1,D385*1.075))),IF(trajectories[[#This Row],[INR]]&lt;1.5,D385*1.15,IF(trajectories[[#This Row],[INR]]&lt;1.8,D385*1.1,IF(trajectories[[#This Row],[INR]]&lt;2,D385*1.075,IF(trajectories[[#This Row],[INR]]&lt;=3,D385,IF(trajectories[[#This Row],[INR]]&lt;3.4,D385*0.925,IF(trajectories[[#This Row],[INR]]&lt;4,D385*0.9,IF(trajectories[[#This Row],[INR]]&lt;=5,D385*0.875,trajectories[[#This Row],[dose_manual]]))))))))))</f>
        <v>36.172945349524397</v>
      </c>
      <c r="E386" s="1">
        <f>IF(OR(trajectories[[#This Row],[day]]=1,trajectories[[#This Row],[day]]=3),2,IF(OR(trajectories[[#This Row],[INR]]&lt;2,AND(trajectories[[#This Row],[INR]]&lt;=5,trajectories[[#This Row],[INR]]&gt;3)),7,IF(trajectories[[#This Row],[INR]]&lt;=3,IF(D385&lt;&gt;D384,1,VLOOKUP(E385,$L$2:$M$7,2,FALSE)),trajectories[[#This Row],[interval_manual]])))</f>
        <v>7</v>
      </c>
      <c r="F386" s="1">
        <f>IF(OR(trajectories[[#This Row],[INR]]&gt;5,AND(trajectories[[#This Row],[INR]]&gt;3,F385=1)),1,0)</f>
        <v>0</v>
      </c>
      <c r="G386" s="1">
        <f>IF(trajectories[[#This Row],[INR]]&gt;=4,1,0)</f>
        <v>0</v>
      </c>
    </row>
    <row r="387" spans="1:7" x14ac:dyDescent="0.45">
      <c r="A387" s="1">
        <f>IFERROR(IF(trajectories[[#This Row],[day]]&lt;B386,A386+1,A386),1)</f>
        <v>24</v>
      </c>
      <c r="B387" s="1">
        <f t="shared" si="9"/>
        <v>69</v>
      </c>
      <c r="C387" s="1">
        <v>2.7</v>
      </c>
      <c r="D387" s="1">
        <f>IF(F386=1,trajectories[[#This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Row],[INR]]&lt;1.5,D386*1.15,IF(trajectories[[#This Row],[INR]]&lt;1.8,D386*1.1,D386*1.075))),IF(trajectories[[#This Row],[INR]]&lt;1.5,D386*1.15,IF(trajectories[[#This Row],[INR]]&lt;1.8,D386*1.1,IF(trajectories[[#This Row],[INR]]&lt;2,D386*1.075,IF(trajectories[[#This Row],[INR]]&lt;=3,D386,IF(trajectories[[#This Row],[INR]]&lt;3.4,D386*0.925,IF(trajectories[[#This Row],[INR]]&lt;4,D386*0.9,IF(trajectories[[#This Row],[INR]]&lt;=5,D386*0.875,trajectories[[#This Row],[dose_manual]]))))))))))</f>
        <v>36.172945349524397</v>
      </c>
      <c r="E387" s="1">
        <f>IF(OR(trajectories[[#This Row],[day]]=1,trajectories[[#This Row],[day]]=3),2,IF(OR(trajectories[[#This Row],[INR]]&lt;2,AND(trajectories[[#This Row],[INR]]&lt;=5,trajectories[[#This Row],[INR]]&gt;3)),7,IF(trajectories[[#This Row],[INR]]&lt;=3,IF(D386&lt;&gt;D385,1,VLOOKUP(E386,$L$2:$M$7,2,FALSE)),trajectories[[#This Row],[interval_manual]])))</f>
        <v>1</v>
      </c>
      <c r="F387" s="1">
        <f>IF(OR(trajectories[[#This Row],[INR]]&gt;5,AND(trajectories[[#This Row],[INR]]&gt;3,F386=1)),1,0)</f>
        <v>0</v>
      </c>
      <c r="G387" s="1">
        <f>IF(trajectories[[#This Row],[INR]]&gt;=4,1,0)</f>
        <v>0</v>
      </c>
    </row>
    <row r="388" spans="1:7" x14ac:dyDescent="0.45">
      <c r="A388" s="1">
        <f>IFERROR(IF(trajectories[[#This Row],[day]]&lt;B387,A387+1,A387),1)</f>
        <v>24</v>
      </c>
      <c r="B388" s="1">
        <f t="shared" si="9"/>
        <v>70</v>
      </c>
      <c r="C388" s="1">
        <v>2.4000000000000004</v>
      </c>
      <c r="D388" s="1">
        <f>IF(F387=1,trajectories[[#This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Row],[INR]]&lt;1.5,D387*1.15,IF(trajectories[[#This Row],[INR]]&lt;1.8,D387*1.1,D387*1.075))),IF(trajectories[[#This Row],[INR]]&lt;1.5,D387*1.15,IF(trajectories[[#This Row],[INR]]&lt;1.8,D387*1.1,IF(trajectories[[#This Row],[INR]]&lt;2,D387*1.075,IF(trajectories[[#This Row],[INR]]&lt;=3,D387,IF(trajectories[[#This Row],[INR]]&lt;3.4,D387*0.925,IF(trajectories[[#This Row],[INR]]&lt;4,D387*0.9,IF(trajectories[[#This Row],[INR]]&lt;=5,D387*0.875,trajectories[[#This Row],[dose_manual]]))))))))))</f>
        <v>36.172945349524397</v>
      </c>
      <c r="E388" s="1">
        <f>IF(OR(trajectories[[#This Row],[day]]=1,trajectories[[#This Row],[day]]=3),2,IF(OR(trajectories[[#This Row],[INR]]&lt;2,AND(trajectories[[#This Row],[INR]]&lt;=5,trajectories[[#This Row],[INR]]&gt;3)),7,IF(trajectories[[#This Row],[INR]]&lt;=3,IF(D387&lt;&gt;D386,1,VLOOKUP(E387,$L$2:$M$7,2,FALSE)),trajectories[[#This Row],[interval_manual]])))</f>
        <v>5</v>
      </c>
      <c r="F388" s="1">
        <f>IF(OR(trajectories[[#This Row],[INR]]&gt;5,AND(trajectories[[#This Row],[INR]]&gt;3,F387=1)),1,0)</f>
        <v>0</v>
      </c>
      <c r="G388" s="1">
        <f>IF(trajectories[[#This Row],[INR]]&gt;=4,1,0)</f>
        <v>0</v>
      </c>
    </row>
    <row r="389" spans="1:7" x14ac:dyDescent="0.45">
      <c r="A389" s="1">
        <f>IFERROR(IF(trajectories[[#This Row],[day]]&lt;B388,A388+1,A388),1)</f>
        <v>24</v>
      </c>
      <c r="B389" s="1">
        <f t="shared" si="9"/>
        <v>75</v>
      </c>
      <c r="C389" s="1">
        <v>2.2999999999999998</v>
      </c>
      <c r="D389" s="1">
        <f>IF(F388=1,trajectories[[#This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Row],[INR]]&lt;1.5,D388*1.15,IF(trajectories[[#This Row],[INR]]&lt;1.8,D388*1.1,D388*1.075))),IF(trajectories[[#This Row],[INR]]&lt;1.5,D388*1.15,IF(trajectories[[#This Row],[INR]]&lt;1.8,D388*1.1,IF(trajectories[[#This Row],[INR]]&lt;2,D388*1.075,IF(trajectories[[#This Row],[INR]]&lt;=3,D388,IF(trajectories[[#This Row],[INR]]&lt;3.4,D388*0.925,IF(trajectories[[#This Row],[INR]]&lt;4,D388*0.9,IF(trajectories[[#This Row],[INR]]&lt;=5,D388*0.875,trajectories[[#This Row],[dose_manual]]))))))))))</f>
        <v>36.172945349524397</v>
      </c>
      <c r="E389" s="1">
        <f>IF(OR(trajectories[[#This Row],[day]]=1,trajectories[[#This Row],[day]]=3),2,IF(OR(trajectories[[#This Row],[INR]]&lt;2,AND(trajectories[[#This Row],[INR]]&lt;=5,trajectories[[#This Row],[INR]]&gt;3)),7,IF(trajectories[[#This Row],[INR]]&lt;=3,IF(D388&lt;&gt;D387,1,VLOOKUP(E388,$L$2:$M$7,2,FALSE)),trajectories[[#This Row],[interval_manual]])))</f>
        <v>7</v>
      </c>
      <c r="F389" s="1">
        <f>IF(OR(trajectories[[#This Row],[INR]]&gt;5,AND(trajectories[[#This Row],[INR]]&gt;3,F388=1)),1,0)</f>
        <v>0</v>
      </c>
      <c r="G389" s="1">
        <f>IF(trajectories[[#This Row],[INR]]&gt;=4,1,0)</f>
        <v>0</v>
      </c>
    </row>
    <row r="390" spans="1:7" x14ac:dyDescent="0.45">
      <c r="A390" s="1">
        <f>IFERROR(IF(trajectories[[#This Row],[day]]&lt;B389,A389+1,A389),1)</f>
        <v>24</v>
      </c>
      <c r="B390" s="1">
        <f t="shared" ref="B390:B409" si="10">IFERROR(IF(B389+E389&gt;90,1,B389+E389),1)</f>
        <v>82</v>
      </c>
      <c r="C390" s="1">
        <v>1</v>
      </c>
      <c r="D390" s="1">
        <f>IF(F389=1,trajectories[[#This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Row],[INR]]&lt;1.5,D389*1.15,IF(trajectories[[#This Row],[INR]]&lt;1.8,D389*1.1,D389*1.075))),IF(trajectories[[#This Row],[INR]]&lt;1.5,D389*1.15,IF(trajectories[[#This Row],[INR]]&lt;1.8,D389*1.1,IF(trajectories[[#This Row],[INR]]&lt;2,D389*1.075,IF(trajectories[[#This Row],[INR]]&lt;=3,D389,IF(trajectories[[#This Row],[INR]]&lt;3.4,D389*0.925,IF(trajectories[[#This Row],[INR]]&lt;4,D389*0.9,IF(trajectories[[#This Row],[INR]]&lt;=5,D389*0.875,trajectories[[#This Row],[dose_manual]]))))))))))</f>
        <v>41.598887151953051</v>
      </c>
      <c r="E390" s="1">
        <f>IF(OR(trajectories[[#This Row],[day]]=1,trajectories[[#This Row],[day]]=3),2,IF(OR(trajectories[[#This Row],[INR]]&lt;2,AND(trajectories[[#This Row],[INR]]&lt;=5,trajectories[[#This Row],[INR]]&gt;3)),7,IF(trajectories[[#This Row],[INR]]&lt;=3,IF(D389&lt;&gt;D388,1,VLOOKUP(E389,$L$2:$M$7,2,FALSE)),trajectories[[#This Row],[interval_manual]])))</f>
        <v>7</v>
      </c>
      <c r="F390" s="1">
        <f>IF(OR(trajectories[[#This Row],[INR]]&gt;5,AND(trajectories[[#This Row],[INR]]&gt;3,F389=1)),1,0)</f>
        <v>0</v>
      </c>
      <c r="G390" s="1">
        <f>IF(trajectories[[#This Row],[INR]]&gt;=4,1,0)</f>
        <v>0</v>
      </c>
    </row>
    <row r="391" spans="1:7" x14ac:dyDescent="0.45">
      <c r="A391" s="1">
        <f>IFERROR(IF(trajectories[[#This Row],[day]]&lt;B390,A390+1,A390),1)</f>
        <v>24</v>
      </c>
      <c r="B391" s="1">
        <f t="shared" si="10"/>
        <v>89</v>
      </c>
      <c r="C391" s="1">
        <v>1</v>
      </c>
      <c r="D391" s="1">
        <f>IF(F390=1,trajectories[[#This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Row],[INR]]&lt;1.5,D390*1.15,IF(trajectories[[#This Row],[INR]]&lt;1.8,D390*1.1,D390*1.075))),IF(trajectories[[#This Row],[INR]]&lt;1.5,D390*1.15,IF(trajectories[[#This Row],[INR]]&lt;1.8,D390*1.1,IF(trajectories[[#This Row],[INR]]&lt;2,D390*1.075,IF(trajectories[[#This Row],[INR]]&lt;=3,D390,IF(trajectories[[#This Row],[INR]]&lt;3.4,D390*0.925,IF(trajectories[[#This Row],[INR]]&lt;4,D390*0.9,IF(trajectories[[#This Row],[INR]]&lt;=5,D390*0.875,trajectories[[#This Row],[dose_manual]]))))))))))</f>
        <v>47.838720224746005</v>
      </c>
      <c r="E391" s="1">
        <f>IF(OR(trajectories[[#This Row],[day]]=1,trajectories[[#This Row],[day]]=3),2,IF(OR(trajectories[[#This Row],[INR]]&lt;2,AND(trajectories[[#This Row],[INR]]&lt;=5,trajectories[[#This Row],[INR]]&gt;3)),7,IF(trajectories[[#This Row],[INR]]&lt;=3,IF(D390&lt;&gt;D389,1,VLOOKUP(E390,$L$2:$M$7,2,FALSE)),trajectories[[#This Row],[interval_manual]])))</f>
        <v>7</v>
      </c>
      <c r="F391" s="1">
        <f>IF(OR(trajectories[[#This Row],[INR]]&gt;5,AND(trajectories[[#This Row],[INR]]&gt;3,F390=1)),1,0)</f>
        <v>0</v>
      </c>
      <c r="G391" s="1">
        <f>IF(trajectories[[#This Row],[INR]]&gt;=4,1,0)</f>
        <v>0</v>
      </c>
    </row>
    <row r="392" spans="1:7" x14ac:dyDescent="0.45">
      <c r="A392" s="1">
        <f>IFERROR(IF(trajectories[[#This Row],[day]]&lt;B391,A391+1,A391),1)</f>
        <v>25</v>
      </c>
      <c r="B392" s="1">
        <f t="shared" si="10"/>
        <v>1</v>
      </c>
      <c r="C392" s="1">
        <v>1.7000000000000002</v>
      </c>
      <c r="D392" s="1">
        <f>IF(F391=1,trajectories[[#This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Row],[INR]]&lt;1.5,D391*1.15,IF(trajectories[[#This Row],[INR]]&lt;1.8,D391*1.1,D391*1.075))),IF(trajectories[[#This Row],[INR]]&lt;1.5,D391*1.15,IF(trajectories[[#This Row],[INR]]&lt;1.8,D391*1.1,IF(trajectories[[#This Row],[INR]]&lt;2,D391*1.075,IF(trajectories[[#This Row],[INR]]&lt;=3,D391,IF(trajectories[[#This Row],[INR]]&lt;3.4,D391*0.925,IF(trajectories[[#This Row],[INR]]&lt;4,D391*0.9,IF(trajectories[[#This Row],[INR]]&lt;=5,D391*0.875,trajectories[[#This Row],[dose_manual]]))))))))))</f>
        <v>5</v>
      </c>
      <c r="E392" s="1">
        <f>IF(OR(trajectories[[#This Row],[day]]=1,trajectories[[#This Row],[day]]=3),2,IF(OR(trajectories[[#This Row],[INR]]&lt;2,AND(trajectories[[#This Row],[INR]]&lt;=5,trajectories[[#This Row],[INR]]&gt;3)),7,IF(trajectories[[#This Row],[INR]]&lt;=3,IF(D391&lt;&gt;D390,1,VLOOKUP(E391,$L$2:$M$7,2,FALSE)),trajectories[[#This Row],[interval_manual]])))</f>
        <v>2</v>
      </c>
      <c r="F392" s="1">
        <f>IF(OR(trajectories[[#This Row],[INR]]&gt;5,AND(trajectories[[#This Row],[INR]]&gt;3,F391=1)),1,0)</f>
        <v>0</v>
      </c>
      <c r="G392" s="1">
        <f>IF(trajectories[[#This Row],[INR]]&gt;=4,1,0)</f>
        <v>0</v>
      </c>
    </row>
    <row r="393" spans="1:7" x14ac:dyDescent="0.45">
      <c r="A393" s="1">
        <f>IFERROR(IF(trajectories[[#This Row],[day]]&lt;B392,A392+1,A392),1)</f>
        <v>25</v>
      </c>
      <c r="B393" s="1">
        <f t="shared" si="10"/>
        <v>3</v>
      </c>
      <c r="C393" s="1">
        <v>1</v>
      </c>
      <c r="D393" s="1">
        <f>IF(F392=1,trajectories[[#This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Row],[INR]]&lt;1.5,D392*1.15,IF(trajectories[[#This Row],[INR]]&lt;1.8,D392*1.1,D392*1.075))),IF(trajectories[[#This Row],[INR]]&lt;1.5,D392*1.15,IF(trajectories[[#This Row],[INR]]&lt;1.8,D392*1.1,IF(trajectories[[#This Row],[INR]]&lt;2,D392*1.075,IF(trajectories[[#This Row],[INR]]&lt;=3,D392,IF(trajectories[[#This Row],[INR]]&lt;3.4,D392*0.925,IF(trajectories[[#This Row],[INR]]&lt;4,D392*0.9,IF(trajectories[[#This Row],[INR]]&lt;=5,D392*0.875,trajectories[[#This Row],[dose_manual]]))))))))))</f>
        <v>5.75</v>
      </c>
      <c r="E393" s="1">
        <f>IF(OR(trajectories[[#This Row],[day]]=1,trajectories[[#This Row],[day]]=3),2,IF(OR(trajectories[[#This Row],[INR]]&lt;2,AND(trajectories[[#This Row],[INR]]&lt;=5,trajectories[[#This Row],[INR]]&gt;3)),7,IF(trajectories[[#This Row],[INR]]&lt;=3,IF(D392&lt;&gt;D391,1,VLOOKUP(E392,$L$2:$M$7,2,FALSE)),trajectories[[#This Row],[interval_manual]])))</f>
        <v>2</v>
      </c>
      <c r="F393" s="1">
        <f>IF(OR(trajectories[[#This Row],[INR]]&gt;5,AND(trajectories[[#This Row],[INR]]&gt;3,F392=1)),1,0)</f>
        <v>0</v>
      </c>
      <c r="G393" s="1">
        <f>IF(trajectories[[#This Row],[INR]]&gt;=4,1,0)</f>
        <v>0</v>
      </c>
    </row>
    <row r="394" spans="1:7" x14ac:dyDescent="0.45">
      <c r="A394" s="1">
        <f>IFERROR(IF(trajectories[[#This Row],[day]]&lt;B393,A393+1,A393),1)</f>
        <v>25</v>
      </c>
      <c r="B394" s="1">
        <f t="shared" si="10"/>
        <v>5</v>
      </c>
      <c r="C394" s="1">
        <v>1.6</v>
      </c>
      <c r="D394" s="1">
        <f>IF(F393=1,trajectories[[#This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Row],[INR]]&lt;1.5,D393*1.15,IF(trajectories[[#This Row],[INR]]&lt;1.8,D393*1.1,D393*1.075))),IF(trajectories[[#This Row],[INR]]&lt;1.5,D393*1.15,IF(trajectories[[#This Row],[INR]]&lt;1.8,D393*1.1,IF(trajectories[[#This Row],[INR]]&lt;2,D393*1.075,IF(trajectories[[#This Row],[INR]]&lt;=3,D393,IF(trajectories[[#This Row],[INR]]&lt;3.4,D393*0.925,IF(trajectories[[#This Row],[INR]]&lt;4,D393*0.9,IF(trajectories[[#This Row],[INR]]&lt;=5,D393*0.875,trajectories[[#This Row],[dose_manual]]))))))))))</f>
        <v>6.3250000000000002</v>
      </c>
      <c r="E394" s="1">
        <f>IF(OR(trajectories[[#This Row],[day]]=1,trajectories[[#This Row],[day]]=3),2,IF(OR(trajectories[[#This Row],[INR]]&lt;2,AND(trajectories[[#This Row],[INR]]&lt;=5,trajectories[[#This Row],[INR]]&gt;3)),7,IF(trajectories[[#This Row],[INR]]&lt;=3,IF(D393&lt;&gt;D392,1,VLOOKUP(E393,$L$2:$M$7,2,FALSE)),trajectories[[#This Row],[interval_manual]])))</f>
        <v>7</v>
      </c>
      <c r="F394" s="1">
        <f>IF(OR(trajectories[[#This Row],[INR]]&gt;5,AND(trajectories[[#This Row],[INR]]&gt;3,F393=1)),1,0)</f>
        <v>0</v>
      </c>
      <c r="G394" s="1">
        <f>IF(trajectories[[#This Row],[INR]]&gt;=4,1,0)</f>
        <v>0</v>
      </c>
    </row>
    <row r="395" spans="1:7" x14ac:dyDescent="0.45">
      <c r="A395" s="1">
        <f>IFERROR(IF(trajectories[[#This Row],[day]]&lt;B394,A394+1,A394),1)</f>
        <v>25</v>
      </c>
      <c r="B395" s="1">
        <f t="shared" si="10"/>
        <v>12</v>
      </c>
      <c r="C395" s="1">
        <v>1.5</v>
      </c>
      <c r="D395" s="1">
        <f>IF(F394=1,trajectories[[#This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Row],[INR]]&lt;1.5,D394*1.15,IF(trajectories[[#This Row],[INR]]&lt;1.8,D394*1.1,D394*1.075))),IF(trajectories[[#This Row],[INR]]&lt;1.5,D394*1.15,IF(trajectories[[#This Row],[INR]]&lt;1.8,D394*1.1,IF(trajectories[[#This Row],[INR]]&lt;2,D394*1.075,IF(trajectories[[#This Row],[INR]]&lt;=3,D394,IF(trajectories[[#This Row],[INR]]&lt;3.4,D394*0.925,IF(trajectories[[#This Row],[INR]]&lt;4,D394*0.9,IF(trajectories[[#This Row],[INR]]&lt;=5,D394*0.875,trajectories[[#This Row],[dose_manual]]))))))))))</f>
        <v>6.9575000000000005</v>
      </c>
      <c r="E395" s="1">
        <f>IF(OR(trajectories[[#This Row],[day]]=1,trajectories[[#This Row],[day]]=3),2,IF(OR(trajectories[[#This Row],[INR]]&lt;2,AND(trajectories[[#This Row],[INR]]&lt;=5,trajectories[[#This Row],[INR]]&gt;3)),7,IF(trajectories[[#This Row],[INR]]&lt;=3,IF(D394&lt;&gt;D393,1,VLOOKUP(E394,$L$2:$M$7,2,FALSE)),trajectories[[#This Row],[interval_manual]])))</f>
        <v>7</v>
      </c>
      <c r="F395" s="1">
        <f>IF(OR(trajectories[[#This Row],[INR]]&gt;5,AND(trajectories[[#This Row],[INR]]&gt;3,F394=1)),1,0)</f>
        <v>0</v>
      </c>
      <c r="G395" s="1">
        <f>IF(trajectories[[#This Row],[INR]]&gt;=4,1,0)</f>
        <v>0</v>
      </c>
    </row>
    <row r="396" spans="1:7" x14ac:dyDescent="0.45">
      <c r="A396" s="1">
        <f>IFERROR(IF(trajectories[[#This Row],[day]]&lt;B395,A395+1,A395),1)</f>
        <v>25</v>
      </c>
      <c r="B396" s="1">
        <f t="shared" si="10"/>
        <v>19</v>
      </c>
      <c r="C396" s="1">
        <v>2.4</v>
      </c>
      <c r="D396" s="1">
        <f>IF(F395=1,trajectories[[#This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Row],[INR]]&lt;1.5,D395*1.15,IF(trajectories[[#This Row],[INR]]&lt;1.8,D395*1.1,D395*1.075))),IF(trajectories[[#This Row],[INR]]&lt;1.5,D395*1.15,IF(trajectories[[#This Row],[INR]]&lt;1.8,D395*1.1,IF(trajectories[[#This Row],[INR]]&lt;2,D395*1.075,IF(trajectories[[#This Row],[INR]]&lt;=3,D395,IF(trajectories[[#This Row],[INR]]&lt;3.4,D395*0.925,IF(trajectories[[#This Row],[INR]]&lt;4,D395*0.9,IF(trajectories[[#This Row],[INR]]&lt;=5,D395*0.875,trajectories[[#This Row],[dose_manual]]))))))))))</f>
        <v>6.9575000000000005</v>
      </c>
      <c r="E396" s="1">
        <f>IF(OR(trajectories[[#This Row],[day]]=1,trajectories[[#This Row],[day]]=3),2,IF(OR(trajectories[[#This Row],[INR]]&lt;2,AND(trajectories[[#This Row],[INR]]&lt;=5,trajectories[[#This Row],[INR]]&gt;3)),7,IF(trajectories[[#This Row],[INR]]&lt;=3,IF(D395&lt;&gt;D394,1,VLOOKUP(E395,$L$2:$M$7,2,FALSE)),trajectories[[#This Row],[interval_manual]])))</f>
        <v>1</v>
      </c>
      <c r="F396" s="1">
        <f>IF(OR(trajectories[[#This Row],[INR]]&gt;5,AND(trajectories[[#This Row],[INR]]&gt;3,F395=1)),1,0)</f>
        <v>0</v>
      </c>
      <c r="G396" s="1">
        <f>IF(trajectories[[#This Row],[INR]]&gt;=4,1,0)</f>
        <v>0</v>
      </c>
    </row>
    <row r="397" spans="1:7" x14ac:dyDescent="0.45">
      <c r="A397" s="1">
        <f>IFERROR(IF(trajectories[[#This Row],[day]]&lt;B396,A396+1,A396),1)</f>
        <v>25</v>
      </c>
      <c r="B397" s="1">
        <f t="shared" si="10"/>
        <v>20</v>
      </c>
      <c r="C397" s="1">
        <v>1.2000000000000002</v>
      </c>
      <c r="D397" s="1">
        <f>IF(F396=1,trajectories[[#This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Row],[INR]]&lt;1.5,D396*1.15,IF(trajectories[[#This Row],[INR]]&lt;1.8,D396*1.1,D396*1.075))),IF(trajectories[[#This Row],[INR]]&lt;1.5,D396*1.15,IF(trajectories[[#This Row],[INR]]&lt;1.8,D396*1.1,IF(trajectories[[#This Row],[INR]]&lt;2,D396*1.075,IF(trajectories[[#This Row],[INR]]&lt;=3,D396,IF(trajectories[[#This Row],[INR]]&lt;3.4,D396*0.925,IF(trajectories[[#This Row],[INR]]&lt;4,D396*0.9,IF(trajectories[[#This Row],[INR]]&lt;=5,D396*0.875,trajectories[[#This Row],[dose_manual]]))))))))))</f>
        <v>8.001125</v>
      </c>
      <c r="E397" s="1">
        <f>IF(OR(trajectories[[#This Row],[day]]=1,trajectories[[#This Row],[day]]=3),2,IF(OR(trajectories[[#This Row],[INR]]&lt;2,AND(trajectories[[#This Row],[INR]]&lt;=5,trajectories[[#This Row],[INR]]&gt;3)),7,IF(trajectories[[#This Row],[INR]]&lt;=3,IF(D396&lt;&gt;D395,1,VLOOKUP(E396,$L$2:$M$7,2,FALSE)),trajectories[[#This Row],[interval_manual]])))</f>
        <v>7</v>
      </c>
      <c r="F397" s="1">
        <f>IF(OR(trajectories[[#This Row],[INR]]&gt;5,AND(trajectories[[#This Row],[INR]]&gt;3,F396=1)),1,0)</f>
        <v>0</v>
      </c>
      <c r="G397" s="1">
        <f>IF(trajectories[[#This Row],[INR]]&gt;=4,1,0)</f>
        <v>0</v>
      </c>
    </row>
    <row r="398" spans="1:7" x14ac:dyDescent="0.45">
      <c r="A398" s="1">
        <f>IFERROR(IF(trajectories[[#This Row],[day]]&lt;B397,A397+1,A397),1)</f>
        <v>25</v>
      </c>
      <c r="B398" s="1">
        <f t="shared" si="10"/>
        <v>27</v>
      </c>
      <c r="C398" s="1">
        <v>1.1000000000000001</v>
      </c>
      <c r="D398" s="1">
        <f>IF(F397=1,trajectories[[#This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Row],[INR]]&lt;1.5,D397*1.15,IF(trajectories[[#This Row],[INR]]&lt;1.8,D397*1.1,D397*1.075))),IF(trajectories[[#This Row],[INR]]&lt;1.5,D397*1.15,IF(trajectories[[#This Row],[INR]]&lt;1.8,D397*1.1,IF(trajectories[[#This Row],[INR]]&lt;2,D397*1.075,IF(trajectories[[#This Row],[INR]]&lt;=3,D397,IF(trajectories[[#This Row],[INR]]&lt;3.4,D397*0.925,IF(trajectories[[#This Row],[INR]]&lt;4,D397*0.9,IF(trajectories[[#This Row],[INR]]&lt;=5,D397*0.875,trajectories[[#This Row],[dose_manual]]))))))))))</f>
        <v>9.2012937499999996</v>
      </c>
      <c r="E398" s="1">
        <f>IF(OR(trajectories[[#This Row],[day]]=1,trajectories[[#This Row],[day]]=3),2,IF(OR(trajectories[[#This Row],[INR]]&lt;2,AND(trajectories[[#This Row],[INR]]&lt;=5,trajectories[[#This Row],[INR]]&gt;3)),7,IF(trajectories[[#This Row],[INR]]&lt;=3,IF(D397&lt;&gt;D396,1,VLOOKUP(E397,$L$2:$M$7,2,FALSE)),trajectories[[#This Row],[interval_manual]])))</f>
        <v>7</v>
      </c>
      <c r="F398" s="1">
        <f>IF(OR(trajectories[[#This Row],[INR]]&gt;5,AND(trajectories[[#This Row],[INR]]&gt;3,F397=1)),1,0)</f>
        <v>0</v>
      </c>
      <c r="G398" s="1">
        <f>IF(trajectories[[#This Row],[INR]]&gt;=4,1,0)</f>
        <v>0</v>
      </c>
    </row>
    <row r="399" spans="1:7" x14ac:dyDescent="0.45">
      <c r="A399" s="1">
        <f>IFERROR(IF(trajectories[[#This Row],[day]]&lt;B398,A398+1,A398),1)</f>
        <v>25</v>
      </c>
      <c r="B399" s="1">
        <f t="shared" si="10"/>
        <v>34</v>
      </c>
      <c r="C399" s="1">
        <v>2.2999999999999998</v>
      </c>
      <c r="D399" s="1">
        <f>IF(F398=1,trajectories[[#This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Row],[INR]]&lt;1.5,D398*1.15,IF(trajectories[[#This Row],[INR]]&lt;1.8,D398*1.1,D398*1.075))),IF(trajectories[[#This Row],[INR]]&lt;1.5,D398*1.15,IF(trajectories[[#This Row],[INR]]&lt;1.8,D398*1.1,IF(trajectories[[#This Row],[INR]]&lt;2,D398*1.075,IF(trajectories[[#This Row],[INR]]&lt;=3,D398,IF(trajectories[[#This Row],[INR]]&lt;3.4,D398*0.925,IF(trajectories[[#This Row],[INR]]&lt;4,D398*0.9,IF(trajectories[[#This Row],[INR]]&lt;=5,D398*0.875,trajectories[[#This Row],[dose_manual]]))))))))))</f>
        <v>9.2012937499999996</v>
      </c>
      <c r="E399" s="1">
        <f>IF(OR(trajectories[[#This Row],[day]]=1,trajectories[[#This Row],[day]]=3),2,IF(OR(trajectories[[#This Row],[INR]]&lt;2,AND(trajectories[[#This Row],[INR]]&lt;=5,trajectories[[#This Row],[INR]]&gt;3)),7,IF(trajectories[[#This Row],[INR]]&lt;=3,IF(D398&lt;&gt;D397,1,VLOOKUP(E398,$L$2:$M$7,2,FALSE)),trajectories[[#This Row],[interval_manual]])))</f>
        <v>1</v>
      </c>
      <c r="F399" s="1">
        <f>IF(OR(trajectories[[#This Row],[INR]]&gt;5,AND(trajectories[[#This Row],[INR]]&gt;3,F398=1)),1,0)</f>
        <v>0</v>
      </c>
      <c r="G399" s="1">
        <f>IF(trajectories[[#This Row],[INR]]&gt;=4,1,0)</f>
        <v>0</v>
      </c>
    </row>
    <row r="400" spans="1:7" x14ac:dyDescent="0.45">
      <c r="A400" s="1">
        <f>IFERROR(IF(trajectories[[#This Row],[day]]&lt;B399,A399+1,A399),1)</f>
        <v>25</v>
      </c>
      <c r="B400" s="1">
        <f t="shared" si="10"/>
        <v>35</v>
      </c>
      <c r="C400" s="1">
        <v>1.4</v>
      </c>
      <c r="D400" s="1">
        <f>IF(F399=1,trajectories[[#This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Row],[INR]]&lt;1.5,D399*1.15,IF(trajectories[[#This Row],[INR]]&lt;1.8,D399*1.1,D399*1.075))),IF(trajectories[[#This Row],[INR]]&lt;1.5,D399*1.15,IF(trajectories[[#This Row],[INR]]&lt;1.8,D399*1.1,IF(trajectories[[#This Row],[INR]]&lt;2,D399*1.075,IF(trajectories[[#This Row],[INR]]&lt;=3,D399,IF(trajectories[[#This Row],[INR]]&lt;3.4,D399*0.925,IF(trajectories[[#This Row],[INR]]&lt;4,D399*0.9,IF(trajectories[[#This Row],[INR]]&lt;=5,D399*0.875,trajectories[[#This Row],[dose_manual]]))))))))))</f>
        <v>10.581487812499999</v>
      </c>
      <c r="E400" s="1">
        <f>IF(OR(trajectories[[#This Row],[day]]=1,trajectories[[#This Row],[day]]=3),2,IF(OR(trajectories[[#This Row],[INR]]&lt;2,AND(trajectories[[#This Row],[INR]]&lt;=5,trajectories[[#This Row],[INR]]&gt;3)),7,IF(trajectories[[#This Row],[INR]]&lt;=3,IF(D399&lt;&gt;D398,1,VLOOKUP(E399,$L$2:$M$7,2,FALSE)),trajectories[[#This Row],[interval_manual]])))</f>
        <v>7</v>
      </c>
      <c r="F400" s="1">
        <f>IF(OR(trajectories[[#This Row],[INR]]&gt;5,AND(trajectories[[#This Row],[INR]]&gt;3,F399=1)),1,0)</f>
        <v>0</v>
      </c>
      <c r="G400" s="1">
        <f>IF(trajectories[[#This Row],[INR]]&gt;=4,1,0)</f>
        <v>0</v>
      </c>
    </row>
    <row r="401" spans="1:7" x14ac:dyDescent="0.45">
      <c r="A401" s="1">
        <f>IFERROR(IF(trajectories[[#This Row],[day]]&lt;B400,A400+1,A400),1)</f>
        <v>25</v>
      </c>
      <c r="B401" s="1">
        <f t="shared" si="10"/>
        <v>42</v>
      </c>
      <c r="C401" s="1">
        <v>1</v>
      </c>
      <c r="D401" s="1">
        <f>IF(F400=1,trajectories[[#This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Row],[INR]]&lt;1.5,D400*1.15,IF(trajectories[[#This Row],[INR]]&lt;1.8,D400*1.1,D400*1.075))),IF(trajectories[[#This Row],[INR]]&lt;1.5,D400*1.15,IF(trajectories[[#This Row],[INR]]&lt;1.8,D400*1.1,IF(trajectories[[#This Row],[INR]]&lt;2,D400*1.075,IF(trajectories[[#This Row],[INR]]&lt;=3,D400,IF(trajectories[[#This Row],[INR]]&lt;3.4,D400*0.925,IF(trajectories[[#This Row],[INR]]&lt;4,D400*0.9,IF(trajectories[[#This Row],[INR]]&lt;=5,D400*0.875,trajectories[[#This Row],[dose_manual]]))))))))))</f>
        <v>12.168710984374998</v>
      </c>
      <c r="E401" s="1">
        <f>IF(OR(trajectories[[#This Row],[day]]=1,trajectories[[#This Row],[day]]=3),2,IF(OR(trajectories[[#This Row],[INR]]&lt;2,AND(trajectories[[#This Row],[INR]]&lt;=5,trajectories[[#This Row],[INR]]&gt;3)),7,IF(trajectories[[#This Row],[INR]]&lt;=3,IF(D400&lt;&gt;D399,1,VLOOKUP(E400,$L$2:$M$7,2,FALSE)),trajectories[[#This Row],[interval_manual]])))</f>
        <v>7</v>
      </c>
      <c r="F401" s="1">
        <f>IF(OR(trajectories[[#This Row],[INR]]&gt;5,AND(trajectories[[#This Row],[INR]]&gt;3,F400=1)),1,0)</f>
        <v>0</v>
      </c>
      <c r="G401" s="1">
        <f>IF(trajectories[[#This Row],[INR]]&gt;=4,1,0)</f>
        <v>0</v>
      </c>
    </row>
    <row r="402" spans="1:7" x14ac:dyDescent="0.45">
      <c r="A402" s="1">
        <f>IFERROR(IF(trajectories[[#This Row],[day]]&lt;B401,A401+1,A401),1)</f>
        <v>25</v>
      </c>
      <c r="B402" s="1">
        <f t="shared" si="10"/>
        <v>49</v>
      </c>
      <c r="C402" s="1">
        <v>1</v>
      </c>
      <c r="D402" s="1">
        <f>IF(F401=1,trajectories[[#This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Row],[INR]]&lt;1.5,D401*1.15,IF(trajectories[[#This Row],[INR]]&lt;1.8,D401*1.1,D401*1.075))),IF(trajectories[[#This Row],[INR]]&lt;1.5,D401*1.15,IF(trajectories[[#This Row],[INR]]&lt;1.8,D401*1.1,IF(trajectories[[#This Row],[INR]]&lt;2,D401*1.075,IF(trajectories[[#This Row],[INR]]&lt;=3,D401,IF(trajectories[[#This Row],[INR]]&lt;3.4,D401*0.925,IF(trajectories[[#This Row],[INR]]&lt;4,D401*0.9,IF(trajectories[[#This Row],[INR]]&lt;=5,D401*0.875,trajectories[[#This Row],[dose_manual]]))))))))))</f>
        <v>13.994017632031246</v>
      </c>
      <c r="E402" s="1">
        <f>IF(OR(trajectories[[#This Row],[day]]=1,trajectories[[#This Row],[day]]=3),2,IF(OR(trajectories[[#This Row],[INR]]&lt;2,AND(trajectories[[#This Row],[INR]]&lt;=5,trajectories[[#This Row],[INR]]&gt;3)),7,IF(trajectories[[#This Row],[INR]]&lt;=3,IF(D401&lt;&gt;D400,1,VLOOKUP(E401,$L$2:$M$7,2,FALSE)),trajectories[[#This Row],[interval_manual]])))</f>
        <v>7</v>
      </c>
      <c r="F402" s="1">
        <f>IF(OR(trajectories[[#This Row],[INR]]&gt;5,AND(trajectories[[#This Row],[INR]]&gt;3,F401=1)),1,0)</f>
        <v>0</v>
      </c>
      <c r="G402" s="1">
        <f>IF(trajectories[[#This Row],[INR]]&gt;=4,1,0)</f>
        <v>0</v>
      </c>
    </row>
    <row r="403" spans="1:7" x14ac:dyDescent="0.45">
      <c r="A403" s="1">
        <f>IFERROR(IF(trajectories[[#This Row],[day]]&lt;B402,A402+1,A402),1)</f>
        <v>25</v>
      </c>
      <c r="B403" s="1">
        <f t="shared" si="10"/>
        <v>56</v>
      </c>
      <c r="C403" s="1">
        <v>1</v>
      </c>
      <c r="D403" s="1">
        <f>IF(F402=1,trajectories[[#This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Row],[INR]]&lt;1.5,D402*1.15,IF(trajectories[[#This Row],[INR]]&lt;1.8,D402*1.1,D402*1.075))),IF(trajectories[[#This Row],[INR]]&lt;1.5,D402*1.15,IF(trajectories[[#This Row],[INR]]&lt;1.8,D402*1.1,IF(trajectories[[#This Row],[INR]]&lt;2,D402*1.075,IF(trajectories[[#This Row],[INR]]&lt;=3,D402,IF(trajectories[[#This Row],[INR]]&lt;3.4,D402*0.925,IF(trajectories[[#This Row],[INR]]&lt;4,D402*0.9,IF(trajectories[[#This Row],[INR]]&lt;=5,D402*0.875,trajectories[[#This Row],[dose_manual]]))))))))))</f>
        <v>16.093120276835933</v>
      </c>
      <c r="E403" s="1">
        <f>IF(OR(trajectories[[#This Row],[day]]=1,trajectories[[#This Row],[day]]=3),2,IF(OR(trajectories[[#This Row],[INR]]&lt;2,AND(trajectories[[#This Row],[INR]]&lt;=5,trajectories[[#This Row],[INR]]&gt;3)),7,IF(trajectories[[#This Row],[INR]]&lt;=3,IF(D402&lt;&gt;D401,1,VLOOKUP(E402,$L$2:$M$7,2,FALSE)),trajectories[[#This Row],[interval_manual]])))</f>
        <v>7</v>
      </c>
      <c r="F403" s="1">
        <f>IF(OR(trajectories[[#This Row],[INR]]&gt;5,AND(trajectories[[#This Row],[INR]]&gt;3,F402=1)),1,0)</f>
        <v>0</v>
      </c>
      <c r="G403" s="1">
        <f>IF(trajectories[[#This Row],[INR]]&gt;=4,1,0)</f>
        <v>0</v>
      </c>
    </row>
    <row r="404" spans="1:7" x14ac:dyDescent="0.45">
      <c r="A404" s="1">
        <f>IFERROR(IF(trajectories[[#This Row],[day]]&lt;B403,A403+1,A403),1)</f>
        <v>25</v>
      </c>
      <c r="B404" s="1">
        <f t="shared" si="10"/>
        <v>63</v>
      </c>
      <c r="C404" s="1">
        <v>1.5</v>
      </c>
      <c r="D404" s="1">
        <f>IF(F403=1,trajectories[[#This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Row],[INR]]&lt;1.5,D403*1.15,IF(trajectories[[#This Row],[INR]]&lt;1.8,D403*1.1,D403*1.075))),IF(trajectories[[#This Row],[INR]]&lt;1.5,D403*1.15,IF(trajectories[[#This Row],[INR]]&lt;1.8,D403*1.1,IF(trajectories[[#This Row],[INR]]&lt;2,D403*1.075,IF(trajectories[[#This Row],[INR]]&lt;=3,D403,IF(trajectories[[#This Row],[INR]]&lt;3.4,D403*0.925,IF(trajectories[[#This Row],[INR]]&lt;4,D403*0.9,IF(trajectories[[#This Row],[INR]]&lt;=5,D403*0.875,trajectories[[#This Row],[dose_manual]]))))))))))</f>
        <v>17.702432304519526</v>
      </c>
      <c r="E404" s="1">
        <f>IF(OR(trajectories[[#This Row],[day]]=1,trajectories[[#This Row],[day]]=3),2,IF(OR(trajectories[[#This Row],[INR]]&lt;2,AND(trajectories[[#This Row],[INR]]&lt;=5,trajectories[[#This Row],[INR]]&gt;3)),7,IF(trajectories[[#This Row],[INR]]&lt;=3,IF(D403&lt;&gt;D402,1,VLOOKUP(E403,$L$2:$M$7,2,FALSE)),trajectories[[#This Row],[interval_manual]])))</f>
        <v>7</v>
      </c>
      <c r="F404" s="1">
        <f>IF(OR(trajectories[[#This Row],[INR]]&gt;5,AND(trajectories[[#This Row],[INR]]&gt;3,F403=1)),1,0)</f>
        <v>0</v>
      </c>
      <c r="G404" s="1">
        <f>IF(trajectories[[#This Row],[INR]]&gt;=4,1,0)</f>
        <v>0</v>
      </c>
    </row>
    <row r="405" spans="1:7" x14ac:dyDescent="0.45">
      <c r="A405" s="1">
        <f>IFERROR(IF(trajectories[[#This Row],[day]]&lt;B404,A404+1,A404),1)</f>
        <v>25</v>
      </c>
      <c r="B405" s="1">
        <f t="shared" si="10"/>
        <v>70</v>
      </c>
      <c r="C405" s="1">
        <v>2.1000000000000005</v>
      </c>
      <c r="D405" s="1">
        <f>IF(F404=1,trajectories[[#This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Row],[INR]]&lt;1.5,D404*1.15,IF(trajectories[[#This Row],[INR]]&lt;1.8,D404*1.1,D404*1.075))),IF(trajectories[[#This Row],[INR]]&lt;1.5,D404*1.15,IF(trajectories[[#This Row],[INR]]&lt;1.8,D404*1.1,IF(trajectories[[#This Row],[INR]]&lt;2,D404*1.075,IF(trajectories[[#This Row],[INR]]&lt;=3,D404,IF(trajectories[[#This Row],[INR]]&lt;3.4,D404*0.925,IF(trajectories[[#This Row],[INR]]&lt;4,D404*0.9,IF(trajectories[[#This Row],[INR]]&lt;=5,D404*0.875,trajectories[[#This Row],[dose_manual]]))))))))))</f>
        <v>17.702432304519526</v>
      </c>
      <c r="E405" s="1">
        <f>IF(OR(trajectories[[#This Row],[day]]=1,trajectories[[#This Row],[day]]=3),2,IF(OR(trajectories[[#This Row],[INR]]&lt;2,AND(trajectories[[#This Row],[INR]]&lt;=5,trajectories[[#This Row],[INR]]&gt;3)),7,IF(trajectories[[#This Row],[INR]]&lt;=3,IF(D404&lt;&gt;D403,1,VLOOKUP(E404,$L$2:$M$7,2,FALSE)),trajectories[[#This Row],[interval_manual]])))</f>
        <v>1</v>
      </c>
      <c r="F405" s="1">
        <f>IF(OR(trajectories[[#This Row],[INR]]&gt;5,AND(trajectories[[#This Row],[INR]]&gt;3,F404=1)),1,0)</f>
        <v>0</v>
      </c>
      <c r="G405" s="1">
        <f>IF(trajectories[[#This Row],[INR]]&gt;=4,1,0)</f>
        <v>0</v>
      </c>
    </row>
    <row r="406" spans="1:7" x14ac:dyDescent="0.45">
      <c r="A406" s="1">
        <f>IFERROR(IF(trajectories[[#This Row],[day]]&lt;B405,A405+1,A405),1)</f>
        <v>25</v>
      </c>
      <c r="B406" s="1">
        <f t="shared" si="10"/>
        <v>71</v>
      </c>
      <c r="C406" s="1">
        <v>2.6000000000000005</v>
      </c>
      <c r="D406" s="1">
        <f>IF(F405=1,trajectories[[#This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Row],[INR]]&lt;1.5,D405*1.15,IF(trajectories[[#This Row],[INR]]&lt;1.8,D405*1.1,D405*1.075))),IF(trajectories[[#This Row],[INR]]&lt;1.5,D405*1.15,IF(trajectories[[#This Row],[INR]]&lt;1.8,D405*1.1,IF(trajectories[[#This Row],[INR]]&lt;2,D405*1.075,IF(trajectories[[#This Row],[INR]]&lt;=3,D405,IF(trajectories[[#This Row],[INR]]&lt;3.4,D405*0.925,IF(trajectories[[#This Row],[INR]]&lt;4,D405*0.9,IF(trajectories[[#This Row],[INR]]&lt;=5,D405*0.875,trajectories[[#This Row],[dose_manual]]))))))))))</f>
        <v>17.702432304519526</v>
      </c>
      <c r="E406" s="1">
        <f>IF(OR(trajectories[[#This Row],[day]]=1,trajectories[[#This Row],[day]]=3),2,IF(OR(trajectories[[#This Row],[INR]]&lt;2,AND(trajectories[[#This Row],[INR]]&lt;=5,trajectories[[#This Row],[INR]]&gt;3)),7,IF(trajectories[[#This Row],[INR]]&lt;=3,IF(D405&lt;&gt;D404,1,VLOOKUP(E405,$L$2:$M$7,2,FALSE)),trajectories[[#This Row],[interval_manual]])))</f>
        <v>5</v>
      </c>
      <c r="F406" s="1">
        <f>IF(OR(trajectories[[#This Row],[INR]]&gt;5,AND(trajectories[[#This Row],[INR]]&gt;3,F405=1)),1,0)</f>
        <v>0</v>
      </c>
      <c r="G406" s="1">
        <f>IF(trajectories[[#This Row],[INR]]&gt;=4,1,0)</f>
        <v>0</v>
      </c>
    </row>
    <row r="407" spans="1:7" x14ac:dyDescent="0.45">
      <c r="A407" s="1">
        <f>IFERROR(IF(trajectories[[#This Row],[day]]&lt;B406,A406+1,A406),1)</f>
        <v>25</v>
      </c>
      <c r="B407" s="1">
        <f t="shared" si="10"/>
        <v>76</v>
      </c>
      <c r="C407" s="1">
        <v>1</v>
      </c>
      <c r="D407" s="1">
        <f>IF(F406=1,trajectories[[#This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Row],[INR]]&lt;1.5,D406*1.15,IF(trajectories[[#This Row],[INR]]&lt;1.8,D406*1.1,D406*1.075))),IF(trajectories[[#This Row],[INR]]&lt;1.5,D406*1.15,IF(trajectories[[#This Row],[INR]]&lt;1.8,D406*1.1,IF(trajectories[[#This Row],[INR]]&lt;2,D406*1.075,IF(trajectories[[#This Row],[INR]]&lt;=3,D406,IF(trajectories[[#This Row],[INR]]&lt;3.4,D406*0.925,IF(trajectories[[#This Row],[INR]]&lt;4,D406*0.9,IF(trajectories[[#This Row],[INR]]&lt;=5,D406*0.875,trajectories[[#This Row],[dose_manual]]))))))))))</f>
        <v>20.357797150197452</v>
      </c>
      <c r="E407" s="1">
        <f>IF(OR(trajectories[[#This Row],[day]]=1,trajectories[[#This Row],[day]]=3),2,IF(OR(trajectories[[#This Row],[INR]]&lt;2,AND(trajectories[[#This Row],[INR]]&lt;=5,trajectories[[#This Row],[INR]]&gt;3)),7,IF(trajectories[[#This Row],[INR]]&lt;=3,IF(D406&lt;&gt;D405,1,VLOOKUP(E406,$L$2:$M$7,2,FALSE)),trajectories[[#This Row],[interval_manual]])))</f>
        <v>7</v>
      </c>
      <c r="F407" s="1">
        <f>IF(OR(trajectories[[#This Row],[INR]]&gt;5,AND(trajectories[[#This Row],[INR]]&gt;3,F406=1)),1,0)</f>
        <v>0</v>
      </c>
      <c r="G407" s="1">
        <f>IF(trajectories[[#This Row],[INR]]&gt;=4,1,0)</f>
        <v>0</v>
      </c>
    </row>
    <row r="408" spans="1:7" x14ac:dyDescent="0.45">
      <c r="A408" s="1">
        <f>IFERROR(IF(trajectories[[#This Row],[day]]&lt;B407,A407+1,A407),1)</f>
        <v>25</v>
      </c>
      <c r="B408" s="1">
        <f t="shared" si="10"/>
        <v>83</v>
      </c>
      <c r="C408" s="1">
        <v>1</v>
      </c>
      <c r="D408" s="1">
        <f>IF(F407=1,trajectories[[#This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Row],[INR]]&lt;1.5,D407*1.15,IF(trajectories[[#This Row],[INR]]&lt;1.8,D407*1.1,D407*1.075))),IF(trajectories[[#This Row],[INR]]&lt;1.5,D407*1.15,IF(trajectories[[#This Row],[INR]]&lt;1.8,D407*1.1,IF(trajectories[[#This Row],[INR]]&lt;2,D407*1.075,IF(trajectories[[#This Row],[INR]]&lt;=3,D407,IF(trajectories[[#This Row],[INR]]&lt;3.4,D407*0.925,IF(trajectories[[#This Row],[INR]]&lt;4,D407*0.9,IF(trajectories[[#This Row],[INR]]&lt;=5,D407*0.875,trajectories[[#This Row],[dose_manual]]))))))))))</f>
        <v>23.41146672272707</v>
      </c>
      <c r="E408" s="1">
        <f>IF(OR(trajectories[[#This Row],[day]]=1,trajectories[[#This Row],[day]]=3),2,IF(OR(trajectories[[#This Row],[INR]]&lt;2,AND(trajectories[[#This Row],[INR]]&lt;=5,trajectories[[#This Row],[INR]]&gt;3)),7,IF(trajectories[[#This Row],[INR]]&lt;=3,IF(D407&lt;&gt;D406,1,VLOOKUP(E407,$L$2:$M$7,2,FALSE)),trajectories[[#This Row],[interval_manual]])))</f>
        <v>7</v>
      </c>
      <c r="F408" s="1">
        <f>IF(OR(trajectories[[#This Row],[INR]]&gt;5,AND(trajectories[[#This Row],[INR]]&gt;3,F407=1)),1,0)</f>
        <v>0</v>
      </c>
      <c r="G408" s="1">
        <f>IF(trajectories[[#This Row],[INR]]&gt;=4,1,0)</f>
        <v>0</v>
      </c>
    </row>
    <row r="409" spans="1:7" x14ac:dyDescent="0.45">
      <c r="A409" s="1">
        <f>IFERROR(IF(trajectories[[#This Row],[day]]&lt;B408,A408+1,A408),1)</f>
        <v>25</v>
      </c>
      <c r="B409" s="1">
        <f t="shared" si="10"/>
        <v>90</v>
      </c>
      <c r="C409" s="1">
        <v>1.5</v>
      </c>
      <c r="D409" s="1">
        <f>IF(F408=1,trajectories[[#This Row],[dose_manual]],IF(trajectories[[#This Row],[day]]=1,IF(VLOOKUP(trajectories[[#This Row],[ID]],patient_info[#All],2,FALSE)&lt;65, 10, 5),IF(trajectories[[#This Row],[day]]=3,IF(trajectories[[#This Row],[INR]]&gt;=2,5,IF(trajectories[[#This Row],[INR]]&lt;1.5,D408*1.15,IF(trajectories[[#This Row],[INR]]&lt;1.8,D408*1.1,D408*1.075))),IF(trajectories[[#This Row],[INR]]&lt;1.5,D408*1.15,IF(trajectories[[#This Row],[INR]]&lt;1.8,D408*1.1,IF(trajectories[[#This Row],[INR]]&lt;2,D408*1.075,IF(trajectories[[#This Row],[INR]]&lt;=3,D408,IF(trajectories[[#This Row],[INR]]&lt;3.4,D408*0.925,IF(trajectories[[#This Row],[INR]]&lt;4,D408*0.9,IF(trajectories[[#This Row],[INR]]&lt;=5,D408*0.875,trajectories[[#This Row],[dose_manual]]))))))))))</f>
        <v>25.752613394999781</v>
      </c>
      <c r="E409" s="1">
        <f>IF(OR(trajectories[[#This Row],[day]]=1,trajectories[[#This Row],[day]]=3),2,IF(OR(trajectories[[#This Row],[INR]]&lt;2,AND(trajectories[[#This Row],[INR]]&lt;=5,trajectories[[#This Row],[INR]]&gt;3)),7,IF(trajectories[[#This Row],[INR]]&lt;=3,IF(D408&lt;&gt;D407,1,VLOOKUP(E408,$L$2:$M$7,2,FALSE)),trajectories[[#This Row],[interval_manual]])))</f>
        <v>7</v>
      </c>
      <c r="F409" s="1">
        <f>IF(OR(trajectories[[#This Row],[INR]]&gt;5,AND(trajectories[[#This Row],[INR]]&gt;3,F408=1)),1,0)</f>
        <v>0</v>
      </c>
      <c r="G409" s="1">
        <f>IF(trajectories[[#This Row],[INR]]&gt;=4,1,0)</f>
        <v>0</v>
      </c>
    </row>
  </sheetData>
  <conditionalFormatting sqref="D2:E409">
    <cfRule type="cellIs" dxfId="0" priority="1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99968-502B-41A8-9AB5-D348F200E71B}">
  <dimension ref="A1:B26"/>
  <sheetViews>
    <sheetView workbookViewId="0">
      <selection activeCell="B27" sqref="B27"/>
    </sheetView>
  </sheetViews>
  <sheetFormatPr defaultRowHeight="14.25" x14ac:dyDescent="0.45"/>
  <sheetData>
    <row r="1" spans="1:2" x14ac:dyDescent="0.45">
      <c r="A1" t="s">
        <v>4</v>
      </c>
      <c r="B1" t="s">
        <v>5</v>
      </c>
    </row>
    <row r="2" spans="1:2" x14ac:dyDescent="0.45">
      <c r="A2">
        <f t="shared" ref="A2:A21" si="0">ROW()-1</f>
        <v>1</v>
      </c>
      <c r="B2">
        <v>50</v>
      </c>
    </row>
    <row r="3" spans="1:2" x14ac:dyDescent="0.45">
      <c r="A3">
        <f t="shared" si="0"/>
        <v>2</v>
      </c>
      <c r="B3">
        <v>80</v>
      </c>
    </row>
    <row r="4" spans="1:2" x14ac:dyDescent="0.45">
      <c r="A4">
        <f t="shared" si="0"/>
        <v>3</v>
      </c>
      <c r="B4">
        <v>45</v>
      </c>
    </row>
    <row r="5" spans="1:2" x14ac:dyDescent="0.45">
      <c r="A5">
        <f t="shared" si="0"/>
        <v>4</v>
      </c>
      <c r="B5">
        <v>60</v>
      </c>
    </row>
    <row r="6" spans="1:2" x14ac:dyDescent="0.45">
      <c r="A6">
        <f t="shared" si="0"/>
        <v>5</v>
      </c>
      <c r="B6">
        <v>70</v>
      </c>
    </row>
    <row r="7" spans="1:2" x14ac:dyDescent="0.45">
      <c r="A7">
        <f t="shared" si="0"/>
        <v>6</v>
      </c>
      <c r="B7">
        <v>30</v>
      </c>
    </row>
    <row r="8" spans="1:2" x14ac:dyDescent="0.45">
      <c r="A8">
        <f t="shared" si="0"/>
        <v>7</v>
      </c>
      <c r="B8">
        <v>52</v>
      </c>
    </row>
    <row r="9" spans="1:2" x14ac:dyDescent="0.45">
      <c r="A9">
        <f t="shared" si="0"/>
        <v>8</v>
      </c>
      <c r="B9">
        <v>60</v>
      </c>
    </row>
    <row r="10" spans="1:2" x14ac:dyDescent="0.45">
      <c r="A10">
        <f t="shared" si="0"/>
        <v>9</v>
      </c>
      <c r="B10">
        <v>70</v>
      </c>
    </row>
    <row r="11" spans="1:2" x14ac:dyDescent="0.45">
      <c r="A11">
        <f t="shared" si="0"/>
        <v>10</v>
      </c>
      <c r="B11">
        <v>40</v>
      </c>
    </row>
    <row r="12" spans="1:2" x14ac:dyDescent="0.45">
      <c r="A12">
        <f t="shared" si="0"/>
        <v>11</v>
      </c>
      <c r="B12">
        <v>20</v>
      </c>
    </row>
    <row r="13" spans="1:2" x14ac:dyDescent="0.45">
      <c r="A13">
        <f t="shared" si="0"/>
        <v>12</v>
      </c>
      <c r="B13">
        <v>70</v>
      </c>
    </row>
    <row r="14" spans="1:2" x14ac:dyDescent="0.45">
      <c r="A14">
        <f t="shared" si="0"/>
        <v>13</v>
      </c>
      <c r="B14">
        <v>55</v>
      </c>
    </row>
    <row r="15" spans="1:2" x14ac:dyDescent="0.45">
      <c r="A15">
        <f t="shared" si="0"/>
        <v>14</v>
      </c>
      <c r="B15">
        <v>80</v>
      </c>
    </row>
    <row r="16" spans="1:2" x14ac:dyDescent="0.45">
      <c r="A16">
        <f t="shared" si="0"/>
        <v>15</v>
      </c>
      <c r="B16">
        <v>68</v>
      </c>
    </row>
    <row r="17" spans="1:2" x14ac:dyDescent="0.45">
      <c r="A17">
        <f t="shared" si="0"/>
        <v>16</v>
      </c>
      <c r="B17">
        <v>45</v>
      </c>
    </row>
    <row r="18" spans="1:2" x14ac:dyDescent="0.45">
      <c r="A18">
        <f t="shared" si="0"/>
        <v>17</v>
      </c>
      <c r="B18">
        <v>35</v>
      </c>
    </row>
    <row r="19" spans="1:2" x14ac:dyDescent="0.45">
      <c r="A19">
        <f t="shared" si="0"/>
        <v>18</v>
      </c>
      <c r="B19">
        <v>53</v>
      </c>
    </row>
    <row r="20" spans="1:2" x14ac:dyDescent="0.45">
      <c r="A20">
        <f t="shared" si="0"/>
        <v>19</v>
      </c>
      <c r="B20">
        <v>66</v>
      </c>
    </row>
    <row r="21" spans="1:2" x14ac:dyDescent="0.45">
      <c r="A21">
        <f t="shared" si="0"/>
        <v>20</v>
      </c>
      <c r="B21">
        <v>73</v>
      </c>
    </row>
    <row r="22" spans="1:2" x14ac:dyDescent="0.45">
      <c r="A22">
        <f>ROW()-1</f>
        <v>21</v>
      </c>
      <c r="B22">
        <v>64</v>
      </c>
    </row>
    <row r="23" spans="1:2" x14ac:dyDescent="0.45">
      <c r="A23">
        <f>ROW()-1</f>
        <v>22</v>
      </c>
      <c r="B23">
        <v>52</v>
      </c>
    </row>
    <row r="24" spans="1:2" x14ac:dyDescent="0.45">
      <c r="A24">
        <f>ROW()-1</f>
        <v>23</v>
      </c>
      <c r="B24">
        <v>40</v>
      </c>
    </row>
    <row r="25" spans="1:2" x14ac:dyDescent="0.45">
      <c r="A25">
        <f>ROW()-1</f>
        <v>24</v>
      </c>
      <c r="B25">
        <v>38</v>
      </c>
    </row>
    <row r="26" spans="1:2" x14ac:dyDescent="0.45">
      <c r="A26">
        <f>ROW()-1</f>
        <v>25</v>
      </c>
      <c r="B26">
        <v>89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trajectories</vt:lpstr>
      <vt:lpstr>patient_info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Sadjad Anzabi Zadeh</dc:creator>
  <cp:lastModifiedBy>Anzabi Zadeh, Sadjad</cp:lastModifiedBy>
  <dcterms:created xsi:type="dcterms:W3CDTF">2021-05-29T17:41:58Z</dcterms:created>
  <dcterms:modified xsi:type="dcterms:W3CDTF">2021-05-31T12:12:52Z</dcterms:modified>
</cp:coreProperties>
</file>