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 activeTab="5"/>
  </bookViews>
  <sheets>
    <sheet name="Skladišče" sheetId="1" r:id="rId1"/>
    <sheet name="Obresti" sheetId="2" r:id="rId2"/>
    <sheet name="Barva" sheetId="3" r:id="rId3"/>
    <sheet name="Padavine" sheetId="4" r:id="rId4"/>
    <sheet name="Prebivalci" sheetId="5" r:id="rId5"/>
    <sheet name="Ptic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E5" i="6"/>
  <c r="F5" i="6"/>
  <c r="G5" i="6"/>
  <c r="C5" i="6"/>
  <c r="D4" i="6"/>
  <c r="E4" i="6"/>
  <c r="F4" i="6"/>
  <c r="G4" i="6"/>
  <c r="C4" i="6"/>
  <c r="H3" i="6"/>
  <c r="E5" i="5"/>
  <c r="F5" i="5"/>
  <c r="G5" i="5"/>
  <c r="H5" i="5"/>
  <c r="I5" i="5"/>
  <c r="J5" i="5"/>
  <c r="K5" i="5"/>
  <c r="L5" i="5"/>
  <c r="M5" i="5"/>
  <c r="D5" i="5"/>
  <c r="D8" i="4"/>
  <c r="E8" i="4"/>
  <c r="F8" i="4"/>
  <c r="G8" i="4"/>
  <c r="H8" i="4"/>
  <c r="C8" i="4"/>
  <c r="D4" i="4"/>
  <c r="E4" i="4"/>
  <c r="F4" i="4"/>
  <c r="G4" i="4"/>
  <c r="H4" i="4"/>
  <c r="C4" i="4"/>
  <c r="E13" i="4"/>
  <c r="E12" i="4"/>
  <c r="E11" i="4"/>
  <c r="E10" i="4"/>
  <c r="C9" i="3"/>
  <c r="C8" i="3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" i="2"/>
  <c r="C4" i="2"/>
  <c r="D3" i="1"/>
  <c r="E11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<sst xmlns="http://schemas.openxmlformats.org/spreadsheetml/2006/main" count="76" uniqueCount="69">
  <si>
    <t>Vrsta</t>
  </si>
  <si>
    <t>Sinica</t>
  </si>
  <si>
    <t>Škorec</t>
  </si>
  <si>
    <t>Ščinkavec</t>
  </si>
  <si>
    <t>Vrabec</t>
  </si>
  <si>
    <t>Postovka</t>
  </si>
  <si>
    <t>Skupaj</t>
  </si>
  <si>
    <t>Število</t>
  </si>
  <si>
    <t>Delež</t>
  </si>
  <si>
    <t>Ogroženost</t>
  </si>
  <si>
    <t>Starost</t>
  </si>
  <si>
    <t>0–5</t>
  </si>
  <si>
    <t>6–10</t>
  </si>
  <si>
    <t>11–15</t>
  </si>
  <si>
    <t>16–20</t>
  </si>
  <si>
    <t>21–30</t>
  </si>
  <si>
    <t>31–40</t>
  </si>
  <si>
    <t>41–50</t>
  </si>
  <si>
    <t>51–60</t>
  </si>
  <si>
    <t>61–70</t>
  </si>
  <si>
    <t>nad 70</t>
  </si>
  <si>
    <t>Število preb.</t>
  </si>
  <si>
    <t>Moški</t>
  </si>
  <si>
    <t>Ženske</t>
  </si>
  <si>
    <t>Mesec</t>
  </si>
  <si>
    <t>jan</t>
  </si>
  <si>
    <t>feb</t>
  </si>
  <si>
    <t>mar</t>
  </si>
  <si>
    <t>apr</t>
  </si>
  <si>
    <t>maj</t>
  </si>
  <si>
    <t>jun</t>
  </si>
  <si>
    <t>Padavine</t>
  </si>
  <si>
    <t>jul</t>
  </si>
  <si>
    <t>avg</t>
  </si>
  <si>
    <t>sep</t>
  </si>
  <si>
    <t>okt</t>
  </si>
  <si>
    <t>nov</t>
  </si>
  <si>
    <t>dec</t>
  </si>
  <si>
    <t>Letna količina</t>
  </si>
  <si>
    <t>Največja mesečna količina</t>
  </si>
  <si>
    <t>Najmanjša mesečna količina</t>
  </si>
  <si>
    <t>Povprečna mesečna količina</t>
  </si>
  <si>
    <t>Barvanje sobe</t>
  </si>
  <si>
    <t>Širina sobe</t>
  </si>
  <si>
    <t>m</t>
  </si>
  <si>
    <t>Dolžina sobe</t>
  </si>
  <si>
    <t>Višina sobe</t>
  </si>
  <si>
    <t>Količina barve za m²</t>
  </si>
  <si>
    <t>kg</t>
  </si>
  <si>
    <t>Cena barve za kg</t>
  </si>
  <si>
    <t>€</t>
  </si>
  <si>
    <t>Površina</t>
  </si>
  <si>
    <t>m²</t>
  </si>
  <si>
    <t>Cena barve</t>
  </si>
  <si>
    <t>Leto</t>
  </si>
  <si>
    <t>Stanje</t>
  </si>
  <si>
    <t>Stanje v skladišču</t>
  </si>
  <si>
    <t>Datum:</t>
  </si>
  <si>
    <t>Proizvod</t>
  </si>
  <si>
    <t>Količina</t>
  </si>
  <si>
    <t>Cena</t>
  </si>
  <si>
    <t>Vrednost</t>
  </si>
  <si>
    <t>Stol</t>
  </si>
  <si>
    <t>Miza</t>
  </si>
  <si>
    <t>Omara A</t>
  </si>
  <si>
    <t>Omara B</t>
  </si>
  <si>
    <t>Omara C</t>
  </si>
  <si>
    <t>Preproga</t>
  </si>
  <si>
    <t>Skupna vrednost zalog: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</si>
</sst>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"/>
    <numFmt numFmtId="168" formatCode="0.0%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5" fillId="0" borderId="9" xfId="0" applyFont="1" applyBorder="1"/>
    <xf numFmtId="0" fontId="5" fillId="0" borderId="10" xfId="0" applyFont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2" xfId="0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/>
    </xf>
    <xf numFmtId="2" fontId="3" fillId="2" borderId="1" xfId="0" applyNumberFormat="1" applyFont="1" applyFill="1" applyBorder="1"/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67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B13" sqref="B13"/>
    </sheetView>
  </sheetViews>
  <sheetFormatPr defaultRowHeight="14.4" x14ac:dyDescent="0.3"/>
  <cols>
    <col min="4" max="4" width="9.109375" bestFit="1" customWidth="1"/>
  </cols>
  <sheetData>
    <row r="2" spans="2:6" ht="20.399999999999999" x14ac:dyDescent="0.3">
      <c r="B2" s="22" t="s">
        <v>56</v>
      </c>
      <c r="C2" s="23"/>
      <c r="D2" s="23"/>
      <c r="E2" s="23"/>
      <c r="F2" s="21"/>
    </row>
    <row r="3" spans="2:6" x14ac:dyDescent="0.3">
      <c r="B3" s="13"/>
      <c r="C3" s="14" t="s">
        <v>57</v>
      </c>
      <c r="D3" s="38">
        <f ca="1">TODAY()</f>
        <v>43870</v>
      </c>
      <c r="E3" s="39"/>
    </row>
    <row r="4" spans="2:6" x14ac:dyDescent="0.3">
      <c r="B4" s="15" t="s">
        <v>58</v>
      </c>
      <c r="C4" s="16" t="s">
        <v>59</v>
      </c>
      <c r="D4" s="17" t="s">
        <v>60</v>
      </c>
      <c r="E4" s="17" t="s">
        <v>61</v>
      </c>
    </row>
    <row r="5" spans="2:6" x14ac:dyDescent="0.3">
      <c r="B5" s="18" t="s">
        <v>62</v>
      </c>
      <c r="C5" s="19">
        <v>15</v>
      </c>
      <c r="D5" s="36">
        <v>14.85</v>
      </c>
      <c r="E5" s="36">
        <f>C5*D5</f>
        <v>222.75</v>
      </c>
    </row>
    <row r="6" spans="2:6" x14ac:dyDescent="0.3">
      <c r="B6" s="18" t="s">
        <v>63</v>
      </c>
      <c r="C6" s="19">
        <v>4</v>
      </c>
      <c r="D6" s="36">
        <v>47.3</v>
      </c>
      <c r="E6" s="36">
        <f t="shared" ref="E6:E10" si="0">C6*D6</f>
        <v>189.2</v>
      </c>
    </row>
    <row r="7" spans="2:6" x14ac:dyDescent="0.3">
      <c r="B7" s="18" t="s">
        <v>64</v>
      </c>
      <c r="C7" s="19">
        <v>2</v>
      </c>
      <c r="D7" s="36">
        <v>52.55</v>
      </c>
      <c r="E7" s="36">
        <f t="shared" si="0"/>
        <v>105.1</v>
      </c>
    </row>
    <row r="8" spans="2:6" x14ac:dyDescent="0.3">
      <c r="B8" s="18" t="s">
        <v>65</v>
      </c>
      <c r="C8" s="19">
        <v>6</v>
      </c>
      <c r="D8" s="36">
        <v>27.15</v>
      </c>
      <c r="E8" s="36">
        <f t="shared" si="0"/>
        <v>162.89999999999998</v>
      </c>
    </row>
    <row r="9" spans="2:6" x14ac:dyDescent="0.3">
      <c r="B9" s="18" t="s">
        <v>66</v>
      </c>
      <c r="C9" s="19">
        <v>3</v>
      </c>
      <c r="D9" s="36">
        <v>89.9</v>
      </c>
      <c r="E9" s="36">
        <f t="shared" si="0"/>
        <v>269.70000000000005</v>
      </c>
    </row>
    <row r="10" spans="2:6" x14ac:dyDescent="0.3">
      <c r="B10" s="18" t="s">
        <v>67</v>
      </c>
      <c r="C10" s="19">
        <v>12</v>
      </c>
      <c r="D10" s="36">
        <v>60</v>
      </c>
      <c r="E10" s="36">
        <f t="shared" si="0"/>
        <v>720</v>
      </c>
    </row>
    <row r="11" spans="2:6" x14ac:dyDescent="0.3">
      <c r="B11" s="20" t="s">
        <v>68</v>
      </c>
      <c r="C11" s="20"/>
      <c r="D11" s="20"/>
      <c r="E11" s="37">
        <f>SUM(E5:E10)</f>
        <v>1669.65</v>
      </c>
    </row>
  </sheetData>
  <mergeCells count="2">
    <mergeCell ref="B2:E2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1"/>
  <sheetViews>
    <sheetView topLeftCell="A30" workbookViewId="0">
      <selection activeCell="C52" sqref="C52"/>
    </sheetView>
  </sheetViews>
  <sheetFormatPr defaultRowHeight="14.4" x14ac:dyDescent="0.3"/>
  <sheetData>
    <row r="2" spans="2:3" x14ac:dyDescent="0.3">
      <c r="B2" s="12" t="s">
        <v>54</v>
      </c>
      <c r="C2" s="12" t="s">
        <v>55</v>
      </c>
    </row>
    <row r="3" spans="2:3" x14ac:dyDescent="0.3">
      <c r="B3" s="6">
        <v>1972</v>
      </c>
      <c r="C3" s="6">
        <v>123.43</v>
      </c>
    </row>
    <row r="4" spans="2:3" x14ac:dyDescent="0.3">
      <c r="B4">
        <v>1973</v>
      </c>
      <c r="C4" s="40">
        <f>ROUND(C3+C3*0.0475, 2)</f>
        <v>129.29</v>
      </c>
    </row>
    <row r="5" spans="2:3" x14ac:dyDescent="0.3">
      <c r="B5">
        <v>1974</v>
      </c>
      <c r="C5" s="40">
        <f>ROUND(C4+C4*0.0475, 2)</f>
        <v>135.43</v>
      </c>
    </row>
    <row r="6" spans="2:3" x14ac:dyDescent="0.3">
      <c r="B6">
        <v>1975</v>
      </c>
      <c r="C6" s="40">
        <f t="shared" ref="C6:C51" si="0">ROUND(C5+C5*0.0475, 2)</f>
        <v>141.86000000000001</v>
      </c>
    </row>
    <row r="7" spans="2:3" x14ac:dyDescent="0.3">
      <c r="B7">
        <v>1976</v>
      </c>
      <c r="C7" s="40">
        <f t="shared" si="0"/>
        <v>148.6</v>
      </c>
    </row>
    <row r="8" spans="2:3" x14ac:dyDescent="0.3">
      <c r="B8">
        <v>1977</v>
      </c>
      <c r="C8" s="40">
        <f t="shared" si="0"/>
        <v>155.66</v>
      </c>
    </row>
    <row r="9" spans="2:3" x14ac:dyDescent="0.3">
      <c r="B9">
        <v>1978</v>
      </c>
      <c r="C9" s="40">
        <f t="shared" si="0"/>
        <v>163.05000000000001</v>
      </c>
    </row>
    <row r="10" spans="2:3" x14ac:dyDescent="0.3">
      <c r="B10">
        <v>1979</v>
      </c>
      <c r="C10" s="40">
        <f t="shared" si="0"/>
        <v>170.79</v>
      </c>
    </row>
    <row r="11" spans="2:3" x14ac:dyDescent="0.3">
      <c r="B11">
        <v>1980</v>
      </c>
      <c r="C11" s="40">
        <f t="shared" si="0"/>
        <v>178.9</v>
      </c>
    </row>
    <row r="12" spans="2:3" x14ac:dyDescent="0.3">
      <c r="B12">
        <v>1981</v>
      </c>
      <c r="C12" s="40">
        <f t="shared" si="0"/>
        <v>187.4</v>
      </c>
    </row>
    <row r="13" spans="2:3" x14ac:dyDescent="0.3">
      <c r="B13">
        <v>1982</v>
      </c>
      <c r="C13" s="40">
        <f t="shared" si="0"/>
        <v>196.3</v>
      </c>
    </row>
    <row r="14" spans="2:3" x14ac:dyDescent="0.3">
      <c r="B14">
        <v>1983</v>
      </c>
      <c r="C14" s="40">
        <f t="shared" si="0"/>
        <v>205.62</v>
      </c>
    </row>
    <row r="15" spans="2:3" x14ac:dyDescent="0.3">
      <c r="B15">
        <v>1984</v>
      </c>
      <c r="C15" s="40">
        <f t="shared" si="0"/>
        <v>215.39</v>
      </c>
    </row>
    <row r="16" spans="2:3" x14ac:dyDescent="0.3">
      <c r="B16">
        <v>1985</v>
      </c>
      <c r="C16" s="40">
        <f t="shared" si="0"/>
        <v>225.62</v>
      </c>
    </row>
    <row r="17" spans="2:3" x14ac:dyDescent="0.3">
      <c r="B17">
        <v>1986</v>
      </c>
      <c r="C17" s="40">
        <f t="shared" si="0"/>
        <v>236.34</v>
      </c>
    </row>
    <row r="18" spans="2:3" x14ac:dyDescent="0.3">
      <c r="B18">
        <v>1987</v>
      </c>
      <c r="C18" s="40">
        <f t="shared" si="0"/>
        <v>247.57</v>
      </c>
    </row>
    <row r="19" spans="2:3" x14ac:dyDescent="0.3">
      <c r="B19">
        <v>1988</v>
      </c>
      <c r="C19" s="40">
        <f t="shared" si="0"/>
        <v>259.33</v>
      </c>
    </row>
    <row r="20" spans="2:3" x14ac:dyDescent="0.3">
      <c r="B20">
        <v>1989</v>
      </c>
      <c r="C20" s="40">
        <f t="shared" si="0"/>
        <v>271.64999999999998</v>
      </c>
    </row>
    <row r="21" spans="2:3" x14ac:dyDescent="0.3">
      <c r="B21">
        <v>1990</v>
      </c>
      <c r="C21" s="40">
        <f t="shared" si="0"/>
        <v>284.55</v>
      </c>
    </row>
    <row r="22" spans="2:3" x14ac:dyDescent="0.3">
      <c r="B22">
        <v>1991</v>
      </c>
      <c r="C22" s="40">
        <f t="shared" si="0"/>
        <v>298.07</v>
      </c>
    </row>
    <row r="23" spans="2:3" x14ac:dyDescent="0.3">
      <c r="B23">
        <v>1992</v>
      </c>
      <c r="C23" s="40">
        <f t="shared" si="0"/>
        <v>312.23</v>
      </c>
    </row>
    <row r="24" spans="2:3" x14ac:dyDescent="0.3">
      <c r="B24">
        <v>1993</v>
      </c>
      <c r="C24" s="40">
        <f t="shared" si="0"/>
        <v>327.06</v>
      </c>
    </row>
    <row r="25" spans="2:3" x14ac:dyDescent="0.3">
      <c r="B25">
        <v>1994</v>
      </c>
      <c r="C25" s="40">
        <f t="shared" si="0"/>
        <v>342.6</v>
      </c>
    </row>
    <row r="26" spans="2:3" x14ac:dyDescent="0.3">
      <c r="B26">
        <v>1995</v>
      </c>
      <c r="C26" s="40">
        <f t="shared" si="0"/>
        <v>358.87</v>
      </c>
    </row>
    <row r="27" spans="2:3" x14ac:dyDescent="0.3">
      <c r="B27">
        <v>1996</v>
      </c>
      <c r="C27" s="40">
        <f t="shared" si="0"/>
        <v>375.92</v>
      </c>
    </row>
    <row r="28" spans="2:3" x14ac:dyDescent="0.3">
      <c r="B28">
        <v>1997</v>
      </c>
      <c r="C28" s="40">
        <f t="shared" si="0"/>
        <v>393.78</v>
      </c>
    </row>
    <row r="29" spans="2:3" x14ac:dyDescent="0.3">
      <c r="B29">
        <v>1998</v>
      </c>
      <c r="C29" s="40">
        <f t="shared" si="0"/>
        <v>412.48</v>
      </c>
    </row>
    <row r="30" spans="2:3" x14ac:dyDescent="0.3">
      <c r="B30">
        <v>1999</v>
      </c>
      <c r="C30" s="40">
        <f t="shared" si="0"/>
        <v>432.07</v>
      </c>
    </row>
    <row r="31" spans="2:3" x14ac:dyDescent="0.3">
      <c r="B31">
        <v>2000</v>
      </c>
      <c r="C31" s="40">
        <f t="shared" si="0"/>
        <v>452.59</v>
      </c>
    </row>
    <row r="32" spans="2:3" x14ac:dyDescent="0.3">
      <c r="B32">
        <v>2001</v>
      </c>
      <c r="C32" s="40">
        <f t="shared" si="0"/>
        <v>474.09</v>
      </c>
    </row>
    <row r="33" spans="2:3" x14ac:dyDescent="0.3">
      <c r="B33">
        <v>2002</v>
      </c>
      <c r="C33" s="40">
        <f t="shared" si="0"/>
        <v>496.61</v>
      </c>
    </row>
    <row r="34" spans="2:3" x14ac:dyDescent="0.3">
      <c r="B34">
        <v>2003</v>
      </c>
      <c r="C34" s="40">
        <f t="shared" si="0"/>
        <v>520.20000000000005</v>
      </c>
    </row>
    <row r="35" spans="2:3" x14ac:dyDescent="0.3">
      <c r="B35">
        <v>2004</v>
      </c>
      <c r="C35" s="40">
        <f t="shared" si="0"/>
        <v>544.91</v>
      </c>
    </row>
    <row r="36" spans="2:3" x14ac:dyDescent="0.3">
      <c r="B36">
        <v>2005</v>
      </c>
      <c r="C36" s="40">
        <f t="shared" si="0"/>
        <v>570.79</v>
      </c>
    </row>
    <row r="37" spans="2:3" x14ac:dyDescent="0.3">
      <c r="B37">
        <v>2006</v>
      </c>
      <c r="C37" s="40">
        <f t="shared" si="0"/>
        <v>597.9</v>
      </c>
    </row>
    <row r="38" spans="2:3" x14ac:dyDescent="0.3">
      <c r="B38">
        <v>2007</v>
      </c>
      <c r="C38" s="40">
        <f t="shared" si="0"/>
        <v>626.29999999999995</v>
      </c>
    </row>
    <row r="39" spans="2:3" x14ac:dyDescent="0.3">
      <c r="B39">
        <v>2008</v>
      </c>
      <c r="C39" s="40">
        <f t="shared" si="0"/>
        <v>656.05</v>
      </c>
    </row>
    <row r="40" spans="2:3" x14ac:dyDescent="0.3">
      <c r="B40">
        <v>2009</v>
      </c>
      <c r="C40" s="40">
        <f t="shared" si="0"/>
        <v>687.21</v>
      </c>
    </row>
    <row r="41" spans="2:3" x14ac:dyDescent="0.3">
      <c r="B41">
        <v>2010</v>
      </c>
      <c r="C41" s="40">
        <f t="shared" si="0"/>
        <v>719.85</v>
      </c>
    </row>
    <row r="42" spans="2:3" x14ac:dyDescent="0.3">
      <c r="B42">
        <v>2011</v>
      </c>
      <c r="C42" s="40">
        <f t="shared" si="0"/>
        <v>754.04</v>
      </c>
    </row>
    <row r="43" spans="2:3" x14ac:dyDescent="0.3">
      <c r="B43">
        <v>2012</v>
      </c>
      <c r="C43" s="40">
        <f t="shared" si="0"/>
        <v>789.86</v>
      </c>
    </row>
    <row r="44" spans="2:3" x14ac:dyDescent="0.3">
      <c r="B44">
        <v>2013</v>
      </c>
      <c r="C44" s="40">
        <f t="shared" si="0"/>
        <v>827.38</v>
      </c>
    </row>
    <row r="45" spans="2:3" x14ac:dyDescent="0.3">
      <c r="B45">
        <v>2014</v>
      </c>
      <c r="C45" s="40">
        <f t="shared" si="0"/>
        <v>866.68</v>
      </c>
    </row>
    <row r="46" spans="2:3" x14ac:dyDescent="0.3">
      <c r="B46">
        <v>2015</v>
      </c>
      <c r="C46" s="40">
        <f t="shared" si="0"/>
        <v>907.85</v>
      </c>
    </row>
    <row r="47" spans="2:3" x14ac:dyDescent="0.3">
      <c r="B47">
        <v>2016</v>
      </c>
      <c r="C47" s="40">
        <f t="shared" si="0"/>
        <v>950.97</v>
      </c>
    </row>
    <row r="48" spans="2:3" x14ac:dyDescent="0.3">
      <c r="B48">
        <v>2017</v>
      </c>
      <c r="C48" s="40">
        <f t="shared" si="0"/>
        <v>996.14</v>
      </c>
    </row>
    <row r="49" spans="2:3" x14ac:dyDescent="0.3">
      <c r="B49">
        <v>2018</v>
      </c>
      <c r="C49" s="40">
        <f t="shared" si="0"/>
        <v>1043.46</v>
      </c>
    </row>
    <row r="50" spans="2:3" x14ac:dyDescent="0.3">
      <c r="B50">
        <v>2019</v>
      </c>
      <c r="C50" s="40">
        <f t="shared" si="0"/>
        <v>1093.02</v>
      </c>
    </row>
    <row r="51" spans="2:3" x14ac:dyDescent="0.3">
      <c r="B51">
        <v>2020</v>
      </c>
      <c r="C51" s="40">
        <f t="shared" si="0"/>
        <v>1144.94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B11" sqref="B11"/>
    </sheetView>
  </sheetViews>
  <sheetFormatPr defaultRowHeight="14.4" x14ac:dyDescent="0.3"/>
  <cols>
    <col min="2" max="2" width="17.77734375" customWidth="1"/>
  </cols>
  <sheetData>
    <row r="2" spans="2:4" ht="20.399999999999999" x14ac:dyDescent="0.3">
      <c r="B2" s="24" t="s">
        <v>42</v>
      </c>
      <c r="C2" s="25"/>
      <c r="D2" s="6"/>
    </row>
    <row r="3" spans="2:4" x14ac:dyDescent="0.3">
      <c r="B3" s="9" t="s">
        <v>43</v>
      </c>
      <c r="C3" s="9">
        <v>4.1500000000000004</v>
      </c>
      <c r="D3" s="6" t="s">
        <v>44</v>
      </c>
    </row>
    <row r="4" spans="2:4" x14ac:dyDescent="0.3">
      <c r="B4" s="9" t="s">
        <v>45</v>
      </c>
      <c r="C4" s="9">
        <v>3.3</v>
      </c>
      <c r="D4" s="6" t="s">
        <v>44</v>
      </c>
    </row>
    <row r="5" spans="2:4" x14ac:dyDescent="0.3">
      <c r="B5" s="9" t="s">
        <v>46</v>
      </c>
      <c r="C5" s="9">
        <v>2.65</v>
      </c>
      <c r="D5" s="6" t="s">
        <v>44</v>
      </c>
    </row>
    <row r="6" spans="2:4" x14ac:dyDescent="0.3">
      <c r="B6" s="9" t="s">
        <v>47</v>
      </c>
      <c r="C6" s="9">
        <v>0.5</v>
      </c>
      <c r="D6" s="6" t="s">
        <v>48</v>
      </c>
    </row>
    <row r="7" spans="2:4" x14ac:dyDescent="0.3">
      <c r="B7" s="9" t="s">
        <v>49</v>
      </c>
      <c r="C7" s="9">
        <v>1.1000000000000001</v>
      </c>
      <c r="D7" s="6" t="s">
        <v>50</v>
      </c>
    </row>
    <row r="8" spans="2:4" x14ac:dyDescent="0.3">
      <c r="B8" s="1" t="s">
        <v>51</v>
      </c>
      <c r="C8" s="41">
        <f>2*(C3*C5+C4*C5)</f>
        <v>39.484999999999999</v>
      </c>
      <c r="D8" s="6" t="s">
        <v>52</v>
      </c>
    </row>
    <row r="9" spans="2:4" x14ac:dyDescent="0.3">
      <c r="B9" s="1" t="s">
        <v>53</v>
      </c>
      <c r="C9" s="41">
        <f>(C8*C6)*C7</f>
        <v>21.716750000000001</v>
      </c>
      <c r="D9" s="6" t="s">
        <v>50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B15" sqref="B15"/>
    </sheetView>
  </sheetViews>
  <sheetFormatPr defaultRowHeight="14.4" x14ac:dyDescent="0.3"/>
  <cols>
    <col min="5" max="5" width="8.88671875" customWidth="1"/>
  </cols>
  <sheetData>
    <row r="2" spans="2:8" x14ac:dyDescent="0.3">
      <c r="B2" s="10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</row>
    <row r="3" spans="2:8" x14ac:dyDescent="0.3">
      <c r="B3" s="10" t="s">
        <v>31</v>
      </c>
      <c r="C3" s="4">
        <v>120</v>
      </c>
      <c r="D3" s="4">
        <v>45</v>
      </c>
      <c r="E3" s="4">
        <v>60</v>
      </c>
      <c r="F3" s="4">
        <v>210</v>
      </c>
      <c r="G3" s="4">
        <v>160</v>
      </c>
      <c r="H3" s="4">
        <v>35</v>
      </c>
    </row>
    <row r="4" spans="2:8" x14ac:dyDescent="0.3">
      <c r="B4" s="10" t="s">
        <v>8</v>
      </c>
      <c r="C4" s="43">
        <f>C3/$E$10</f>
        <v>9.6774193548387094E-2</v>
      </c>
      <c r="D4" s="43">
        <f t="shared" ref="D4:H4" si="0">D3/$E$10</f>
        <v>3.6290322580645164E-2</v>
      </c>
      <c r="E4" s="43">
        <f t="shared" si="0"/>
        <v>4.8387096774193547E-2</v>
      </c>
      <c r="F4" s="43">
        <f t="shared" si="0"/>
        <v>0.16935483870967741</v>
      </c>
      <c r="G4" s="43">
        <f t="shared" si="0"/>
        <v>0.12903225806451613</v>
      </c>
      <c r="H4" s="43">
        <f t="shared" si="0"/>
        <v>2.8225806451612902E-2</v>
      </c>
    </row>
    <row r="5" spans="2:8" x14ac:dyDescent="0.3">
      <c r="B5" s="6"/>
      <c r="C5" s="6"/>
      <c r="D5" s="6"/>
      <c r="E5" s="6"/>
      <c r="F5" s="6"/>
      <c r="G5" s="6"/>
      <c r="H5" s="6"/>
    </row>
    <row r="6" spans="2:8" x14ac:dyDescent="0.3">
      <c r="B6" s="10" t="s">
        <v>24</v>
      </c>
      <c r="C6" s="11" t="s">
        <v>32</v>
      </c>
      <c r="D6" s="11" t="s">
        <v>33</v>
      </c>
      <c r="E6" s="11" t="s">
        <v>34</v>
      </c>
      <c r="F6" s="11" t="s">
        <v>35</v>
      </c>
      <c r="G6" s="11" t="s">
        <v>36</v>
      </c>
      <c r="H6" s="11" t="s">
        <v>37</v>
      </c>
    </row>
    <row r="7" spans="2:8" x14ac:dyDescent="0.3">
      <c r="B7" s="10" t="s">
        <v>31</v>
      </c>
      <c r="C7" s="4">
        <v>20</v>
      </c>
      <c r="D7" s="4">
        <v>80</v>
      </c>
      <c r="E7" s="4">
        <v>100</v>
      </c>
      <c r="F7" s="4">
        <v>120</v>
      </c>
      <c r="G7" s="4">
        <v>90</v>
      </c>
      <c r="H7" s="4">
        <v>200</v>
      </c>
    </row>
    <row r="8" spans="2:8" x14ac:dyDescent="0.3">
      <c r="B8" s="10" t="s">
        <v>8</v>
      </c>
      <c r="C8" s="43">
        <f>C7/$E$10</f>
        <v>1.6129032258064516E-2</v>
      </c>
      <c r="D8" s="43">
        <f t="shared" ref="D8:H8" si="1">D7/$E$10</f>
        <v>6.4516129032258063E-2</v>
      </c>
      <c r="E8" s="43">
        <f t="shared" si="1"/>
        <v>8.0645161290322578E-2</v>
      </c>
      <c r="F8" s="43">
        <f t="shared" si="1"/>
        <v>9.6774193548387094E-2</v>
      </c>
      <c r="G8" s="43">
        <f t="shared" si="1"/>
        <v>7.2580645161290328E-2</v>
      </c>
      <c r="H8" s="43">
        <f t="shared" si="1"/>
        <v>0.16129032258064516</v>
      </c>
    </row>
    <row r="9" spans="2:8" x14ac:dyDescent="0.3">
      <c r="B9" s="6"/>
      <c r="C9" s="6"/>
      <c r="D9" s="6"/>
      <c r="E9" s="6"/>
      <c r="F9" s="6"/>
      <c r="G9" s="6"/>
      <c r="H9" s="6"/>
    </row>
    <row r="10" spans="2:8" x14ac:dyDescent="0.3">
      <c r="B10" s="26" t="s">
        <v>38</v>
      </c>
      <c r="C10" s="27"/>
      <c r="D10" s="28"/>
      <c r="E10" s="4">
        <f>SUM(C3:H3,C7:H7)</f>
        <v>1240</v>
      </c>
      <c r="F10" s="6"/>
      <c r="G10" s="6"/>
      <c r="H10" s="6"/>
    </row>
    <row r="11" spans="2:8" x14ac:dyDescent="0.3">
      <c r="B11" s="29" t="s">
        <v>39</v>
      </c>
      <c r="C11" s="30"/>
      <c r="D11" s="31"/>
      <c r="E11" s="4">
        <f>MAX(C3:H3,C7:H7)</f>
        <v>210</v>
      </c>
      <c r="F11" s="6"/>
      <c r="G11" s="6"/>
      <c r="H11" s="6"/>
    </row>
    <row r="12" spans="2:8" x14ac:dyDescent="0.3">
      <c r="B12" s="29" t="s">
        <v>40</v>
      </c>
      <c r="C12" s="30"/>
      <c r="D12" s="31"/>
      <c r="E12" s="4">
        <f>MIN(C3:H3,C7:H7)</f>
        <v>20</v>
      </c>
      <c r="F12" s="6"/>
      <c r="G12" s="6"/>
      <c r="H12" s="6"/>
    </row>
    <row r="13" spans="2:8" x14ac:dyDescent="0.3">
      <c r="B13" s="29" t="s">
        <v>41</v>
      </c>
      <c r="C13" s="30"/>
      <c r="D13" s="31"/>
      <c r="E13" s="42">
        <f>E10/12</f>
        <v>103.33333333333333</v>
      </c>
      <c r="F13" s="6"/>
      <c r="G13" s="6"/>
      <c r="H13" s="6"/>
    </row>
  </sheetData>
  <mergeCells count="4">
    <mergeCell ref="B10:D10"/>
    <mergeCell ref="B11:D11"/>
    <mergeCell ref="B12:D12"/>
    <mergeCell ref="B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"/>
  <sheetViews>
    <sheetView workbookViewId="0">
      <selection activeCell="B6" sqref="B6"/>
    </sheetView>
  </sheetViews>
  <sheetFormatPr defaultRowHeight="14.4" x14ac:dyDescent="0.3"/>
  <sheetData>
    <row r="2" spans="2:13" x14ac:dyDescent="0.3">
      <c r="B2" s="32" t="s">
        <v>10</v>
      </c>
      <c r="C2" s="33"/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</row>
    <row r="3" spans="2:13" ht="14.4" customHeight="1" x14ac:dyDescent="0.3">
      <c r="B3" s="34" t="s">
        <v>21</v>
      </c>
      <c r="C3" s="2" t="s">
        <v>22</v>
      </c>
      <c r="D3" s="4">
        <v>100</v>
      </c>
      <c r="E3" s="4">
        <v>150</v>
      </c>
      <c r="F3" s="4">
        <v>140</v>
      </c>
      <c r="G3" s="4">
        <v>160</v>
      </c>
      <c r="H3" s="4">
        <v>140</v>
      </c>
      <c r="I3" s="4">
        <v>100</v>
      </c>
      <c r="J3" s="4">
        <v>80</v>
      </c>
      <c r="K3" s="4">
        <v>60</v>
      </c>
      <c r="L3" s="4">
        <v>80</v>
      </c>
      <c r="M3" s="4">
        <v>30</v>
      </c>
    </row>
    <row r="4" spans="2:13" x14ac:dyDescent="0.3">
      <c r="B4" s="35"/>
      <c r="C4" s="2" t="s">
        <v>23</v>
      </c>
      <c r="D4" s="8">
        <v>130</v>
      </c>
      <c r="E4" s="8">
        <v>200</v>
      </c>
      <c r="F4" s="8">
        <v>180</v>
      </c>
      <c r="G4" s="8">
        <v>120</v>
      </c>
      <c r="H4" s="8">
        <v>100</v>
      </c>
      <c r="I4" s="8">
        <v>80</v>
      </c>
      <c r="J4" s="8">
        <v>100</v>
      </c>
      <c r="K4" s="8">
        <v>90</v>
      </c>
      <c r="L4" s="8">
        <v>60</v>
      </c>
      <c r="M4" s="8">
        <v>20</v>
      </c>
    </row>
    <row r="5" spans="2:13" x14ac:dyDescent="0.3">
      <c r="B5" s="6"/>
      <c r="C5" s="6"/>
      <c r="D5" s="4" t="str">
        <f>IF(D3&gt;D4, "M", "Ž")</f>
        <v>Ž</v>
      </c>
      <c r="E5" s="4" t="str">
        <f t="shared" ref="E5:M5" si="0">IF(E3&gt;E4, "M", "Ž")</f>
        <v>Ž</v>
      </c>
      <c r="F5" s="4" t="str">
        <f t="shared" si="0"/>
        <v>Ž</v>
      </c>
      <c r="G5" s="4" t="str">
        <f t="shared" si="0"/>
        <v>M</v>
      </c>
      <c r="H5" s="4" t="str">
        <f t="shared" si="0"/>
        <v>M</v>
      </c>
      <c r="I5" s="4" t="str">
        <f t="shared" si="0"/>
        <v>M</v>
      </c>
      <c r="J5" s="4" t="str">
        <f t="shared" si="0"/>
        <v>Ž</v>
      </c>
      <c r="K5" s="4" t="str">
        <f t="shared" si="0"/>
        <v>Ž</v>
      </c>
      <c r="L5" s="4" t="str">
        <f t="shared" si="0"/>
        <v>M</v>
      </c>
      <c r="M5" s="4" t="str">
        <f t="shared" si="0"/>
        <v>M</v>
      </c>
    </row>
  </sheetData>
  <mergeCells count="2">
    <mergeCell ref="B2:C2"/>
    <mergeCell ref="B3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workbookViewId="0">
      <selection activeCell="B7" sqref="B7"/>
    </sheetView>
  </sheetViews>
  <sheetFormatPr defaultRowHeight="14.4" x14ac:dyDescent="0.3"/>
  <cols>
    <col min="2" max="2" width="12.21875" customWidth="1"/>
  </cols>
  <sheetData>
    <row r="2" spans="2:8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2" t="s">
        <v>6</v>
      </c>
    </row>
    <row r="3" spans="2:8" x14ac:dyDescent="0.3">
      <c r="B3" s="1" t="s">
        <v>7</v>
      </c>
      <c r="C3" s="4">
        <v>405</v>
      </c>
      <c r="D3" s="4">
        <v>150</v>
      </c>
      <c r="E3" s="4">
        <v>70</v>
      </c>
      <c r="F3" s="4">
        <v>220</v>
      </c>
      <c r="G3" s="5">
        <v>17</v>
      </c>
      <c r="H3" s="4">
        <f>SUM(C3:G3)</f>
        <v>862</v>
      </c>
    </row>
    <row r="4" spans="2:8" x14ac:dyDescent="0.3">
      <c r="B4" s="1" t="s">
        <v>8</v>
      </c>
      <c r="C4" s="43">
        <f>C3/$H$3</f>
        <v>0.46983758700696054</v>
      </c>
      <c r="D4" s="43">
        <f t="shared" ref="D4:G4" si="0">D3/$H$3</f>
        <v>0.1740139211136891</v>
      </c>
      <c r="E4" s="43">
        <f t="shared" si="0"/>
        <v>8.1206496519721574E-2</v>
      </c>
      <c r="F4" s="43">
        <f t="shared" si="0"/>
        <v>0.25522041763341069</v>
      </c>
      <c r="G4" s="43">
        <f t="shared" si="0"/>
        <v>1.9721577726218097E-2</v>
      </c>
      <c r="H4" s="7"/>
    </row>
    <row r="5" spans="2:8" x14ac:dyDescent="0.3">
      <c r="B5" s="1" t="s">
        <v>9</v>
      </c>
      <c r="C5" s="4" t="str">
        <f>IF(C3&lt;100, "da", "ne")</f>
        <v>ne</v>
      </c>
      <c r="D5" s="4" t="str">
        <f t="shared" ref="D5:G5" si="1">IF(D3&lt;100, "da", "ne")</f>
        <v>ne</v>
      </c>
      <c r="E5" s="4" t="str">
        <f t="shared" si="1"/>
        <v>da</v>
      </c>
      <c r="F5" s="4" t="str">
        <f t="shared" si="1"/>
        <v>ne</v>
      </c>
      <c r="G5" s="4" t="str">
        <f t="shared" si="1"/>
        <v>da</v>
      </c>
      <c r="H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Skladišče</vt:lpstr>
      <vt:lpstr>Obresti</vt:lpstr>
      <vt:lpstr>Barva</vt:lpstr>
      <vt:lpstr>Padavine</vt:lpstr>
      <vt:lpstr>Prebivalci</vt:lpstr>
      <vt:lpstr>Ptice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2020-02-06T15:42:35Z</dcterms:created>
  <dcterms:modified xsi:type="dcterms:W3CDTF">2020-02-09T08:34:09Z</dcterms:modified>
</cp:coreProperties>
</file>