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thetic_channel_analysis\errors\"/>
    </mc:Choice>
  </mc:AlternateContent>
  <xr:revisionPtr revIDLastSave="0" documentId="13_ncr:1_{6FAB3B75-0076-41FF-9723-AFFEBF3B05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rrors_CDF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7" i="1" s="1"/>
  <c r="U6" i="1"/>
  <c r="U7" i="1" s="1"/>
  <c r="S6" i="1"/>
  <c r="S7" i="1"/>
  <c r="U3" i="1"/>
  <c r="T3" i="1"/>
  <c r="S3" i="1"/>
  <c r="R3" i="1"/>
  <c r="AE19" i="1"/>
  <c r="AF5" i="1"/>
  <c r="AF33" i="1"/>
  <c r="AE42" i="1" s="1"/>
  <c r="AE43" i="1" s="1"/>
  <c r="AF34" i="1"/>
  <c r="AF31" i="1"/>
  <c r="AF36" i="1"/>
  <c r="AF35" i="1"/>
  <c r="AF40" i="1"/>
  <c r="AF39" i="1"/>
  <c r="AF37" i="1"/>
  <c r="AF38" i="1"/>
  <c r="AF32" i="1"/>
  <c r="AF7" i="1"/>
  <c r="AF8" i="1"/>
  <c r="AF10" i="1"/>
  <c r="AF9" i="1"/>
  <c r="AF14" i="1"/>
  <c r="AF13" i="1"/>
  <c r="AF11" i="1"/>
  <c r="AF12" i="1"/>
  <c r="AF6" i="1"/>
  <c r="Z6" i="1"/>
  <c r="Z7" i="1"/>
  <c r="Z8" i="1"/>
  <c r="AB3" i="1"/>
  <c r="AB2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M5" i="1"/>
  <c r="L5" i="1"/>
  <c r="O53" i="1"/>
  <c r="O45" i="1"/>
  <c r="O37" i="1"/>
  <c r="O29" i="1"/>
  <c r="O21" i="1"/>
  <c r="O5" i="1"/>
  <c r="O85" i="1"/>
  <c r="O77" i="1"/>
  <c r="O69" i="1"/>
  <c r="O61" i="1"/>
  <c r="N29" i="1"/>
  <c r="L29" i="1"/>
  <c r="N85" i="1"/>
  <c r="N77" i="1"/>
  <c r="N69" i="1"/>
  <c r="N61" i="1"/>
  <c r="N53" i="1"/>
  <c r="N45" i="1"/>
  <c r="N37" i="1"/>
  <c r="N21" i="1"/>
  <c r="N5" i="1"/>
  <c r="L21" i="1"/>
  <c r="M85" i="1"/>
  <c r="L85" i="1"/>
  <c r="M77" i="1"/>
  <c r="L77" i="1"/>
  <c r="M69" i="1"/>
  <c r="L69" i="1"/>
  <c r="M61" i="1"/>
  <c r="L61" i="1"/>
  <c r="M53" i="1"/>
  <c r="L53" i="1"/>
  <c r="M45" i="1"/>
  <c r="L45" i="1"/>
  <c r="M37" i="1"/>
  <c r="L37" i="1"/>
  <c r="M29" i="1"/>
  <c r="M21" i="1"/>
  <c r="AE16" i="1" l="1"/>
  <c r="AE17" i="1" s="1"/>
</calcChain>
</file>

<file path=xl/sharedStrings.xml><?xml version="1.0" encoding="utf-8"?>
<sst xmlns="http://schemas.openxmlformats.org/spreadsheetml/2006/main" count="301" uniqueCount="42">
  <si>
    <t>Site_name</t>
  </si>
  <si>
    <t>Version</t>
  </si>
  <si>
    <t>Channel Type</t>
  </si>
  <si>
    <t>Variable</t>
  </si>
  <si>
    <t>RMSE</t>
  </si>
  <si>
    <t>NRMSD</t>
  </si>
  <si>
    <t>R2</t>
  </si>
  <si>
    <t>Max_dist</t>
  </si>
  <si>
    <t>sfe_322</t>
  </si>
  <si>
    <t>n0</t>
  </si>
  <si>
    <t>Depth</t>
  </si>
  <si>
    <t>s0</t>
  </si>
  <si>
    <t>s1</t>
  </si>
  <si>
    <t>s2</t>
  </si>
  <si>
    <t>Velocity</t>
  </si>
  <si>
    <t>sfe_95</t>
  </si>
  <si>
    <t>sfe_82</t>
  </si>
  <si>
    <t>sfe_4523</t>
  </si>
  <si>
    <t>sfe_81</t>
  </si>
  <si>
    <t>sfe_24</t>
  </si>
  <si>
    <t>sfe_25</t>
  </si>
  <si>
    <t>sfe_316</t>
  </si>
  <si>
    <t>sfe_2248</t>
  </si>
  <si>
    <t>sfe_221</t>
  </si>
  <si>
    <t>sfe_209</t>
  </si>
  <si>
    <t>S1 Error</t>
  </si>
  <si>
    <t>S1 Error/s2 Error</t>
  </si>
  <si>
    <t>Width / Thalweg</t>
  </si>
  <si>
    <t>Width</t>
  </si>
  <si>
    <t>a=</t>
  </si>
  <si>
    <t>b=</t>
  </si>
  <si>
    <t>x</t>
  </si>
  <si>
    <t>y</t>
  </si>
  <si>
    <t>y=(x/a)^(1/b)</t>
  </si>
  <si>
    <t>1/a=</t>
  </si>
  <si>
    <t>1/b=</t>
  </si>
  <si>
    <t>y_fit</t>
  </si>
  <si>
    <t>corr=</t>
  </si>
  <si>
    <t>R2=</t>
  </si>
  <si>
    <t>Error</t>
  </si>
  <si>
    <t>NRMSE 
Average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</si>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</sst>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errors_CDF_Final!$M$1:$M$4</c:f>
              <c:strCache>
                <c:ptCount val="4"/>
                <c:pt idx="2">
                  <c:v>Width / Thalweg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4"/>
            <c:backward val="0.23"/>
            <c:dispRSqr val="1"/>
            <c:dispEq val="1"/>
            <c:trendlineLbl>
              <c:layout>
                <c:manualLayout>
                  <c:x val="4.0893181594106959E-2"/>
                  <c:y val="-0.4119622589167417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errors_CDF_Final!$L$5:$L$85</c:f>
              <c:numCache>
                <c:formatCode>General</c:formatCode>
                <c:ptCount val="81"/>
                <c:pt idx="0">
                  <c:v>1.3584725531893347</c:v>
                </c:pt>
                <c:pt idx="16">
                  <c:v>1.1094802952927725</c:v>
                </c:pt>
                <c:pt idx="24">
                  <c:v>1.3172738724106683</c:v>
                </c:pt>
                <c:pt idx="32">
                  <c:v>0.64572082192351454</c:v>
                </c:pt>
                <c:pt idx="40">
                  <c:v>1.4919757847441726</c:v>
                </c:pt>
                <c:pt idx="48">
                  <c:v>0.54622226752683456</c:v>
                </c:pt>
                <c:pt idx="56">
                  <c:v>1.1878658029637199</c:v>
                </c:pt>
                <c:pt idx="64">
                  <c:v>0.91435081593689382</c:v>
                </c:pt>
                <c:pt idx="72">
                  <c:v>1.2479277657115391</c:v>
                </c:pt>
                <c:pt idx="80">
                  <c:v>1.4175995700048551</c:v>
                </c:pt>
              </c:numCache>
            </c:numRef>
          </c:xVal>
          <c:yVal>
            <c:numRef>
              <c:f>errors_CDF_Final!$M$5:$M$85</c:f>
              <c:numCache>
                <c:formatCode>General</c:formatCode>
                <c:ptCount val="81"/>
                <c:pt idx="0">
                  <c:v>2.7157833430401865</c:v>
                </c:pt>
                <c:pt idx="16">
                  <c:v>3.3812709030100332</c:v>
                </c:pt>
                <c:pt idx="24">
                  <c:v>1.7184035476718404</c:v>
                </c:pt>
                <c:pt idx="32">
                  <c:v>3.6995768688293378</c:v>
                </c:pt>
                <c:pt idx="40">
                  <c:v>3.4304267161410018</c:v>
                </c:pt>
                <c:pt idx="48">
                  <c:v>45.053050397877982</c:v>
                </c:pt>
                <c:pt idx="56">
                  <c:v>9.2513661202185773</c:v>
                </c:pt>
                <c:pt idx="64">
                  <c:v>4.9756097560975601</c:v>
                </c:pt>
                <c:pt idx="72">
                  <c:v>5.5959409594095932</c:v>
                </c:pt>
                <c:pt idx="80">
                  <c:v>2.1598440545808968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2-4F0E-8E8A-6C43D994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71344"/>
        <c:axId val="1325270512"/>
      </c:scatterChart>
      <c:valAx>
        <c:axId val="13252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s1 Error (Relative)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270512"/>
        <c:crosses val="autoZero"/>
        <c:crossBetween val="midCat"/>
      </c:valAx>
      <c:valAx>
        <c:axId val="1325270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 Deviation (Relative)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2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y_m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60"/>
            <c:backward val="10"/>
            <c:dispRSqr val="0"/>
            <c:dispEq val="1"/>
            <c:trendlineLbl>
              <c:layout>
                <c:manualLayout>
                  <c:x val="-1.7756767904825999E-2"/>
                  <c:y val="-0.33645329350998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600" i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1.5893</a:t>
                    </a:r>
                    <a:r>
                      <a:rPr lang="en-US" sz="1600" i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600" baseline="30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-0.255</a:t>
                    </a:r>
                    <a:endPara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errors_CDF_Final!$AD$5:$AD$14</c:f>
              <c:numCache>
                <c:formatCode>General</c:formatCode>
                <c:ptCount val="10"/>
                <c:pt idx="0">
                  <c:v>1.7184035476718404</c:v>
                </c:pt>
                <c:pt idx="1">
                  <c:v>2.1598440545808968</c:v>
                </c:pt>
                <c:pt idx="2">
                  <c:v>2.7157833430401865</c:v>
                </c:pt>
                <c:pt idx="3">
                  <c:v>3.3812709030100332</c:v>
                </c:pt>
                <c:pt idx="4">
                  <c:v>3.4304267161410018</c:v>
                </c:pt>
                <c:pt idx="5">
                  <c:v>3.6995768688293378</c:v>
                </c:pt>
                <c:pt idx="6">
                  <c:v>4.9756097560975601</c:v>
                </c:pt>
                <c:pt idx="7">
                  <c:v>5.5959409594095932</c:v>
                </c:pt>
                <c:pt idx="8">
                  <c:v>9.2513661202185773</c:v>
                </c:pt>
                <c:pt idx="9">
                  <c:v>45.053050397877982</c:v>
                </c:pt>
              </c:numCache>
            </c:numRef>
          </c:xVal>
          <c:yVal>
            <c:numRef>
              <c:f>errors_CDF_Final!$AE$5:$AE$14</c:f>
              <c:numCache>
                <c:formatCode>General</c:formatCode>
                <c:ptCount val="10"/>
                <c:pt idx="0">
                  <c:v>1.3172738724106683</c:v>
                </c:pt>
                <c:pt idx="1">
                  <c:v>1.4175995700048551</c:v>
                </c:pt>
                <c:pt idx="2">
                  <c:v>1.3584725531893347</c:v>
                </c:pt>
                <c:pt idx="3">
                  <c:v>1.1094802952927725</c:v>
                </c:pt>
                <c:pt idx="4">
                  <c:v>1.4919757847441726</c:v>
                </c:pt>
                <c:pt idx="5">
                  <c:v>0.64572082192351454</c:v>
                </c:pt>
                <c:pt idx="6">
                  <c:v>0.91435081593689382</c:v>
                </c:pt>
                <c:pt idx="7">
                  <c:v>1.2479277657115391</c:v>
                </c:pt>
                <c:pt idx="8">
                  <c:v>1.1878658029637199</c:v>
                </c:pt>
                <c:pt idx="9">
                  <c:v>0.54622226752683456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1-4A0E-9596-8F3362DB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71344"/>
        <c:axId val="1325270512"/>
      </c:scatterChart>
      <c:valAx>
        <c:axId val="132527134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width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270512"/>
        <c:crosses val="autoZero"/>
        <c:crossBetween val="midCat"/>
      </c:valAx>
      <c:valAx>
        <c:axId val="13252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s1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27134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595983</xdr:colOff>
      <xdr:row>26</xdr:row>
      <xdr:rowOff>173166</xdr:rowOff>
    </xdr:from>
    <xdr:to>
      <xdr:col>23</xdr:col>
      <xdr:colOff>298978</xdr:colOff>
      <xdr:row>44</xdr:row>
      <xdr:rowOff>139829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49FA-5030-4C24-A506-3B6AA6A61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555811</xdr:colOff>
      <xdr:row>8</xdr:row>
      <xdr:rowOff>35298</xdr:rowOff>
    </xdr:from>
    <xdr:to>
      <xdr:col>23</xdr:col>
      <xdr:colOff>258806</xdr:colOff>
      <xdr:row>26</xdr:row>
      <xdr:rowOff>1961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4C4DEC-324E-4870-9F07-08372BE4D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430924</xdr:colOff>
      <xdr:row>13</xdr:row>
      <xdr:rowOff>80255</xdr:rowOff>
    </xdr:from>
    <xdr:ext cx="978666" cy="32829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3E7E1A-3825-4CF1-A3AF-6DB12A4CDCE4}"/>
            </a:ext>
          </a:extLst>
        </xdr:cNvPr>
        <xdr:cNvSpPr txBox="1"/>
      </xdr:nvSpPr>
      <xdr:spPr>
        <a:xfrm>
          <a:off x="13556374" y="2556755"/>
          <a:ext cx="9786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r </a:t>
          </a:r>
          <a:r>
            <a:rPr lang="en-US" sz="1600" baseline="30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= 0.656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9"/>
  <sheetViews>
    <sheetView tabSelected="1" zoomScaleNormal="100" workbookViewId="0">
      <selection activeCell="R4" sqref="R4"/>
    </sheetView>
  </sheetViews>
  <sheetFormatPr defaultRowHeight="15" x14ac:dyDescent="0.25"/>
  <cols>
    <col min="12" max="12" width="15.5703125" bestFit="1" customWidth="1"/>
    <col min="13" max="13" width="16.42578125" bestFit="1" customWidth="1"/>
    <col min="15" max="15" width="9.42578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2" x14ac:dyDescent="0.25">
      <c r="A2" t="s">
        <v>8</v>
      </c>
      <c r="B2" t="s">
        <v>9</v>
      </c>
      <c r="C2">
        <v>1</v>
      </c>
      <c r="D2" t="s">
        <v>10</v>
      </c>
      <c r="E2">
        <v>5.5716235000000003E-2</v>
      </c>
      <c r="F2">
        <v>0.22095997100000001</v>
      </c>
      <c r="G2">
        <v>0.97951051899999997</v>
      </c>
      <c r="H2">
        <v>0.17290370999999999</v>
      </c>
      <c r="I2">
        <v>0.97556946700000002</v>
      </c>
      <c r="Q2" s="3" t="s">
        <v>40</v>
      </c>
      <c r="R2" t="s">
        <v>9</v>
      </c>
      <c r="S2" t="s">
        <v>11</v>
      </c>
      <c r="T2" t="s">
        <v>12</v>
      </c>
      <c r="U2" t="s">
        <v>13</v>
      </c>
      <c r="Y2" t="s">
        <v>29</v>
      </c>
      <c r="Z2">
        <v>5.3319700000000001</v>
      </c>
      <c r="AA2" t="s">
        <v>34</v>
      </c>
      <c r="AB2">
        <f>1/Z2</f>
        <v>0.18754794194265909</v>
      </c>
    </row>
    <row r="3" spans="1:32" x14ac:dyDescent="0.25">
      <c r="A3" t="s">
        <v>8</v>
      </c>
      <c r="B3" t="s">
        <v>11</v>
      </c>
      <c r="C3">
        <v>1</v>
      </c>
      <c r="D3" t="s">
        <v>10</v>
      </c>
      <c r="E3">
        <v>4.8892467000000002E-2</v>
      </c>
      <c r="F3">
        <v>0.19389820799999999</v>
      </c>
      <c r="G3">
        <v>0.98432579600000003</v>
      </c>
      <c r="H3">
        <v>0.15016457699999999</v>
      </c>
      <c r="I3">
        <v>0.80543784200000001</v>
      </c>
      <c r="L3" t="s">
        <v>26</v>
      </c>
      <c r="M3" t="s">
        <v>27</v>
      </c>
      <c r="N3" t="s">
        <v>25</v>
      </c>
      <c r="O3" t="s">
        <v>28</v>
      </c>
      <c r="Q3" s="2"/>
      <c r="R3">
        <f>AVERAGE(I2,I18,I26,I34,I42,I50,I58,I66,I74,I82)</f>
        <v>0.38068616109999998</v>
      </c>
      <c r="S3">
        <f>AVERAGE(I3,I19,I27,I35,I43,I51,I59,I67,I75,I83)</f>
        <v>0.30763981020000003</v>
      </c>
      <c r="T3">
        <f>AVERAGE(I4,I20,I28,I36,I44,I52,I60,I68,I76,I84)</f>
        <v>0.30516511639999994</v>
      </c>
      <c r="U3">
        <f>AVERAGE(I5,I21,I29,I37,I45,I53,I61,I69,I77,I85)</f>
        <v>0.26836362809999997</v>
      </c>
      <c r="Y3" t="s">
        <v>30</v>
      </c>
      <c r="Z3">
        <v>-1.87747</v>
      </c>
      <c r="AA3" t="s">
        <v>35</v>
      </c>
      <c r="AB3">
        <f>1/Z3</f>
        <v>-0.53263167986705517</v>
      </c>
    </row>
    <row r="4" spans="1:32" x14ac:dyDescent="0.25">
      <c r="A4" t="s">
        <v>8</v>
      </c>
      <c r="B4" t="s">
        <v>12</v>
      </c>
      <c r="C4">
        <v>1</v>
      </c>
      <c r="D4" t="s">
        <v>10</v>
      </c>
      <c r="E4">
        <v>4.4303990000000001E-2</v>
      </c>
      <c r="F4">
        <v>0.17570118200000001</v>
      </c>
      <c r="G4">
        <v>0.987258203</v>
      </c>
      <c r="H4">
        <v>0.13643692399999999</v>
      </c>
      <c r="I4">
        <v>0.84050672900000001</v>
      </c>
      <c r="J4">
        <v>4.6630000000000003</v>
      </c>
      <c r="Q4" t="s">
        <v>41</v>
      </c>
      <c r="Y4" t="s">
        <v>31</v>
      </c>
      <c r="Z4" t="s">
        <v>32</v>
      </c>
      <c r="AA4" t="s">
        <v>33</v>
      </c>
      <c r="AD4" t="s">
        <v>28</v>
      </c>
      <c r="AE4" t="s">
        <v>39</v>
      </c>
      <c r="AF4" t="s">
        <v>36</v>
      </c>
    </row>
    <row r="5" spans="1:32" x14ac:dyDescent="0.25">
      <c r="A5" t="s">
        <v>8</v>
      </c>
      <c r="B5" t="s">
        <v>13</v>
      </c>
      <c r="C5">
        <v>1</v>
      </c>
      <c r="D5" t="s">
        <v>10</v>
      </c>
      <c r="E5">
        <v>3.5044287E-2</v>
      </c>
      <c r="F5">
        <v>0.13897896400000001</v>
      </c>
      <c r="G5">
        <v>0.99130738600000001</v>
      </c>
      <c r="H5">
        <v>9.5745178E-2</v>
      </c>
      <c r="I5" s="1">
        <v>0.61871454599999998</v>
      </c>
      <c r="J5">
        <v>1.7170000000000001</v>
      </c>
      <c r="L5">
        <f>I4/I5</f>
        <v>1.3584725531893347</v>
      </c>
      <c r="M5">
        <f>J4/J5</f>
        <v>2.7157833430401865</v>
      </c>
      <c r="N5">
        <f>I4</f>
        <v>0.84050672900000001</v>
      </c>
      <c r="O5">
        <f>J4</f>
        <v>4.6630000000000003</v>
      </c>
      <c r="Y5">
        <v>1</v>
      </c>
      <c r="Z5">
        <f>(Y5/$Z$2)^(1/$Z$3)</f>
        <v>2.438728284339116</v>
      </c>
      <c r="AD5">
        <v>1.7184035476718404</v>
      </c>
      <c r="AE5">
        <v>1.3172738724106683</v>
      </c>
      <c r="AF5">
        <f t="shared" ref="AF5:AF14" si="0">(AD5/$Z$2)^(1/$Z$3)</f>
        <v>1.8277984552883435</v>
      </c>
    </row>
    <row r="6" spans="1:32" x14ac:dyDescent="0.25">
      <c r="A6" t="s">
        <v>8</v>
      </c>
      <c r="B6" t="s">
        <v>9</v>
      </c>
      <c r="C6">
        <v>1</v>
      </c>
      <c r="D6" t="s">
        <v>14</v>
      </c>
      <c r="E6">
        <v>0.223239201</v>
      </c>
      <c r="F6">
        <v>0.75460949700000002</v>
      </c>
      <c r="G6">
        <v>0.872471263</v>
      </c>
      <c r="H6">
        <v>0.422606072</v>
      </c>
      <c r="S6">
        <f>S3/$R$3*100</f>
        <v>80.811923740823389</v>
      </c>
      <c r="T6">
        <f>T3/$R$3*100</f>
        <v>80.161862337790126</v>
      </c>
      <c r="U6">
        <f>U3/$R$3*100</f>
        <v>70.494715995075339</v>
      </c>
      <c r="Y6">
        <v>2</v>
      </c>
      <c r="Z6">
        <f t="shared" ref="Z6:Z8" si="1">(Y6/$Z$2)^(1/$Z$3)</f>
        <v>1.6858747377810261</v>
      </c>
      <c r="AD6">
        <v>2.1598440545808968</v>
      </c>
      <c r="AE6">
        <v>1.4175995700048551</v>
      </c>
      <c r="AF6">
        <f t="shared" si="0"/>
        <v>1.6182270372288532</v>
      </c>
    </row>
    <row r="7" spans="1:32" x14ac:dyDescent="0.25">
      <c r="A7" t="s">
        <v>8</v>
      </c>
      <c r="B7" t="s">
        <v>11</v>
      </c>
      <c r="C7">
        <v>1</v>
      </c>
      <c r="D7" t="s">
        <v>14</v>
      </c>
      <c r="E7">
        <v>0.18091425999999999</v>
      </c>
      <c r="F7">
        <v>0.611539634</v>
      </c>
      <c r="G7">
        <v>0.92192405200000005</v>
      </c>
      <c r="H7">
        <v>0.31778797199999997</v>
      </c>
      <c r="S7" s="4">
        <f>100-S6</f>
        <v>19.188076259176611</v>
      </c>
      <c r="T7" s="4">
        <f t="shared" ref="T7:U7" si="2">100-T6</f>
        <v>19.838137662209874</v>
      </c>
      <c r="U7" s="4">
        <f t="shared" si="2"/>
        <v>29.505284004924661</v>
      </c>
      <c r="Y7">
        <v>3</v>
      </c>
      <c r="Z7">
        <f t="shared" si="1"/>
        <v>1.358418288373695</v>
      </c>
      <c r="AD7">
        <v>2.7157833430401865</v>
      </c>
      <c r="AE7">
        <v>1.3584725531893347</v>
      </c>
      <c r="AF7">
        <f t="shared" si="0"/>
        <v>1.4323763060785808</v>
      </c>
    </row>
    <row r="8" spans="1:32" x14ac:dyDescent="0.25">
      <c r="A8" t="s">
        <v>8</v>
      </c>
      <c r="B8" t="s">
        <v>12</v>
      </c>
      <c r="C8">
        <v>1</v>
      </c>
      <c r="D8" t="s">
        <v>14</v>
      </c>
      <c r="E8">
        <v>0.196672132</v>
      </c>
      <c r="F8">
        <v>0.66480554599999997</v>
      </c>
      <c r="G8">
        <v>0.89051427100000002</v>
      </c>
      <c r="H8">
        <v>0.37805840400000001</v>
      </c>
      <c r="Y8">
        <v>4</v>
      </c>
      <c r="Z8">
        <f t="shared" si="1"/>
        <v>1.1654326764239986</v>
      </c>
      <c r="AD8">
        <v>3.3812709030100332</v>
      </c>
      <c r="AE8">
        <v>1.1094802952927725</v>
      </c>
      <c r="AF8">
        <f t="shared" si="0"/>
        <v>1.2745552420370045</v>
      </c>
    </row>
    <row r="9" spans="1:32" x14ac:dyDescent="0.25">
      <c r="A9" t="s">
        <v>8</v>
      </c>
      <c r="B9" t="s">
        <v>13</v>
      </c>
      <c r="C9">
        <v>1</v>
      </c>
      <c r="D9" t="s">
        <v>14</v>
      </c>
      <c r="E9">
        <v>0.14192213100000001</v>
      </c>
      <c r="F9">
        <v>0.47973558199999999</v>
      </c>
      <c r="G9">
        <v>0.94752638899999997</v>
      </c>
      <c r="H9">
        <v>0.26020587099999998</v>
      </c>
      <c r="Y9">
        <v>5</v>
      </c>
      <c r="Z9">
        <f t="shared" ref="Z9:Z28" si="3">(Y9/$Z$2)^(1/$Z$3)</f>
        <v>1.0348319946703091</v>
      </c>
      <c r="AD9">
        <v>3.4304267161410018</v>
      </c>
      <c r="AE9">
        <v>1.4919757847441726</v>
      </c>
      <c r="AF9">
        <f t="shared" si="0"/>
        <v>1.2647946880065843</v>
      </c>
    </row>
    <row r="10" spans="1:32" x14ac:dyDescent="0.25">
      <c r="A10" t="s">
        <v>15</v>
      </c>
      <c r="B10" t="s">
        <v>9</v>
      </c>
      <c r="C10">
        <v>1</v>
      </c>
      <c r="D10" t="s">
        <v>10</v>
      </c>
      <c r="E10">
        <v>6.0429829999999997E-2</v>
      </c>
      <c r="F10">
        <v>0.32980184600000001</v>
      </c>
      <c r="G10">
        <v>0.98626592400000002</v>
      </c>
      <c r="H10">
        <v>0.126789502</v>
      </c>
      <c r="I10" s="1">
        <v>1.087851321</v>
      </c>
      <c r="Y10">
        <v>10</v>
      </c>
      <c r="Z10">
        <f t="shared" si="3"/>
        <v>0.71537166680912168</v>
      </c>
      <c r="AD10">
        <v>3.6995768688293378</v>
      </c>
      <c r="AE10">
        <v>0.64572082192351454</v>
      </c>
      <c r="AF10">
        <f t="shared" si="0"/>
        <v>1.2149198603531384</v>
      </c>
    </row>
    <row r="11" spans="1:32" x14ac:dyDescent="0.25">
      <c r="A11" t="s">
        <v>15</v>
      </c>
      <c r="B11" t="s">
        <v>11</v>
      </c>
      <c r="C11">
        <v>1</v>
      </c>
      <c r="D11" t="s">
        <v>10</v>
      </c>
      <c r="E11">
        <v>6.0766009000000003E-2</v>
      </c>
      <c r="F11">
        <v>0.33163657499999999</v>
      </c>
      <c r="G11">
        <v>0.97823379899999996</v>
      </c>
      <c r="H11">
        <v>0.160751475</v>
      </c>
      <c r="I11">
        <v>1.213527164</v>
      </c>
      <c r="Y11">
        <v>15</v>
      </c>
      <c r="Z11">
        <f t="shared" si="3"/>
        <v>0.57642120935802621</v>
      </c>
      <c r="AD11">
        <v>4.9756097560975601</v>
      </c>
      <c r="AE11">
        <v>0.91435081593689382</v>
      </c>
      <c r="AF11">
        <f t="shared" si="0"/>
        <v>1.0375307908739178</v>
      </c>
    </row>
    <row r="12" spans="1:32" x14ac:dyDescent="0.25">
      <c r="A12" t="s">
        <v>15</v>
      </c>
      <c r="B12" t="s">
        <v>12</v>
      </c>
      <c r="C12">
        <v>1</v>
      </c>
      <c r="D12" t="s">
        <v>10</v>
      </c>
      <c r="E12">
        <v>5.7789588000000003E-2</v>
      </c>
      <c r="F12">
        <v>0.31539245999999999</v>
      </c>
      <c r="G12">
        <v>0.98165399799999997</v>
      </c>
      <c r="H12">
        <v>0.13640598100000001</v>
      </c>
      <c r="I12">
        <v>1.2262347490000001</v>
      </c>
      <c r="J12">
        <v>8.4789999999999992</v>
      </c>
      <c r="Y12">
        <v>20</v>
      </c>
      <c r="Z12">
        <f t="shared" si="3"/>
        <v>0.49453111646041009</v>
      </c>
      <c r="AD12">
        <v>5.5959409594095932</v>
      </c>
      <c r="AE12">
        <v>1.2479277657115391</v>
      </c>
      <c r="AF12">
        <f t="shared" si="0"/>
        <v>0.97459122551239441</v>
      </c>
    </row>
    <row r="13" spans="1:32" x14ac:dyDescent="0.25">
      <c r="A13" t="s">
        <v>15</v>
      </c>
      <c r="B13" t="s">
        <v>13</v>
      </c>
      <c r="C13">
        <v>1</v>
      </c>
      <c r="D13" t="s">
        <v>10</v>
      </c>
      <c r="E13">
        <v>5.5674389999999997E-2</v>
      </c>
      <c r="F13">
        <v>0.30384855300000002</v>
      </c>
      <c r="G13">
        <v>0.98420472199999998</v>
      </c>
      <c r="H13">
        <v>0.115758626</v>
      </c>
      <c r="I13">
        <v>1.210967782</v>
      </c>
      <c r="J13">
        <v>1.0329999999999999</v>
      </c>
      <c r="Y13">
        <v>25</v>
      </c>
      <c r="Z13">
        <f t="shared" si="3"/>
        <v>0.43911298526786607</v>
      </c>
      <c r="AD13">
        <v>9.2513661202185773</v>
      </c>
      <c r="AE13">
        <v>1.1878658029637199</v>
      </c>
      <c r="AF13">
        <f t="shared" si="0"/>
        <v>0.74564405651362897</v>
      </c>
    </row>
    <row r="14" spans="1:32" x14ac:dyDescent="0.25">
      <c r="A14" t="s">
        <v>15</v>
      </c>
      <c r="B14" t="s">
        <v>9</v>
      </c>
      <c r="C14">
        <v>1</v>
      </c>
      <c r="D14" t="s">
        <v>14</v>
      </c>
      <c r="E14">
        <v>0.20782851799999999</v>
      </c>
      <c r="F14">
        <v>0.758049474</v>
      </c>
      <c r="G14">
        <v>0.86507052699999998</v>
      </c>
      <c r="H14">
        <v>0.54330015200000004</v>
      </c>
      <c r="Y14">
        <v>30</v>
      </c>
      <c r="Z14">
        <f t="shared" si="3"/>
        <v>0.39847569793583237</v>
      </c>
      <c r="AD14">
        <v>45.053050397877982</v>
      </c>
      <c r="AE14">
        <v>0.54622226752683456</v>
      </c>
      <c r="AF14">
        <f t="shared" si="0"/>
        <v>0.32087620752767715</v>
      </c>
    </row>
    <row r="15" spans="1:32" x14ac:dyDescent="0.25">
      <c r="A15" t="s">
        <v>15</v>
      </c>
      <c r="B15" t="s">
        <v>11</v>
      </c>
      <c r="C15">
        <v>1</v>
      </c>
      <c r="D15" t="s">
        <v>14</v>
      </c>
      <c r="E15">
        <v>0.24178107200000001</v>
      </c>
      <c r="F15">
        <v>0.88189058899999995</v>
      </c>
      <c r="G15">
        <v>0.82457179400000002</v>
      </c>
      <c r="H15">
        <v>0.61491811799999996</v>
      </c>
      <c r="Y15">
        <v>35</v>
      </c>
      <c r="Z15">
        <f t="shared" si="3"/>
        <v>0.36706574620096377</v>
      </c>
    </row>
    <row r="16" spans="1:32" x14ac:dyDescent="0.25">
      <c r="A16" t="s">
        <v>15</v>
      </c>
      <c r="B16" t="s">
        <v>12</v>
      </c>
      <c r="C16">
        <v>1</v>
      </c>
      <c r="D16" t="s">
        <v>14</v>
      </c>
      <c r="E16">
        <v>0.24971853399999999</v>
      </c>
      <c r="F16">
        <v>0.91084228899999997</v>
      </c>
      <c r="G16">
        <v>0.81284771099999997</v>
      </c>
      <c r="H16">
        <v>0.64455063899999998</v>
      </c>
      <c r="Y16">
        <v>40</v>
      </c>
      <c r="Z16">
        <f t="shared" si="3"/>
        <v>0.34186568534148337</v>
      </c>
      <c r="AD16" t="s">
        <v>37</v>
      </c>
      <c r="AE16">
        <f>CORREL(AE5:AE14,AF5:AF14)</f>
        <v>0.63570249830768089</v>
      </c>
    </row>
    <row r="17" spans="1:32" x14ac:dyDescent="0.25">
      <c r="A17" t="s">
        <v>15</v>
      </c>
      <c r="B17" t="s">
        <v>13</v>
      </c>
      <c r="C17">
        <v>1</v>
      </c>
      <c r="D17" t="s">
        <v>14</v>
      </c>
      <c r="E17">
        <v>0.24869781199999999</v>
      </c>
      <c r="F17">
        <v>0.90711922899999997</v>
      </c>
      <c r="G17">
        <v>0.81517460600000002</v>
      </c>
      <c r="H17">
        <v>0.60393963799999995</v>
      </c>
      <c r="Y17">
        <v>45</v>
      </c>
      <c r="Z17">
        <f t="shared" si="3"/>
        <v>0.32107763608877005</v>
      </c>
      <c r="AD17" t="s">
        <v>38</v>
      </c>
      <c r="AE17">
        <f>AE16^2</f>
        <v>0.40411766635462704</v>
      </c>
    </row>
    <row r="18" spans="1:32" x14ac:dyDescent="0.25">
      <c r="A18" t="s">
        <v>16</v>
      </c>
      <c r="B18" t="s">
        <v>9</v>
      </c>
      <c r="C18">
        <v>2</v>
      </c>
      <c r="D18" t="s">
        <v>10</v>
      </c>
      <c r="E18">
        <v>5.3751223000000001E-2</v>
      </c>
      <c r="F18">
        <v>0.118619908</v>
      </c>
      <c r="G18">
        <v>0.966374552</v>
      </c>
      <c r="H18">
        <v>0.22976189899999999</v>
      </c>
      <c r="I18">
        <v>0.21211576400000001</v>
      </c>
      <c r="Y18">
        <v>50</v>
      </c>
      <c r="Z18">
        <f t="shared" si="3"/>
        <v>0.30355554312821775</v>
      </c>
    </row>
    <row r="19" spans="1:32" x14ac:dyDescent="0.25">
      <c r="A19" t="s">
        <v>16</v>
      </c>
      <c r="B19" t="s">
        <v>11</v>
      </c>
      <c r="C19">
        <v>2</v>
      </c>
      <c r="D19" t="s">
        <v>10</v>
      </c>
      <c r="E19">
        <v>4.3971390999999999E-2</v>
      </c>
      <c r="F19">
        <v>9.7037464000000004E-2</v>
      </c>
      <c r="G19">
        <v>0.97567518499999994</v>
      </c>
      <c r="H19">
        <v>0.19415668</v>
      </c>
      <c r="I19">
        <v>0.19379038700000001</v>
      </c>
      <c r="Y19">
        <v>55</v>
      </c>
      <c r="Z19">
        <f t="shared" si="3"/>
        <v>0.28853009076013969</v>
      </c>
      <c r="AD19" t="s">
        <v>37</v>
      </c>
      <c r="AE19">
        <f>SQRT(AE20)</f>
        <v>0.65589633327226338</v>
      </c>
    </row>
    <row r="20" spans="1:32" x14ac:dyDescent="0.25">
      <c r="A20" t="s">
        <v>16</v>
      </c>
      <c r="B20" t="s">
        <v>12</v>
      </c>
      <c r="C20">
        <v>2</v>
      </c>
      <c r="D20" t="s">
        <v>10</v>
      </c>
      <c r="E20">
        <v>3.3013518999999998E-2</v>
      </c>
      <c r="F20">
        <v>7.2855284000000006E-2</v>
      </c>
      <c r="G20">
        <v>0.98493884099999995</v>
      </c>
      <c r="H20">
        <v>0.15196827500000001</v>
      </c>
      <c r="I20">
        <v>0.174207323</v>
      </c>
      <c r="J20">
        <v>2.0219999999999998</v>
      </c>
      <c r="Y20">
        <v>60</v>
      </c>
      <c r="Z20">
        <f t="shared" si="3"/>
        <v>0.27546328842113377</v>
      </c>
      <c r="AD20" t="s">
        <v>38</v>
      </c>
      <c r="AE20">
        <v>0.43020000000000003</v>
      </c>
    </row>
    <row r="21" spans="1:32" x14ac:dyDescent="0.25">
      <c r="A21" t="s">
        <v>16</v>
      </c>
      <c r="B21" t="s">
        <v>13</v>
      </c>
      <c r="C21">
        <v>2</v>
      </c>
      <c r="D21" t="s">
        <v>10</v>
      </c>
      <c r="E21">
        <v>1.9013006999999998E-2</v>
      </c>
      <c r="F21">
        <v>4.1958508999999998E-2</v>
      </c>
      <c r="G21">
        <v>0.99749969900000002</v>
      </c>
      <c r="H21">
        <v>8.7518181E-2</v>
      </c>
      <c r="I21" s="1">
        <v>0.15701704999999999</v>
      </c>
      <c r="J21">
        <v>0.59799999999999998</v>
      </c>
      <c r="L21">
        <f>I20/I21</f>
        <v>1.1094802952927725</v>
      </c>
      <c r="M21">
        <f>J20/J21</f>
        <v>3.3812709030100332</v>
      </c>
      <c r="N21">
        <f>I20</f>
        <v>0.174207323</v>
      </c>
      <c r="O21">
        <f>J20</f>
        <v>2.0219999999999998</v>
      </c>
      <c r="Y21">
        <v>65</v>
      </c>
      <c r="Z21">
        <f t="shared" si="3"/>
        <v>0.2639662049752603</v>
      </c>
    </row>
    <row r="22" spans="1:32" x14ac:dyDescent="0.25">
      <c r="A22" t="s">
        <v>16</v>
      </c>
      <c r="B22" t="s">
        <v>9</v>
      </c>
      <c r="C22">
        <v>2</v>
      </c>
      <c r="D22" t="s">
        <v>14</v>
      </c>
      <c r="E22">
        <v>8.4710665000000004E-2</v>
      </c>
      <c r="F22">
        <v>9.3495856000000002E-2</v>
      </c>
      <c r="G22">
        <v>0.83124367799999999</v>
      </c>
      <c r="H22">
        <v>0.71531684200000001</v>
      </c>
      <c r="Y22">
        <v>70</v>
      </c>
      <c r="Z22">
        <f t="shared" si="3"/>
        <v>0.25374982223271569</v>
      </c>
    </row>
    <row r="23" spans="1:32" x14ac:dyDescent="0.25">
      <c r="A23" t="s">
        <v>16</v>
      </c>
      <c r="B23" t="s">
        <v>11</v>
      </c>
      <c r="C23">
        <v>2</v>
      </c>
      <c r="D23" t="s">
        <v>14</v>
      </c>
      <c r="E23">
        <v>8.7661688000000001E-2</v>
      </c>
      <c r="F23">
        <v>9.6752924000000004E-2</v>
      </c>
      <c r="G23">
        <v>0.81868794899999997</v>
      </c>
      <c r="H23">
        <v>0.71579105300000001</v>
      </c>
      <c r="Y23">
        <v>75</v>
      </c>
      <c r="Z23">
        <f t="shared" si="3"/>
        <v>0.24459432962696231</v>
      </c>
    </row>
    <row r="24" spans="1:32" x14ac:dyDescent="0.25">
      <c r="A24" t="s">
        <v>16</v>
      </c>
      <c r="B24" t="s">
        <v>12</v>
      </c>
      <c r="C24">
        <v>2</v>
      </c>
      <c r="D24" t="s">
        <v>14</v>
      </c>
      <c r="E24">
        <v>9.1828653999999996E-2</v>
      </c>
      <c r="F24">
        <v>0.101352039</v>
      </c>
      <c r="G24">
        <v>0.80061457199999997</v>
      </c>
      <c r="H24">
        <v>0.697592396</v>
      </c>
      <c r="Y24">
        <v>80</v>
      </c>
      <c r="Z24">
        <f t="shared" si="3"/>
        <v>0.23632920745313377</v>
      </c>
    </row>
    <row r="25" spans="1:32" x14ac:dyDescent="0.25">
      <c r="A25" t="s">
        <v>16</v>
      </c>
      <c r="B25" t="s">
        <v>13</v>
      </c>
      <c r="C25">
        <v>2</v>
      </c>
      <c r="D25" t="s">
        <v>14</v>
      </c>
      <c r="E25">
        <v>0.104247247</v>
      </c>
      <c r="F25">
        <v>0.115058541</v>
      </c>
      <c r="G25">
        <v>0.75391626</v>
      </c>
      <c r="H25">
        <v>0.70358989000000005</v>
      </c>
      <c r="Y25">
        <v>85</v>
      </c>
      <c r="Z25">
        <f t="shared" si="3"/>
        <v>0.22881988957017846</v>
      </c>
    </row>
    <row r="26" spans="1:32" x14ac:dyDescent="0.25">
      <c r="A26" t="s">
        <v>17</v>
      </c>
      <c r="B26" t="s">
        <v>9</v>
      </c>
      <c r="C26">
        <v>2</v>
      </c>
      <c r="D26" t="s">
        <v>10</v>
      </c>
      <c r="E26">
        <v>2.8811196000000001E-2</v>
      </c>
      <c r="F26">
        <v>4.9751175000000002E-2</v>
      </c>
      <c r="G26">
        <v>0.94837639100000004</v>
      </c>
      <c r="H26">
        <v>0.22868223200000001</v>
      </c>
      <c r="I26">
        <v>0.22347782899999999</v>
      </c>
      <c r="Y26">
        <v>90</v>
      </c>
      <c r="Z26">
        <f t="shared" si="3"/>
        <v>0.2219585835062374</v>
      </c>
    </row>
    <row r="27" spans="1:32" x14ac:dyDescent="0.25">
      <c r="A27" t="s">
        <v>17</v>
      </c>
      <c r="B27" t="s">
        <v>11</v>
      </c>
      <c r="C27">
        <v>2</v>
      </c>
      <c r="D27" t="s">
        <v>10</v>
      </c>
      <c r="E27">
        <v>2.8914704999999999E-2</v>
      </c>
      <c r="F27">
        <v>4.9929913999999999E-2</v>
      </c>
      <c r="G27">
        <v>0.94850309600000005</v>
      </c>
      <c r="H27">
        <v>0.22595741899999999</v>
      </c>
      <c r="I27">
        <v>0.22457680099999999</v>
      </c>
      <c r="Y27">
        <v>95</v>
      </c>
      <c r="Z27">
        <f t="shared" si="3"/>
        <v>0.21565779927427065</v>
      </c>
    </row>
    <row r="28" spans="1:32" x14ac:dyDescent="0.25">
      <c r="A28" t="s">
        <v>17</v>
      </c>
      <c r="B28" t="s">
        <v>12</v>
      </c>
      <c r="C28">
        <v>2</v>
      </c>
      <c r="D28" t="s">
        <v>10</v>
      </c>
      <c r="E28">
        <v>2.7039725000000001E-2</v>
      </c>
      <c r="F28">
        <v>4.6692197999999997E-2</v>
      </c>
      <c r="G28">
        <v>0.96079902100000003</v>
      </c>
      <c r="H28">
        <v>0.16434157299999999</v>
      </c>
      <c r="I28">
        <v>0.18163954500000001</v>
      </c>
      <c r="J28">
        <v>0.77500000000000002</v>
      </c>
      <c r="Y28">
        <v>100</v>
      </c>
      <c r="Z28">
        <f t="shared" si="3"/>
        <v>0.209845690870783</v>
      </c>
    </row>
    <row r="29" spans="1:32" x14ac:dyDescent="0.25">
      <c r="A29" t="s">
        <v>17</v>
      </c>
      <c r="B29" t="s">
        <v>13</v>
      </c>
      <c r="C29">
        <v>2</v>
      </c>
      <c r="D29" t="s">
        <v>10</v>
      </c>
      <c r="E29">
        <v>3.2919418999999998E-2</v>
      </c>
      <c r="F29">
        <v>5.6845253999999998E-2</v>
      </c>
      <c r="G29">
        <v>0.97615911700000002</v>
      </c>
      <c r="H29">
        <v>0.18540379400000001</v>
      </c>
      <c r="I29" s="1">
        <v>0.137890494</v>
      </c>
      <c r="J29">
        <v>0.45100000000000001</v>
      </c>
      <c r="L29">
        <f>I28/I29</f>
        <v>1.3172738724106683</v>
      </c>
      <c r="M29">
        <f>J28/J29</f>
        <v>1.7184035476718404</v>
      </c>
      <c r="N29">
        <f>I28</f>
        <v>0.18163954500000001</v>
      </c>
      <c r="O29">
        <f>J28</f>
        <v>0.77500000000000002</v>
      </c>
    </row>
    <row r="30" spans="1:32" x14ac:dyDescent="0.25">
      <c r="A30" t="s">
        <v>17</v>
      </c>
      <c r="B30" t="s">
        <v>9</v>
      </c>
      <c r="C30">
        <v>2</v>
      </c>
      <c r="D30" t="s">
        <v>14</v>
      </c>
      <c r="E30">
        <v>9.2606772000000004E-2</v>
      </c>
      <c r="F30">
        <v>0.17372665400000001</v>
      </c>
      <c r="G30">
        <v>0.94124559799999996</v>
      </c>
      <c r="H30">
        <v>0.34806481500000003</v>
      </c>
      <c r="AD30" t="s">
        <v>39</v>
      </c>
      <c r="AE30" t="s">
        <v>28</v>
      </c>
      <c r="AF30" t="s">
        <v>36</v>
      </c>
    </row>
    <row r="31" spans="1:32" x14ac:dyDescent="0.25">
      <c r="A31" t="s">
        <v>17</v>
      </c>
      <c r="B31" t="s">
        <v>11</v>
      </c>
      <c r="C31">
        <v>2</v>
      </c>
      <c r="D31" t="s">
        <v>14</v>
      </c>
      <c r="E31">
        <v>9.3097312000000002E-2</v>
      </c>
      <c r="F31">
        <v>0.174646887</v>
      </c>
      <c r="G31">
        <v>0.93956277300000002</v>
      </c>
      <c r="H31">
        <v>0.34835227600000002</v>
      </c>
      <c r="AD31">
        <v>1.3172738724106683</v>
      </c>
      <c r="AE31">
        <v>1.7184035476718404</v>
      </c>
      <c r="AF31">
        <f t="shared" ref="AF31:AF40" si="4">$Z$2*(AD31)^($Z$3)</f>
        <v>3.1783333967350913</v>
      </c>
    </row>
    <row r="32" spans="1:32" x14ac:dyDescent="0.25">
      <c r="A32" t="s">
        <v>17</v>
      </c>
      <c r="B32" t="s">
        <v>12</v>
      </c>
      <c r="C32">
        <v>2</v>
      </c>
      <c r="D32" t="s">
        <v>14</v>
      </c>
      <c r="E32">
        <v>7.1935065000000006E-2</v>
      </c>
      <c r="F32">
        <v>0.134947346</v>
      </c>
      <c r="G32">
        <v>0.96096149799999997</v>
      </c>
      <c r="H32">
        <v>0.27256764700000002</v>
      </c>
      <c r="AD32">
        <v>1.4175995700048551</v>
      </c>
      <c r="AE32">
        <v>2.1598440545808968</v>
      </c>
      <c r="AF32">
        <f t="shared" si="4"/>
        <v>2.769175055535928</v>
      </c>
    </row>
    <row r="33" spans="1:32" x14ac:dyDescent="0.25">
      <c r="A33" t="s">
        <v>17</v>
      </c>
      <c r="B33" t="s">
        <v>13</v>
      </c>
      <c r="C33">
        <v>2</v>
      </c>
      <c r="D33" t="s">
        <v>14</v>
      </c>
      <c r="E33">
        <v>4.3201995999999999E-2</v>
      </c>
      <c r="F33">
        <v>8.1045241000000004E-2</v>
      </c>
      <c r="G33">
        <v>0.97345512199999995</v>
      </c>
      <c r="H33">
        <v>0.16964189900000001</v>
      </c>
      <c r="AD33">
        <v>1.3584725531893347</v>
      </c>
      <c r="AE33">
        <v>2.7157833430401901</v>
      </c>
      <c r="AF33">
        <f t="shared" si="4"/>
        <v>2.9997750147155968</v>
      </c>
    </row>
    <row r="34" spans="1:32" x14ac:dyDescent="0.25">
      <c r="A34" t="s">
        <v>18</v>
      </c>
      <c r="B34" t="s">
        <v>9</v>
      </c>
      <c r="C34">
        <v>3</v>
      </c>
      <c r="D34" t="s">
        <v>10</v>
      </c>
      <c r="E34">
        <v>1.6762352000000001E-2</v>
      </c>
      <c r="F34">
        <v>3.7185633000000003E-2</v>
      </c>
      <c r="G34">
        <v>0.99671922999999996</v>
      </c>
      <c r="H34">
        <v>5.5339300000000001E-2</v>
      </c>
      <c r="I34">
        <v>0.16140354900000001</v>
      </c>
      <c r="AD34">
        <v>1.1094802952927725</v>
      </c>
      <c r="AE34">
        <v>3.3812709030100332</v>
      </c>
      <c r="AF34">
        <f t="shared" si="4"/>
        <v>4.3870947497814852</v>
      </c>
    </row>
    <row r="35" spans="1:32" x14ac:dyDescent="0.25">
      <c r="A35" t="s">
        <v>18</v>
      </c>
      <c r="B35" t="s">
        <v>11</v>
      </c>
      <c r="C35">
        <v>3</v>
      </c>
      <c r="D35" t="s">
        <v>10</v>
      </c>
      <c r="E35">
        <v>2.3792410999999999E-2</v>
      </c>
      <c r="F35">
        <v>5.2781126999999997E-2</v>
      </c>
      <c r="G35">
        <v>0.99501217200000003</v>
      </c>
      <c r="H35">
        <v>8.9441549999999995E-2</v>
      </c>
      <c r="I35">
        <v>0.153621856</v>
      </c>
      <c r="AD35">
        <v>1.4919757847441726</v>
      </c>
      <c r="AE35">
        <v>3.4304267161410018</v>
      </c>
      <c r="AF35">
        <f t="shared" si="4"/>
        <v>2.5156787340858053</v>
      </c>
    </row>
    <row r="36" spans="1:32" x14ac:dyDescent="0.25">
      <c r="A36" t="s">
        <v>18</v>
      </c>
      <c r="B36" t="s">
        <v>12</v>
      </c>
      <c r="C36">
        <v>3</v>
      </c>
      <c r="D36" t="s">
        <v>10</v>
      </c>
      <c r="E36">
        <v>2.0580508000000001E-2</v>
      </c>
      <c r="F36">
        <v>4.5655835999999998E-2</v>
      </c>
      <c r="G36">
        <v>0.99598685600000003</v>
      </c>
      <c r="H36">
        <v>7.3113891E-2</v>
      </c>
      <c r="I36" s="1">
        <v>9.7131073999999998E-2</v>
      </c>
      <c r="J36">
        <v>2.6230000000000002</v>
      </c>
      <c r="AD36">
        <v>0.64572082192351454</v>
      </c>
      <c r="AE36">
        <v>3.6995768688293378</v>
      </c>
      <c r="AF36">
        <f t="shared" si="4"/>
        <v>12.12056608049877</v>
      </c>
    </row>
    <row r="37" spans="1:32" x14ac:dyDescent="0.25">
      <c r="A37" t="s">
        <v>18</v>
      </c>
      <c r="B37" t="s">
        <v>13</v>
      </c>
      <c r="C37">
        <v>3</v>
      </c>
      <c r="D37" t="s">
        <v>10</v>
      </c>
      <c r="E37">
        <v>3.6513654E-2</v>
      </c>
      <c r="F37">
        <v>8.1001956E-2</v>
      </c>
      <c r="G37">
        <v>0.98481901100000002</v>
      </c>
      <c r="H37">
        <v>0.145489387</v>
      </c>
      <c r="I37">
        <v>0.15042270699999999</v>
      </c>
      <c r="J37">
        <v>0.70899999999999996</v>
      </c>
      <c r="L37">
        <f>I36/I37</f>
        <v>0.64572082192351454</v>
      </c>
      <c r="M37">
        <f>J36/J37</f>
        <v>3.6995768688293378</v>
      </c>
      <c r="N37">
        <f>I36</f>
        <v>9.7131073999999998E-2</v>
      </c>
      <c r="O37">
        <f>J36</f>
        <v>2.6230000000000002</v>
      </c>
      <c r="AD37">
        <v>0.91435081593689382</v>
      </c>
      <c r="AE37">
        <v>4.9756097560975601</v>
      </c>
      <c r="AF37">
        <f t="shared" si="4"/>
        <v>6.3080792668632419</v>
      </c>
    </row>
    <row r="38" spans="1:32" x14ac:dyDescent="0.25">
      <c r="A38" t="s">
        <v>18</v>
      </c>
      <c r="B38" t="s">
        <v>9</v>
      </c>
      <c r="C38">
        <v>3</v>
      </c>
      <c r="D38" t="s">
        <v>14</v>
      </c>
      <c r="E38">
        <v>4.9891957000000001E-2</v>
      </c>
      <c r="F38">
        <v>0.124217916</v>
      </c>
      <c r="G38">
        <v>0.99695772299999996</v>
      </c>
      <c r="H38">
        <v>0.13159821299999999</v>
      </c>
      <c r="AD38">
        <v>1.2479277657115391</v>
      </c>
      <c r="AE38">
        <v>5.5959409594095932</v>
      </c>
      <c r="AF38">
        <f t="shared" si="4"/>
        <v>3.5179923842499661</v>
      </c>
    </row>
    <row r="39" spans="1:32" x14ac:dyDescent="0.25">
      <c r="A39" t="s">
        <v>18</v>
      </c>
      <c r="B39" t="s">
        <v>11</v>
      </c>
      <c r="C39">
        <v>3</v>
      </c>
      <c r="D39" t="s">
        <v>14</v>
      </c>
      <c r="E39">
        <v>4.0502541000000003E-2</v>
      </c>
      <c r="F39">
        <v>0.100840729</v>
      </c>
      <c r="G39">
        <v>0.99678219499999998</v>
      </c>
      <c r="H39">
        <v>0.13046650700000001</v>
      </c>
      <c r="AD39">
        <v>1.1878658029637199</v>
      </c>
      <c r="AE39">
        <v>9.2513661202185773</v>
      </c>
      <c r="AF39">
        <f t="shared" si="4"/>
        <v>3.859350166222117</v>
      </c>
    </row>
    <row r="40" spans="1:32" x14ac:dyDescent="0.25">
      <c r="A40" t="s">
        <v>18</v>
      </c>
      <c r="B40" t="s">
        <v>12</v>
      </c>
      <c r="C40">
        <v>3</v>
      </c>
      <c r="D40" t="s">
        <v>14</v>
      </c>
      <c r="E40">
        <v>2.0674959E-2</v>
      </c>
      <c r="F40">
        <v>5.1475238E-2</v>
      </c>
      <c r="G40">
        <v>0.998883615</v>
      </c>
      <c r="H40">
        <v>6.7579687999999999E-2</v>
      </c>
      <c r="AD40">
        <v>0.54622226752683456</v>
      </c>
      <c r="AE40">
        <v>45.053050397877982</v>
      </c>
      <c r="AF40">
        <f t="shared" si="4"/>
        <v>16.594675648000653</v>
      </c>
    </row>
    <row r="41" spans="1:32" x14ac:dyDescent="0.25">
      <c r="A41" t="s">
        <v>18</v>
      </c>
      <c r="B41" t="s">
        <v>13</v>
      </c>
      <c r="C41">
        <v>3</v>
      </c>
      <c r="D41" t="s">
        <v>14</v>
      </c>
      <c r="E41">
        <v>2.7882750000000001E-2</v>
      </c>
      <c r="F41">
        <v>6.9420752000000002E-2</v>
      </c>
      <c r="G41">
        <v>0.99686005099999997</v>
      </c>
      <c r="H41">
        <v>9.1171388000000006E-2</v>
      </c>
    </row>
    <row r="42" spans="1:32" x14ac:dyDescent="0.25">
      <c r="A42" t="s">
        <v>19</v>
      </c>
      <c r="B42" t="s">
        <v>9</v>
      </c>
      <c r="C42">
        <v>4</v>
      </c>
      <c r="D42" t="s">
        <v>10</v>
      </c>
      <c r="E42">
        <v>2.5348954999999999E-2</v>
      </c>
      <c r="F42">
        <v>4.9933290999999998E-2</v>
      </c>
      <c r="G42">
        <v>0.99074089399999998</v>
      </c>
      <c r="H42">
        <v>0.146029088</v>
      </c>
      <c r="I42">
        <v>0.26437326999999999</v>
      </c>
      <c r="AD42" t="s">
        <v>37</v>
      </c>
      <c r="AE42">
        <f>CORREL(AE31:AE40,AF31:AF40)</f>
        <v>0.79379090342262693</v>
      </c>
    </row>
    <row r="43" spans="1:32" x14ac:dyDescent="0.25">
      <c r="A43" t="s">
        <v>19</v>
      </c>
      <c r="B43" t="s">
        <v>11</v>
      </c>
      <c r="C43">
        <v>4</v>
      </c>
      <c r="D43" t="s">
        <v>10</v>
      </c>
      <c r="E43">
        <v>2.0969165000000001E-2</v>
      </c>
      <c r="F43">
        <v>4.1305821999999999E-2</v>
      </c>
      <c r="G43">
        <v>0.99390264699999997</v>
      </c>
      <c r="H43">
        <v>0.107027624</v>
      </c>
      <c r="I43">
        <v>0.21984740999999999</v>
      </c>
      <c r="AD43" t="s">
        <v>38</v>
      </c>
      <c r="AE43">
        <f>AE42^2</f>
        <v>0.63010399835651021</v>
      </c>
    </row>
    <row r="44" spans="1:32" x14ac:dyDescent="0.25">
      <c r="A44" t="s">
        <v>19</v>
      </c>
      <c r="B44" t="s">
        <v>12</v>
      </c>
      <c r="C44">
        <v>4</v>
      </c>
      <c r="D44" t="s">
        <v>10</v>
      </c>
      <c r="E44">
        <v>4.072038E-2</v>
      </c>
      <c r="F44">
        <v>8.0212481000000002E-2</v>
      </c>
      <c r="G44">
        <v>0.97881337400000001</v>
      </c>
      <c r="H44">
        <v>0.21644243099999999</v>
      </c>
      <c r="I44">
        <v>0.277795501</v>
      </c>
      <c r="J44">
        <v>1.849</v>
      </c>
    </row>
    <row r="45" spans="1:32" x14ac:dyDescent="0.25">
      <c r="A45" t="s">
        <v>19</v>
      </c>
      <c r="B45" t="s">
        <v>13</v>
      </c>
      <c r="C45">
        <v>4</v>
      </c>
      <c r="D45" t="s">
        <v>10</v>
      </c>
      <c r="E45">
        <v>2.9918462E-2</v>
      </c>
      <c r="F45">
        <v>5.8934472000000002E-2</v>
      </c>
      <c r="G45">
        <v>0.98978063599999999</v>
      </c>
      <c r="H45">
        <v>0.133786448</v>
      </c>
      <c r="I45" s="1">
        <v>0.18619303600000001</v>
      </c>
      <c r="J45">
        <v>0.53900000000000003</v>
      </c>
      <c r="L45">
        <f>I44/I45</f>
        <v>1.4919757847441726</v>
      </c>
      <c r="M45">
        <f>J44/J45</f>
        <v>3.4304267161410018</v>
      </c>
      <c r="N45">
        <f>I44</f>
        <v>0.277795501</v>
      </c>
      <c r="O45">
        <f>J44</f>
        <v>1.849</v>
      </c>
    </row>
    <row r="46" spans="1:32" x14ac:dyDescent="0.25">
      <c r="A46" t="s">
        <v>19</v>
      </c>
      <c r="B46" t="s">
        <v>9</v>
      </c>
      <c r="C46">
        <v>4</v>
      </c>
      <c r="D46" t="s">
        <v>14</v>
      </c>
      <c r="E46">
        <v>9.5648092000000004E-2</v>
      </c>
      <c r="F46">
        <v>0.214439979</v>
      </c>
      <c r="G46">
        <v>0.93241541400000005</v>
      </c>
      <c r="H46">
        <v>0.493669366</v>
      </c>
    </row>
    <row r="47" spans="1:32" x14ac:dyDescent="0.25">
      <c r="A47" t="s">
        <v>19</v>
      </c>
      <c r="B47" t="s">
        <v>11</v>
      </c>
      <c r="C47">
        <v>4</v>
      </c>
      <c r="D47" t="s">
        <v>14</v>
      </c>
      <c r="E47">
        <v>7.9636094000000004E-2</v>
      </c>
      <c r="F47">
        <v>0.178541589</v>
      </c>
      <c r="G47">
        <v>0.95425093500000002</v>
      </c>
      <c r="H47">
        <v>0.38152086699999999</v>
      </c>
    </row>
    <row r="48" spans="1:32" x14ac:dyDescent="0.25">
      <c r="A48" t="s">
        <v>19</v>
      </c>
      <c r="B48" t="s">
        <v>12</v>
      </c>
      <c r="C48">
        <v>4</v>
      </c>
      <c r="D48" t="s">
        <v>14</v>
      </c>
      <c r="E48">
        <v>8.8129269999999996E-2</v>
      </c>
      <c r="F48">
        <v>0.19758302</v>
      </c>
      <c r="G48">
        <v>0.94647203499999999</v>
      </c>
      <c r="H48">
        <v>0.43838962799999998</v>
      </c>
    </row>
    <row r="49" spans="1:15" x14ac:dyDescent="0.25">
      <c r="A49" t="s">
        <v>19</v>
      </c>
      <c r="B49" t="s">
        <v>13</v>
      </c>
      <c r="C49">
        <v>4</v>
      </c>
      <c r="D49" t="s">
        <v>14</v>
      </c>
      <c r="E49">
        <v>5.6761985000000001E-2</v>
      </c>
      <c r="F49">
        <v>0.12725856399999999</v>
      </c>
      <c r="G49">
        <v>0.98089480200000001</v>
      </c>
      <c r="H49">
        <v>0.26516487399999999</v>
      </c>
    </row>
    <row r="50" spans="1:15" x14ac:dyDescent="0.25">
      <c r="A50" t="s">
        <v>20</v>
      </c>
      <c r="B50" t="s">
        <v>9</v>
      </c>
      <c r="C50">
        <v>4</v>
      </c>
      <c r="D50" t="s">
        <v>10</v>
      </c>
      <c r="E50">
        <v>4.6146698999999999E-2</v>
      </c>
      <c r="F50">
        <v>9.3181287000000002E-2</v>
      </c>
      <c r="G50">
        <v>0.95609859799999997</v>
      </c>
      <c r="H50">
        <v>0.23125607200000001</v>
      </c>
      <c r="I50">
        <v>0.44362847300000002</v>
      </c>
    </row>
    <row r="51" spans="1:15" x14ac:dyDescent="0.25">
      <c r="A51" t="s">
        <v>20</v>
      </c>
      <c r="B51" t="s">
        <v>11</v>
      </c>
      <c r="C51">
        <v>4</v>
      </c>
      <c r="D51" t="s">
        <v>10</v>
      </c>
      <c r="E51">
        <v>4.6200738999999998E-2</v>
      </c>
      <c r="F51">
        <v>9.3290406000000006E-2</v>
      </c>
      <c r="G51">
        <v>0.956406015</v>
      </c>
      <c r="H51">
        <v>0.22967327200000001</v>
      </c>
      <c r="I51">
        <v>0.44212030499999999</v>
      </c>
    </row>
    <row r="52" spans="1:15" x14ac:dyDescent="0.25">
      <c r="A52" t="s">
        <v>20</v>
      </c>
      <c r="B52" t="s">
        <v>12</v>
      </c>
      <c r="C52">
        <v>4</v>
      </c>
      <c r="D52" t="s">
        <v>10</v>
      </c>
      <c r="E52">
        <v>2.8360856E-2</v>
      </c>
      <c r="F52">
        <v>5.7267390000000001E-2</v>
      </c>
      <c r="G52">
        <v>0.99192309999999995</v>
      </c>
      <c r="H52">
        <v>0.13277632</v>
      </c>
      <c r="I52" s="1">
        <v>0.176359451</v>
      </c>
      <c r="J52">
        <v>16.984999999999999</v>
      </c>
    </row>
    <row r="53" spans="1:15" x14ac:dyDescent="0.25">
      <c r="A53" t="s">
        <v>20</v>
      </c>
      <c r="B53" t="s">
        <v>13</v>
      </c>
      <c r="C53">
        <v>4</v>
      </c>
      <c r="D53" t="s">
        <v>10</v>
      </c>
      <c r="E53">
        <v>3.17273E-2</v>
      </c>
      <c r="F53">
        <v>6.4065050999999998E-2</v>
      </c>
      <c r="G53">
        <v>0.98555846800000002</v>
      </c>
      <c r="H53">
        <v>0.11957958</v>
      </c>
      <c r="I53">
        <v>0.32287122200000001</v>
      </c>
      <c r="J53">
        <v>0.377</v>
      </c>
      <c r="L53">
        <f>I52/I53</f>
        <v>0.54622226752683456</v>
      </c>
      <c r="M53">
        <f>J52/J53</f>
        <v>45.053050397877982</v>
      </c>
      <c r="N53">
        <f>I52</f>
        <v>0.176359451</v>
      </c>
      <c r="O53">
        <f>J52</f>
        <v>16.984999999999999</v>
      </c>
    </row>
    <row r="54" spans="1:15" x14ac:dyDescent="0.25">
      <c r="A54" t="s">
        <v>20</v>
      </c>
      <c r="B54" t="s">
        <v>9</v>
      </c>
      <c r="C54">
        <v>4</v>
      </c>
      <c r="D54" t="s">
        <v>14</v>
      </c>
      <c r="E54">
        <v>0.13898512399999999</v>
      </c>
      <c r="F54">
        <v>0.35044718699999999</v>
      </c>
      <c r="G54">
        <v>0.95984935100000002</v>
      </c>
      <c r="H54">
        <v>0.31501371900000003</v>
      </c>
    </row>
    <row r="55" spans="1:15" x14ac:dyDescent="0.25">
      <c r="A55" t="s">
        <v>20</v>
      </c>
      <c r="B55" t="s">
        <v>11</v>
      </c>
      <c r="C55">
        <v>4</v>
      </c>
      <c r="D55" t="s">
        <v>14</v>
      </c>
      <c r="E55">
        <v>0.138343718</v>
      </c>
      <c r="F55">
        <v>0.348829899</v>
      </c>
      <c r="G55">
        <v>0.96076816799999998</v>
      </c>
      <c r="H55">
        <v>0.31507417700000001</v>
      </c>
    </row>
    <row r="56" spans="1:15" x14ac:dyDescent="0.25">
      <c r="A56" t="s">
        <v>20</v>
      </c>
      <c r="B56" t="s">
        <v>12</v>
      </c>
      <c r="C56">
        <v>4</v>
      </c>
      <c r="D56" t="s">
        <v>14</v>
      </c>
      <c r="E56">
        <v>4.7231152999999998E-2</v>
      </c>
      <c r="F56">
        <v>0.119092061</v>
      </c>
      <c r="G56">
        <v>0.99432786200000001</v>
      </c>
      <c r="H56">
        <v>0.117505133</v>
      </c>
    </row>
    <row r="57" spans="1:15" x14ac:dyDescent="0.25">
      <c r="A57" t="s">
        <v>20</v>
      </c>
      <c r="B57" t="s">
        <v>13</v>
      </c>
      <c r="C57">
        <v>4</v>
      </c>
      <c r="D57" t="s">
        <v>14</v>
      </c>
      <c r="E57">
        <v>0.102640881</v>
      </c>
      <c r="F57">
        <v>0.25880617099999997</v>
      </c>
      <c r="G57">
        <v>0.98329411200000005</v>
      </c>
      <c r="H57">
        <v>0.24394967400000001</v>
      </c>
    </row>
    <row r="58" spans="1:15" x14ac:dyDescent="0.25">
      <c r="A58" t="s">
        <v>21</v>
      </c>
      <c r="B58" t="s">
        <v>9</v>
      </c>
      <c r="C58">
        <v>4</v>
      </c>
      <c r="D58" t="s">
        <v>10</v>
      </c>
      <c r="E58">
        <v>3.0989757999999999E-2</v>
      </c>
      <c r="F58">
        <v>5.9817888999999999E-2</v>
      </c>
      <c r="G58">
        <v>0.97915413699999998</v>
      </c>
      <c r="H58">
        <v>0.213944247</v>
      </c>
      <c r="I58">
        <v>0.30958002499999998</v>
      </c>
    </row>
    <row r="59" spans="1:15" x14ac:dyDescent="0.25">
      <c r="A59" t="s">
        <v>21</v>
      </c>
      <c r="B59" t="s">
        <v>11</v>
      </c>
      <c r="C59">
        <v>4</v>
      </c>
      <c r="D59" t="s">
        <v>10</v>
      </c>
      <c r="E59">
        <v>2.8554188000000001E-2</v>
      </c>
      <c r="F59">
        <v>5.5116635999999997E-2</v>
      </c>
      <c r="G59">
        <v>0.99229889400000004</v>
      </c>
      <c r="H59">
        <v>0.12845316700000001</v>
      </c>
      <c r="I59" s="1">
        <v>0.205825445</v>
      </c>
    </row>
    <row r="60" spans="1:15" x14ac:dyDescent="0.25">
      <c r="A60" t="s">
        <v>21</v>
      </c>
      <c r="B60" t="s">
        <v>12</v>
      </c>
      <c r="C60">
        <v>4</v>
      </c>
      <c r="D60" t="s">
        <v>10</v>
      </c>
      <c r="E60">
        <v>2.5626487999999999E-2</v>
      </c>
      <c r="F60">
        <v>4.9465452E-2</v>
      </c>
      <c r="G60">
        <v>0.98533115000000004</v>
      </c>
      <c r="H60">
        <v>0.14950265200000001</v>
      </c>
      <c r="I60">
        <v>0.28179192600000003</v>
      </c>
      <c r="J60">
        <v>5.0789999999999997</v>
      </c>
    </row>
    <row r="61" spans="1:15" x14ac:dyDescent="0.25">
      <c r="A61" t="s">
        <v>21</v>
      </c>
      <c r="B61" t="s">
        <v>13</v>
      </c>
      <c r="C61">
        <v>4</v>
      </c>
      <c r="D61" t="s">
        <v>10</v>
      </c>
      <c r="E61">
        <v>1.9560260999999999E-2</v>
      </c>
      <c r="F61">
        <v>3.7756135000000003E-2</v>
      </c>
      <c r="G61">
        <v>0.99494487200000004</v>
      </c>
      <c r="H61">
        <v>9.6171493999999996E-2</v>
      </c>
      <c r="I61">
        <v>0.23722538800000001</v>
      </c>
      <c r="J61">
        <v>0.54900000000000004</v>
      </c>
      <c r="L61">
        <f>I60/I61</f>
        <v>1.1878658029637199</v>
      </c>
      <c r="M61">
        <f>J60/J61</f>
        <v>9.2513661202185773</v>
      </c>
      <c r="N61">
        <f>I60</f>
        <v>0.28179192600000003</v>
      </c>
      <c r="O61">
        <f>J60</f>
        <v>5.0789999999999997</v>
      </c>
    </row>
    <row r="62" spans="1:15" x14ac:dyDescent="0.25">
      <c r="A62" t="s">
        <v>21</v>
      </c>
      <c r="B62" t="s">
        <v>9</v>
      </c>
      <c r="C62">
        <v>4</v>
      </c>
      <c r="D62" t="s">
        <v>14</v>
      </c>
      <c r="E62">
        <v>0.100729005</v>
      </c>
      <c r="F62">
        <v>0.249762136</v>
      </c>
      <c r="G62">
        <v>0.95750758599999997</v>
      </c>
      <c r="H62">
        <v>0.270827661</v>
      </c>
    </row>
    <row r="63" spans="1:15" x14ac:dyDescent="0.25">
      <c r="A63" t="s">
        <v>21</v>
      </c>
      <c r="B63" t="s">
        <v>11</v>
      </c>
      <c r="C63">
        <v>4</v>
      </c>
      <c r="D63" t="s">
        <v>14</v>
      </c>
      <c r="E63">
        <v>6.0780823999999997E-2</v>
      </c>
      <c r="F63">
        <v>0.150708809</v>
      </c>
      <c r="G63">
        <v>0.98523266899999995</v>
      </c>
      <c r="H63">
        <v>0.162858119</v>
      </c>
    </row>
    <row r="64" spans="1:15" x14ac:dyDescent="0.25">
      <c r="A64" t="s">
        <v>21</v>
      </c>
      <c r="B64" t="s">
        <v>12</v>
      </c>
      <c r="C64">
        <v>4</v>
      </c>
      <c r="D64" t="s">
        <v>14</v>
      </c>
      <c r="E64">
        <v>9.3697207000000005E-2</v>
      </c>
      <c r="F64">
        <v>0.23232647400000001</v>
      </c>
      <c r="G64">
        <v>0.96260536600000002</v>
      </c>
      <c r="H64">
        <v>0.25332012399999998</v>
      </c>
    </row>
    <row r="65" spans="1:15" x14ac:dyDescent="0.25">
      <c r="A65" t="s">
        <v>21</v>
      </c>
      <c r="B65" t="s">
        <v>13</v>
      </c>
      <c r="C65">
        <v>4</v>
      </c>
      <c r="D65" t="s">
        <v>14</v>
      </c>
      <c r="E65">
        <v>8.0445898000000002E-2</v>
      </c>
      <c r="F65">
        <v>0.19946925200000001</v>
      </c>
      <c r="G65">
        <v>0.967419892</v>
      </c>
      <c r="H65">
        <v>0.21554526399999999</v>
      </c>
    </row>
    <row r="66" spans="1:15" x14ac:dyDescent="0.25">
      <c r="A66" t="s">
        <v>22</v>
      </c>
      <c r="B66" t="s">
        <v>9</v>
      </c>
      <c r="C66">
        <v>5</v>
      </c>
      <c r="D66" t="s">
        <v>10</v>
      </c>
      <c r="E66">
        <v>4.6443563E-2</v>
      </c>
      <c r="F66">
        <v>8.1542616999999998E-2</v>
      </c>
      <c r="G66">
        <v>0.96490338799999997</v>
      </c>
      <c r="H66">
        <v>0.31232683</v>
      </c>
      <c r="I66">
        <v>0.42178474300000002</v>
      </c>
    </row>
    <row r="67" spans="1:15" x14ac:dyDescent="0.25">
      <c r="A67" t="s">
        <v>22</v>
      </c>
      <c r="B67" t="s">
        <v>11</v>
      </c>
      <c r="C67">
        <v>5</v>
      </c>
      <c r="D67" t="s">
        <v>10</v>
      </c>
      <c r="E67">
        <v>5.1263509999999998E-2</v>
      </c>
      <c r="F67">
        <v>9.0005170999999995E-2</v>
      </c>
      <c r="G67">
        <v>0.96066754099999996</v>
      </c>
      <c r="H67">
        <v>0.32778565599999998</v>
      </c>
      <c r="I67">
        <v>0.411727024</v>
      </c>
    </row>
    <row r="68" spans="1:15" x14ac:dyDescent="0.25">
      <c r="A68" t="s">
        <v>22</v>
      </c>
      <c r="B68" t="s">
        <v>12</v>
      </c>
      <c r="C68">
        <v>5</v>
      </c>
      <c r="D68" t="s">
        <v>10</v>
      </c>
      <c r="E68">
        <v>3.1563686000000001E-2</v>
      </c>
      <c r="F68">
        <v>5.5417488000000001E-2</v>
      </c>
      <c r="G68">
        <v>0.98298221900000005</v>
      </c>
      <c r="H68">
        <v>0.18349333800000001</v>
      </c>
      <c r="I68" s="1">
        <v>0.34834658600000001</v>
      </c>
      <c r="J68">
        <v>0.81599999999999995</v>
      </c>
    </row>
    <row r="69" spans="1:15" x14ac:dyDescent="0.25">
      <c r="A69" t="s">
        <v>22</v>
      </c>
      <c r="B69" t="s">
        <v>13</v>
      </c>
      <c r="C69">
        <v>5</v>
      </c>
      <c r="D69" t="s">
        <v>10</v>
      </c>
      <c r="E69">
        <v>4.4354092999999997E-2</v>
      </c>
      <c r="F69">
        <v>7.7874059999999995E-2</v>
      </c>
      <c r="G69">
        <v>0.96968925800000005</v>
      </c>
      <c r="H69">
        <v>0.253561647</v>
      </c>
      <c r="I69">
        <v>0.38097695100000001</v>
      </c>
      <c r="J69">
        <v>0.16400000000000001</v>
      </c>
      <c r="L69">
        <f>I68/I69</f>
        <v>0.91435081593689382</v>
      </c>
      <c r="M69">
        <f>J68/J69</f>
        <v>4.9756097560975601</v>
      </c>
      <c r="N69">
        <f>I68</f>
        <v>0.34834658600000001</v>
      </c>
      <c r="O69">
        <f>J68</f>
        <v>0.81599999999999995</v>
      </c>
    </row>
    <row r="70" spans="1:15" x14ac:dyDescent="0.25">
      <c r="A70" t="s">
        <v>22</v>
      </c>
      <c r="B70" t="s">
        <v>9</v>
      </c>
      <c r="C70">
        <v>5</v>
      </c>
      <c r="D70" t="s">
        <v>14</v>
      </c>
      <c r="E70">
        <v>0.16656771200000001</v>
      </c>
      <c r="F70">
        <v>0.34024212599999998</v>
      </c>
      <c r="G70">
        <v>0.85616092799999999</v>
      </c>
      <c r="H70">
        <v>0.54400600399999999</v>
      </c>
    </row>
    <row r="71" spans="1:15" x14ac:dyDescent="0.25">
      <c r="A71" t="s">
        <v>22</v>
      </c>
      <c r="B71" t="s">
        <v>11</v>
      </c>
      <c r="C71">
        <v>5</v>
      </c>
      <c r="D71" t="s">
        <v>14</v>
      </c>
      <c r="E71">
        <v>0.15750099400000001</v>
      </c>
      <c r="F71">
        <v>0.321721853</v>
      </c>
      <c r="G71">
        <v>0.86333239799999995</v>
      </c>
      <c r="H71">
        <v>0.51886275199999998</v>
      </c>
    </row>
    <row r="72" spans="1:15" x14ac:dyDescent="0.25">
      <c r="A72" t="s">
        <v>22</v>
      </c>
      <c r="B72" t="s">
        <v>12</v>
      </c>
      <c r="C72">
        <v>5</v>
      </c>
      <c r="D72" t="s">
        <v>14</v>
      </c>
      <c r="E72">
        <v>0.143405316</v>
      </c>
      <c r="F72">
        <v>0.292929098</v>
      </c>
      <c r="G72">
        <v>0.89043565700000005</v>
      </c>
      <c r="H72">
        <v>0.47545617099999998</v>
      </c>
    </row>
    <row r="73" spans="1:15" x14ac:dyDescent="0.25">
      <c r="A73" t="s">
        <v>22</v>
      </c>
      <c r="B73" t="s">
        <v>13</v>
      </c>
      <c r="C73">
        <v>5</v>
      </c>
      <c r="D73" t="s">
        <v>14</v>
      </c>
      <c r="E73">
        <v>0.14838596100000001</v>
      </c>
      <c r="F73">
        <v>0.30310289099999999</v>
      </c>
      <c r="G73">
        <v>0.88257447300000003</v>
      </c>
      <c r="H73">
        <v>0.48256310899999999</v>
      </c>
    </row>
    <row r="74" spans="1:15" x14ac:dyDescent="0.25">
      <c r="A74" t="s">
        <v>23</v>
      </c>
      <c r="B74" t="s">
        <v>9</v>
      </c>
      <c r="C74">
        <v>6</v>
      </c>
      <c r="D74" t="s">
        <v>10</v>
      </c>
      <c r="E74">
        <v>4.4750181E-2</v>
      </c>
      <c r="F74">
        <v>8.5889119E-2</v>
      </c>
      <c r="G74">
        <v>0.93575010199999997</v>
      </c>
      <c r="H74">
        <v>0.266768899</v>
      </c>
      <c r="I74">
        <v>0.27807337300000001</v>
      </c>
    </row>
    <row r="75" spans="1:15" x14ac:dyDescent="0.25">
      <c r="A75" t="s">
        <v>23</v>
      </c>
      <c r="B75" t="s">
        <v>11</v>
      </c>
      <c r="C75">
        <v>6</v>
      </c>
      <c r="D75" t="s">
        <v>10</v>
      </c>
      <c r="E75">
        <v>3.3256676999999998E-2</v>
      </c>
      <c r="F75">
        <v>6.3829611999999994E-2</v>
      </c>
      <c r="G75">
        <v>0.96418584900000004</v>
      </c>
      <c r="H75">
        <v>0.17899182899999999</v>
      </c>
      <c r="I75">
        <v>0.20640207999999999</v>
      </c>
    </row>
    <row r="76" spans="1:15" x14ac:dyDescent="0.25">
      <c r="A76" t="s">
        <v>23</v>
      </c>
      <c r="B76" t="s">
        <v>12</v>
      </c>
      <c r="C76">
        <v>6</v>
      </c>
      <c r="D76" t="s">
        <v>10</v>
      </c>
      <c r="E76">
        <v>3.1243382E-2</v>
      </c>
      <c r="F76">
        <v>5.9965490000000003E-2</v>
      </c>
      <c r="G76">
        <v>0.96835508199999998</v>
      </c>
      <c r="H76">
        <v>0.175580281</v>
      </c>
      <c r="I76">
        <v>0.17686096400000001</v>
      </c>
      <c r="J76">
        <v>3.0329999999999999</v>
      </c>
    </row>
    <row r="77" spans="1:15" x14ac:dyDescent="0.25">
      <c r="A77" t="s">
        <v>23</v>
      </c>
      <c r="B77" t="s">
        <v>13</v>
      </c>
      <c r="C77">
        <v>6</v>
      </c>
      <c r="D77" t="s">
        <v>10</v>
      </c>
      <c r="E77">
        <v>1.7339358999999999E-2</v>
      </c>
      <c r="F77">
        <v>3.3279468999999999E-2</v>
      </c>
      <c r="G77">
        <v>0.99042792800000001</v>
      </c>
      <c r="H77">
        <v>7.8791889000000004E-2</v>
      </c>
      <c r="I77" s="1">
        <v>0.141723719</v>
      </c>
      <c r="J77">
        <v>0.54200000000000004</v>
      </c>
      <c r="L77">
        <f>I76/I77</f>
        <v>1.2479277657115391</v>
      </c>
      <c r="M77">
        <f>J76/J77</f>
        <v>5.5959409594095932</v>
      </c>
      <c r="N77">
        <f>I76</f>
        <v>0.17686096400000001</v>
      </c>
      <c r="O77">
        <f>J76</f>
        <v>3.0329999999999999</v>
      </c>
    </row>
    <row r="78" spans="1:15" x14ac:dyDescent="0.25">
      <c r="A78" t="s">
        <v>23</v>
      </c>
      <c r="B78" t="s">
        <v>9</v>
      </c>
      <c r="C78">
        <v>6</v>
      </c>
      <c r="D78" t="s">
        <v>14</v>
      </c>
      <c r="E78">
        <v>9.1873363E-2</v>
      </c>
      <c r="F78">
        <v>0.192184253</v>
      </c>
      <c r="G78">
        <v>0.96614975599999997</v>
      </c>
      <c r="H78">
        <v>0.28613248400000002</v>
      </c>
    </row>
    <row r="79" spans="1:15" x14ac:dyDescent="0.25">
      <c r="A79" t="s">
        <v>23</v>
      </c>
      <c r="B79" t="s">
        <v>11</v>
      </c>
      <c r="C79">
        <v>6</v>
      </c>
      <c r="D79" t="s">
        <v>14</v>
      </c>
      <c r="E79">
        <v>6.8156532000000006E-2</v>
      </c>
      <c r="F79">
        <v>0.14257246900000001</v>
      </c>
      <c r="G79">
        <v>0.97929080999999996</v>
      </c>
      <c r="H79">
        <v>0.215519403</v>
      </c>
    </row>
    <row r="80" spans="1:15" x14ac:dyDescent="0.25">
      <c r="A80" t="s">
        <v>23</v>
      </c>
      <c r="B80" t="s">
        <v>12</v>
      </c>
      <c r="C80">
        <v>6</v>
      </c>
      <c r="D80" t="s">
        <v>14</v>
      </c>
      <c r="E80">
        <v>5.5881686999999999E-2</v>
      </c>
      <c r="F80">
        <v>0.116895473</v>
      </c>
      <c r="G80">
        <v>0.98313419599999996</v>
      </c>
      <c r="H80">
        <v>0.182014708</v>
      </c>
    </row>
    <row r="81" spans="1:15" x14ac:dyDescent="0.25">
      <c r="A81" t="s">
        <v>23</v>
      </c>
      <c r="B81" t="s">
        <v>13</v>
      </c>
      <c r="C81">
        <v>6</v>
      </c>
      <c r="D81" t="s">
        <v>14</v>
      </c>
      <c r="E81">
        <v>5.1841592999999998E-2</v>
      </c>
      <c r="F81">
        <v>0.10844424900000001</v>
      </c>
      <c r="G81">
        <v>0.98827148200000003</v>
      </c>
      <c r="H81">
        <v>0.14510263400000001</v>
      </c>
    </row>
    <row r="82" spans="1:15" x14ac:dyDescent="0.25">
      <c r="A82" t="s">
        <v>24</v>
      </c>
      <c r="B82" t="s">
        <v>9</v>
      </c>
      <c r="C82">
        <v>7</v>
      </c>
      <c r="D82" t="s">
        <v>10</v>
      </c>
      <c r="E82">
        <v>4.8355944999999997E-2</v>
      </c>
      <c r="F82">
        <v>9.4917807000000007E-2</v>
      </c>
      <c r="G82">
        <v>0.94703143400000001</v>
      </c>
      <c r="H82">
        <v>0.29175854899999998</v>
      </c>
      <c r="I82">
        <v>0.51685511799999995</v>
      </c>
    </row>
    <row r="83" spans="1:15" x14ac:dyDescent="0.25">
      <c r="A83" t="s">
        <v>24</v>
      </c>
      <c r="B83" t="s">
        <v>11</v>
      </c>
      <c r="C83">
        <v>7</v>
      </c>
      <c r="D83" t="s">
        <v>10</v>
      </c>
      <c r="E83">
        <v>1.3530995000000001E-2</v>
      </c>
      <c r="F83">
        <v>2.6559968999999999E-2</v>
      </c>
      <c r="G83">
        <v>0.99856360700000002</v>
      </c>
      <c r="H83">
        <v>6.0065647E-2</v>
      </c>
      <c r="I83" s="1">
        <v>0.21304895200000001</v>
      </c>
    </row>
    <row r="84" spans="1:15" x14ac:dyDescent="0.25">
      <c r="A84" t="s">
        <v>24</v>
      </c>
      <c r="B84" t="s">
        <v>12</v>
      </c>
      <c r="C84">
        <v>7</v>
      </c>
      <c r="D84" t="s">
        <v>10</v>
      </c>
      <c r="E84">
        <v>4.5624642E-2</v>
      </c>
      <c r="F84">
        <v>8.9556535000000007E-2</v>
      </c>
      <c r="G84">
        <v>0.95310353800000003</v>
      </c>
      <c r="H84">
        <v>0.23444874399999999</v>
      </c>
      <c r="I84">
        <v>0.497012065</v>
      </c>
      <c r="J84">
        <v>1.1080000000000001</v>
      </c>
    </row>
    <row r="85" spans="1:15" x14ac:dyDescent="0.25">
      <c r="A85" t="s">
        <v>24</v>
      </c>
      <c r="B85" t="s">
        <v>13</v>
      </c>
      <c r="C85">
        <v>7</v>
      </c>
      <c r="D85" t="s">
        <v>10</v>
      </c>
      <c r="E85">
        <v>3.3989482000000001E-2</v>
      </c>
      <c r="F85">
        <v>6.6717898999999997E-2</v>
      </c>
      <c r="G85">
        <v>0.97400932900000003</v>
      </c>
      <c r="H85">
        <v>0.151726159</v>
      </c>
      <c r="I85">
        <v>0.35060116800000002</v>
      </c>
      <c r="J85">
        <v>0.51300000000000001</v>
      </c>
      <c r="L85">
        <f>I84/I85</f>
        <v>1.4175995700048551</v>
      </c>
      <c r="M85">
        <f>J84/J85</f>
        <v>2.1598440545808968</v>
      </c>
      <c r="N85">
        <f>I84</f>
        <v>0.497012065</v>
      </c>
      <c r="O85">
        <f>J84</f>
        <v>1.1080000000000001</v>
      </c>
    </row>
    <row r="86" spans="1:15" x14ac:dyDescent="0.25">
      <c r="A86" t="s">
        <v>24</v>
      </c>
      <c r="B86" t="s">
        <v>9</v>
      </c>
      <c r="C86">
        <v>7</v>
      </c>
      <c r="D86" t="s">
        <v>14</v>
      </c>
      <c r="E86">
        <v>0.136105642</v>
      </c>
      <c r="F86">
        <v>0.42193731099999998</v>
      </c>
      <c r="G86">
        <v>0.92646783499999996</v>
      </c>
      <c r="H86">
        <v>0.33910591200000001</v>
      </c>
    </row>
    <row r="87" spans="1:15" x14ac:dyDescent="0.25">
      <c r="A87" t="s">
        <v>24</v>
      </c>
      <c r="B87" t="s">
        <v>11</v>
      </c>
      <c r="C87">
        <v>7</v>
      </c>
      <c r="D87" t="s">
        <v>14</v>
      </c>
      <c r="E87">
        <v>6.0156335999999998E-2</v>
      </c>
      <c r="F87">
        <v>0.186488983</v>
      </c>
      <c r="G87">
        <v>0.98498489</v>
      </c>
      <c r="H87">
        <v>0.162416915</v>
      </c>
    </row>
    <row r="88" spans="1:15" x14ac:dyDescent="0.25">
      <c r="A88" t="s">
        <v>24</v>
      </c>
      <c r="B88" t="s">
        <v>12</v>
      </c>
      <c r="C88">
        <v>7</v>
      </c>
      <c r="D88" t="s">
        <v>14</v>
      </c>
      <c r="E88">
        <v>0.131434209</v>
      </c>
      <c r="F88">
        <v>0.40745553000000001</v>
      </c>
      <c r="G88">
        <v>0.92886641700000006</v>
      </c>
      <c r="H88">
        <v>0.33186252199999999</v>
      </c>
    </row>
    <row r="89" spans="1:15" x14ac:dyDescent="0.25">
      <c r="A89" t="s">
        <v>24</v>
      </c>
      <c r="B89" t="s">
        <v>13</v>
      </c>
      <c r="C89">
        <v>7</v>
      </c>
      <c r="D89" t="s">
        <v>14</v>
      </c>
      <c r="E89">
        <v>9.1573116999999996E-2</v>
      </c>
      <c r="F89">
        <v>0.28388326899999999</v>
      </c>
      <c r="G89">
        <v>0.96746144499999998</v>
      </c>
      <c r="H89">
        <v>0.238719767</v>
      </c>
    </row>
  </sheetData>
  <sortState xmlns:xlrd2="http://schemas.microsoft.com/office/spreadsheetml/2017/richdata2" ref="AD31:AF40">
    <sortCondition ref="AE31:AE40"/>
  </sortState>
  <mergeCells count="1">
    <mergeCell ref="Q2:Q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errors_CDF_Final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USU_WETLab</dc:creator>
  <cp:lastModifiedBy>USU_WETLab</cp:lastModifiedBy>
  <dcterms:created xsi:type="dcterms:W3CDTF">2021-12-22T23:45:25Z</dcterms:created>
  <dcterms:modified xsi:type="dcterms:W3CDTF">2022-02-28T23:21:16Z</dcterms:modified>
</cp:coreProperties>
</file>