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nzy\Github\usu-RiverBuilder\site316_gcs_analysis\"/>
    </mc:Choice>
  </mc:AlternateContent>
  <bookViews>
    <workbookView xWindow="0" yWindow="0" windowWidth="15765" windowHeight="9060"/>
  </bookViews>
  <sheets>
    <sheet name="SFE_316_classmetrics" sheetId="1" r:id="rId1"/>
    <sheet name="baseflow" sheetId="2" r:id="rId2"/>
    <sheet name="bankfull" sheetId="3" r:id="rId3"/>
  </sheets>
  <calcPr calcId="162913"/>
</workbook>
</file>

<file path=xl/calcChain.xml><?xml version="1.0" encoding="utf-8"?>
<calcChain xmlns="http://schemas.openxmlformats.org/spreadsheetml/2006/main">
  <c r="E4" i="2" l="1"/>
  <c r="F4" i="2" s="1"/>
  <c r="E5" i="2"/>
  <c r="F5" i="2" s="1"/>
  <c r="E6" i="2"/>
  <c r="F6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F19" i="2" s="1"/>
  <c r="E20" i="2"/>
  <c r="E21" i="2"/>
  <c r="E22" i="2"/>
  <c r="E23" i="2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F46" i="2" s="1"/>
  <c r="E47" i="2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E86" i="2"/>
  <c r="E87" i="2"/>
  <c r="E88" i="2"/>
  <c r="E89" i="2"/>
  <c r="E90" i="2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F55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45" i="2"/>
  <c r="F47" i="2"/>
  <c r="F85" i="2"/>
  <c r="F86" i="2"/>
  <c r="F87" i="2"/>
  <c r="F88" i="2"/>
  <c r="F89" i="2"/>
  <c r="F90" i="2"/>
  <c r="C47" i="1"/>
  <c r="C43" i="1"/>
  <c r="C40" i="1"/>
  <c r="C41" i="1" s="1"/>
  <c r="C34" i="1"/>
  <c r="C29" i="1"/>
  <c r="C27" i="1"/>
  <c r="C28" i="1" s="1"/>
  <c r="C24" i="1"/>
  <c r="C23" i="1"/>
  <c r="B23" i="1"/>
  <c r="B22" i="1"/>
  <c r="B21" i="1"/>
  <c r="C16" i="1"/>
  <c r="C11" i="1"/>
  <c r="C10" i="1"/>
  <c r="C9" i="1"/>
  <c r="C8" i="1"/>
</calcChain>
</file>

<file path=xl/sharedStrings.xml><?xml version="1.0" encoding="utf-8"?>
<sst xmlns="http://schemas.openxmlformats.org/spreadsheetml/2006/main" count="79" uniqueCount="69">
  <si>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</si>
  <si>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</si>
  <si>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</si>
  <si>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</si>
  <si>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</si>
  <si>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</si>
  <si>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</si>
  <si>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</si>
  <si>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</si>
  <si>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</si>
  <si>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</si>
  <si>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</si>
  <si>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</si>
  <si>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</si>
  <si>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</si>
  <si>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</si>
  <si>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</si>
  <si>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</si>
  <si>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</si>
  <si>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</si>
  <si>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TIN</t>
  </si>
  <si>
    <t>METER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</si>
  <si>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</si>
  <si>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</si>
  <si>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</si>
  <si>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</si>
  <si>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</si>
  <si>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</si>
  <si>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</si>
  <si>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</si>
  <si>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</si>
  <si>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</si>
  <si>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</si>
  <si>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</si>
  <si>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lat offset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</si>
  <si>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</si>
  <si>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</si>
  <si>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</si>
  <si>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</si>
  <si>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</si>
  <si>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</si>
  <si>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</si>
  <si>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</si>
  <si>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</si>
  <si>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From the base flow width series, it does not go below 5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</si>
  <si>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</si>
  <si>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</si>
  <si>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</si>
  <si>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</si>
  <si>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</si>
  <si>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WSE difference raster and took average</t>
  </si>
  <si>
    <t>bf w</t>
  </si>
  <si>
    <t>Computed using zone stats on Qbf width series</t>
  </si>
  <si>
    <t>bf lat offset</t>
  </si>
  <si>
    <t>bf lat off min</t>
  </si>
  <si>
    <t>bf WSE slope</t>
  </si>
  <si>
    <t>Added Tuflow Qbf depth raster to DEM raster to get WSE raster, then computed WSS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</si>
  <si>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</si>
  <si>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</si>
  <si>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</si>
  <si>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</si>
  <si>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</si>
  <si>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</si>
  <si>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</si>
  <si>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</si>
  <si>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</si>
  <si>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>W (m)</t>
  </si>
  <si>
    <t xml:space="preserve">Z_fit </t>
  </si>
  <si>
    <t>Zd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</si>
</sst>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2"/>
    <xf numFmtId="0" fontId="4" fillId="0" borderId="2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166" fontId="3" fillId="0" borderId="0" xfId="0" applyNumberFormat="1" applyFont="1"/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1" fontId="3" fillId="2" borderId="2" xfId="0" applyNumberFormat="1" applyFont="1" applyFill="1" applyBorder="1"/>
    <xf numFmtId="0" fontId="3" fillId="2" borderId="2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/>
    <xf numFmtId="1" fontId="3" fillId="3" borderId="2" xfId="0" applyNumberFormat="1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2" fontId="3" fillId="3" borderId="2" xfId="0" applyNumberFormat="1" applyFont="1" applyFill="1" applyBorder="1"/>
    <xf numFmtId="2" fontId="1" fillId="0" borderId="2" xfId="1" applyNumberFormat="1" applyFont="1"/>
    <xf numFmtId="2" fontId="1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baseflow!$C$3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baseflow!$C$4:$C$96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baseflow!$D$4:$D$96</c:f>
              <c:numCache>
                <c:formatCode>0.00</c:formatCode>
                <c:ptCount val="93"/>
                <c:pt idx="0">
                  <c:v>999.66061196478802</c:v>
                </c:pt>
                <c:pt idx="1">
                  <c:v>999.56727082240297</c:v>
                </c:pt>
                <c:pt idx="2">
                  <c:v>999.543398433069</c:v>
                </c:pt>
                <c:pt idx="3">
                  <c:v>999.52015472412097</c:v>
                </c:pt>
                <c:pt idx="4">
                  <c:v>999.57449000506404</c:v>
                </c:pt>
                <c:pt idx="5">
                  <c:v>999.50409837516895</c:v>
                </c:pt>
                <c:pt idx="6">
                  <c:v>999.351141662597</c:v>
                </c:pt>
                <c:pt idx="7">
                  <c:v>999.28977981525804</c:v>
                </c:pt>
                <c:pt idx="8">
                  <c:v>999.31188740002005</c:v>
                </c:pt>
                <c:pt idx="9">
                  <c:v>999.31527822538203</c:v>
                </c:pt>
                <c:pt idx="10">
                  <c:v>999.33774626771003</c:v>
                </c:pt>
                <c:pt idx="11">
                  <c:v>999.24864593505799</c:v>
                </c:pt>
                <c:pt idx="12">
                  <c:v>999.16178088826302</c:v>
                </c:pt>
                <c:pt idx="13">
                  <c:v>999.24412804859105</c:v>
                </c:pt>
                <c:pt idx="14">
                  <c:v>999.11982727050702</c:v>
                </c:pt>
                <c:pt idx="15">
                  <c:v>999.04429662149505</c:v>
                </c:pt>
                <c:pt idx="16">
                  <c:v>998.98729680379199</c:v>
                </c:pt>
                <c:pt idx="17">
                  <c:v>998.95935638364006</c:v>
                </c:pt>
                <c:pt idx="18">
                  <c:v>998.88643423338601</c:v>
                </c:pt>
                <c:pt idx="19">
                  <c:v>998.79184621047</c:v>
                </c:pt>
                <c:pt idx="20">
                  <c:v>998.65169795511804</c:v>
                </c:pt>
                <c:pt idx="21">
                  <c:v>998.47884085695796</c:v>
                </c:pt>
                <c:pt idx="22">
                  <c:v>998.50846389244305</c:v>
                </c:pt>
                <c:pt idx="23">
                  <c:v>998.58378222792203</c:v>
                </c:pt>
                <c:pt idx="24">
                  <c:v>998.56421222566496</c:v>
                </c:pt>
                <c:pt idx="25">
                  <c:v>998.62833667116104</c:v>
                </c:pt>
                <c:pt idx="26">
                  <c:v>998.617656173196</c:v>
                </c:pt>
                <c:pt idx="27">
                  <c:v>998.63808150210605</c:v>
                </c:pt>
                <c:pt idx="28">
                  <c:v>998.65929742586798</c:v>
                </c:pt>
                <c:pt idx="29">
                  <c:v>998.60582315282795</c:v>
                </c:pt>
                <c:pt idx="30">
                  <c:v>998.57585281200602</c:v>
                </c:pt>
                <c:pt idx="31">
                  <c:v>998.57847712590103</c:v>
                </c:pt>
                <c:pt idx="32">
                  <c:v>998.50897193170294</c:v>
                </c:pt>
                <c:pt idx="33">
                  <c:v>998.48091299606904</c:v>
                </c:pt>
                <c:pt idx="34">
                  <c:v>998.43793274045197</c:v>
                </c:pt>
                <c:pt idx="35">
                  <c:v>998.32268503914804</c:v>
                </c:pt>
                <c:pt idx="36">
                  <c:v>998.36567817215803</c:v>
                </c:pt>
                <c:pt idx="37">
                  <c:v>998.40657596852304</c:v>
                </c:pt>
                <c:pt idx="38">
                  <c:v>998.359410484406</c:v>
                </c:pt>
                <c:pt idx="39">
                  <c:v>998.34677527273595</c:v>
                </c:pt>
                <c:pt idx="40">
                  <c:v>998.25138199935304</c:v>
                </c:pt>
                <c:pt idx="41">
                  <c:v>998.21662362720701</c:v>
                </c:pt>
                <c:pt idx="42">
                  <c:v>998.15137273320204</c:v>
                </c:pt>
                <c:pt idx="43">
                  <c:v>998.06839658030901</c:v>
                </c:pt>
                <c:pt idx="44">
                  <c:v>997.99487307974198</c:v>
                </c:pt>
                <c:pt idx="45">
                  <c:v>997.87972164733299</c:v>
                </c:pt>
                <c:pt idx="46">
                  <c:v>997.80386437664697</c:v>
                </c:pt>
                <c:pt idx="47">
                  <c:v>997.71900235609803</c:v>
                </c:pt>
                <c:pt idx="48">
                  <c:v>997.61845375013797</c:v>
                </c:pt>
                <c:pt idx="49">
                  <c:v>997.41253044899895</c:v>
                </c:pt>
                <c:pt idx="50">
                  <c:v>997.18064394553096</c:v>
                </c:pt>
                <c:pt idx="51">
                  <c:v>996.88817521392298</c:v>
                </c:pt>
                <c:pt idx="52">
                  <c:v>996.81473311166906</c:v>
                </c:pt>
                <c:pt idx="53">
                  <c:v>996.79623203971903</c:v>
                </c:pt>
                <c:pt idx="54">
                  <c:v>996.79130575490501</c:v>
                </c:pt>
                <c:pt idx="55">
                  <c:v>996.70813517252498</c:v>
                </c:pt>
                <c:pt idx="56">
                  <c:v>996.65623580577699</c:v>
                </c:pt>
                <c:pt idx="57">
                  <c:v>996.64210770997897</c:v>
                </c:pt>
                <c:pt idx="58">
                  <c:v>996.72446267731698</c:v>
                </c:pt>
                <c:pt idx="59">
                  <c:v>996.78911073871302</c:v>
                </c:pt>
                <c:pt idx="60">
                  <c:v>996.78133163452105</c:v>
                </c:pt>
                <c:pt idx="61">
                  <c:v>996.784529194078</c:v>
                </c:pt>
                <c:pt idx="62">
                  <c:v>996.81885398023405</c:v>
                </c:pt>
                <c:pt idx="63">
                  <c:v>996.911396988452</c:v>
                </c:pt>
                <c:pt idx="64">
                  <c:v>996.88809644481796</c:v>
                </c:pt>
                <c:pt idx="65">
                  <c:v>996.90540322839502</c:v>
                </c:pt>
                <c:pt idx="66">
                  <c:v>996.91490232752005</c:v>
                </c:pt>
                <c:pt idx="67">
                  <c:v>996.93001384210095</c:v>
                </c:pt>
                <c:pt idx="68">
                  <c:v>996.90236093524902</c:v>
                </c:pt>
                <c:pt idx="69">
                  <c:v>996.89474024707897</c:v>
                </c:pt>
                <c:pt idx="70">
                  <c:v>996.90924566582703</c:v>
                </c:pt>
                <c:pt idx="71">
                  <c:v>996.84478887428804</c:v>
                </c:pt>
                <c:pt idx="72">
                  <c:v>996.75371275445696</c:v>
                </c:pt>
                <c:pt idx="73">
                  <c:v>996.61583071493806</c:v>
                </c:pt>
                <c:pt idx="74">
                  <c:v>996.53121111995301</c:v>
                </c:pt>
                <c:pt idx="75">
                  <c:v>996.45930624789798</c:v>
                </c:pt>
                <c:pt idx="76">
                  <c:v>996.37945960279899</c:v>
                </c:pt>
                <c:pt idx="77">
                  <c:v>996.30197912127005</c:v>
                </c:pt>
                <c:pt idx="78">
                  <c:v>996.288694483585</c:v>
                </c:pt>
                <c:pt idx="79">
                  <c:v>996.225505873271</c:v>
                </c:pt>
                <c:pt idx="80">
                  <c:v>996.15964052017102</c:v>
                </c:pt>
                <c:pt idx="81">
                  <c:v>996.06469064735495</c:v>
                </c:pt>
                <c:pt idx="82">
                  <c:v>996.04185432057602</c:v>
                </c:pt>
                <c:pt idx="83">
                  <c:v>995.99366267877599</c:v>
                </c:pt>
                <c:pt idx="84">
                  <c:v>995.93178982204802</c:v>
                </c:pt>
                <c:pt idx="85">
                  <c:v>995.85402439934205</c:v>
                </c:pt>
                <c:pt idx="86">
                  <c:v>995.705319471091</c:v>
                </c:pt>
                <c:pt idx="87">
                  <c:v>995.62142258055405</c:v>
                </c:pt>
                <c:pt idx="88">
                  <c:v>995.57916754088603</c:v>
                </c:pt>
                <c:pt idx="89">
                  <c:v>995.52607544802902</c:v>
                </c:pt>
                <c:pt idx="90">
                  <c:v>995.53788775089902</c:v>
                </c:pt>
                <c:pt idx="91">
                  <c:v>995.46713930765702</c:v>
                </c:pt>
                <c:pt idx="92">
                  <c:v>995.52223561909295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baseflow!$F$3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baseflow!$C$4:$C$96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baseflow!$F$4:$F$96</c:f>
              <c:numCache>
                <c:formatCode>0.00</c:formatCode>
                <c:ptCount val="93"/>
                <c:pt idx="0">
                  <c:v>-8.6951010212032998E-2</c:v>
                </c:pt>
                <c:pt idx="1">
                  <c:v>-0.13479641019705468</c:v>
                </c:pt>
                <c:pt idx="2">
                  <c:v>-0.11317305713100723</c:v>
                </c:pt>
                <c:pt idx="3">
                  <c:v>-9.0921023679129576E-2</c:v>
                </c:pt>
                <c:pt idx="4">
                  <c:v>8.9099996639561141E-3</c:v>
                </c:pt>
                <c:pt idx="5">
                  <c:v>-1.5985887831106993E-2</c:v>
                </c:pt>
                <c:pt idx="6">
                  <c:v>-0.12344685800303523</c:v>
                </c:pt>
                <c:pt idx="7">
                  <c:v>-0.13931296294197182</c:v>
                </c:pt>
                <c:pt idx="8">
                  <c:v>-7.1709635779939163E-2</c:v>
                </c:pt>
                <c:pt idx="9">
                  <c:v>-2.2823068018055892E-2</c:v>
                </c:pt>
                <c:pt idx="10">
                  <c:v>4.5140716709966E-2</c:v>
                </c:pt>
                <c:pt idx="11">
                  <c:v>1.5361264579496492E-3</c:v>
                </c:pt>
                <c:pt idx="12">
                  <c:v>-3.9833177936998254E-2</c:v>
                </c:pt>
                <c:pt idx="13">
                  <c:v>8.8009724791049848E-2</c:v>
                </c:pt>
                <c:pt idx="14">
                  <c:v>9.2046891069230696E-3</c:v>
                </c:pt>
                <c:pt idx="15">
                  <c:v>-2.0830217505022119E-2</c:v>
                </c:pt>
                <c:pt idx="16">
                  <c:v>-3.2334292808059217E-2</c:v>
                </c:pt>
                <c:pt idx="17">
                  <c:v>-1.4778970559973459E-2</c:v>
                </c:pt>
                <c:pt idx="18">
                  <c:v>-4.2205378413996186E-2</c:v>
                </c:pt>
                <c:pt idx="19">
                  <c:v>-9.1297658930102443E-2</c:v>
                </c:pt>
                <c:pt idx="20">
                  <c:v>-0.1859501718820411</c:v>
                </c:pt>
                <c:pt idx="21">
                  <c:v>-0.31331152764209946</c:v>
                </c:pt>
                <c:pt idx="22">
                  <c:v>-0.23819274975699045</c:v>
                </c:pt>
                <c:pt idx="23">
                  <c:v>-0.11737867187798656</c:v>
                </c:pt>
                <c:pt idx="24">
                  <c:v>-9.1452931735034326E-2</c:v>
                </c:pt>
                <c:pt idx="25">
                  <c:v>1.8167256160950274E-2</c:v>
                </c:pt>
                <c:pt idx="26">
                  <c:v>5.2982500595931015E-2</c:v>
                </c:pt>
                <c:pt idx="27">
                  <c:v>0.11890357190600298</c:v>
                </c:pt>
                <c:pt idx="28">
                  <c:v>0.18561523806795321</c:v>
                </c:pt>
                <c:pt idx="29">
                  <c:v>0.17763670742795057</c:v>
                </c:pt>
                <c:pt idx="30">
                  <c:v>0.19316210900592523</c:v>
                </c:pt>
                <c:pt idx="31">
                  <c:v>0.2412821653009587</c:v>
                </c:pt>
                <c:pt idx="32">
                  <c:v>0.21727271350289357</c:v>
                </c:pt>
                <c:pt idx="33">
                  <c:v>0.23470952026900704</c:v>
                </c:pt>
                <c:pt idx="34">
                  <c:v>0.23722500705196126</c:v>
                </c:pt>
                <c:pt idx="35">
                  <c:v>0.16747304814794006</c:v>
                </c:pt>
                <c:pt idx="36">
                  <c:v>0.25596192355794756</c:v>
                </c:pt>
                <c:pt idx="37">
                  <c:v>0.34235546232298475</c:v>
                </c:pt>
                <c:pt idx="38">
                  <c:v>0.34068572060596125</c:v>
                </c:pt>
                <c:pt idx="39">
                  <c:v>0.373546251335938</c:v>
                </c:pt>
                <c:pt idx="40">
                  <c:v>0.3236487203530487</c:v>
                </c:pt>
                <c:pt idx="41">
                  <c:v>0.3343860906069267</c:v>
                </c:pt>
                <c:pt idx="42">
                  <c:v>0.31463093900197237</c:v>
                </c:pt>
                <c:pt idx="43">
                  <c:v>0.27715052850896882</c:v>
                </c:pt>
                <c:pt idx="44">
                  <c:v>0.2491227703419554</c:v>
                </c:pt>
                <c:pt idx="45">
                  <c:v>0.17946708033298364</c:v>
                </c:pt>
                <c:pt idx="46">
                  <c:v>0.14910555204687626</c:v>
                </c:pt>
                <c:pt idx="47">
                  <c:v>0.1097392738979579</c:v>
                </c:pt>
                <c:pt idx="48">
                  <c:v>5.4686410337922098E-2</c:v>
                </c:pt>
                <c:pt idx="49">
                  <c:v>-0.10574114840107995</c:v>
                </c:pt>
                <c:pt idx="50">
                  <c:v>-0.29213190946904888</c:v>
                </c:pt>
                <c:pt idx="51">
                  <c:v>-0.53910489867712386</c:v>
                </c:pt>
                <c:pt idx="52">
                  <c:v>-0.56705125853102345</c:v>
                </c:pt>
                <c:pt idx="53">
                  <c:v>-0.54005658808102908</c:v>
                </c:pt>
                <c:pt idx="54">
                  <c:v>-0.49948713049502658</c:v>
                </c:pt>
                <c:pt idx="55">
                  <c:v>-0.53716197047504011</c:v>
                </c:pt>
                <c:pt idx="56">
                  <c:v>-0.54356559482300781</c:v>
                </c:pt>
                <c:pt idx="57">
                  <c:v>-0.51219794822111453</c:v>
                </c:pt>
                <c:pt idx="58">
                  <c:v>-0.38434723848308749</c:v>
                </c:pt>
                <c:pt idx="59">
                  <c:v>-0.27420343468702413</c:v>
                </c:pt>
                <c:pt idx="60">
                  <c:v>-0.23648679647897097</c:v>
                </c:pt>
                <c:pt idx="61">
                  <c:v>-0.18779349452199767</c:v>
                </c:pt>
                <c:pt idx="62">
                  <c:v>-0.10797296596604156</c:v>
                </c:pt>
                <c:pt idx="63">
                  <c:v>3.0065784651924332E-2</c:v>
                </c:pt>
                <c:pt idx="64">
                  <c:v>5.2260983417909301E-2</c:v>
                </c:pt>
                <c:pt idx="65">
                  <c:v>0.11506350939498589</c:v>
                </c:pt>
                <c:pt idx="66">
                  <c:v>0.17005835092004418</c:v>
                </c:pt>
                <c:pt idx="67">
                  <c:v>0.23066560790084623</c:v>
                </c:pt>
                <c:pt idx="68">
                  <c:v>0.24850844344894085</c:v>
                </c:pt>
                <c:pt idx="69">
                  <c:v>0.28638349767891214</c:v>
                </c:pt>
                <c:pt idx="70">
                  <c:v>0.34638465882699165</c:v>
                </c:pt>
                <c:pt idx="71">
                  <c:v>0.32742360968802586</c:v>
                </c:pt>
                <c:pt idx="72">
                  <c:v>0.28184323225696062</c:v>
                </c:pt>
                <c:pt idx="73">
                  <c:v>0.18945693513796869</c:v>
                </c:pt>
                <c:pt idx="74">
                  <c:v>0.15033308255294742</c:v>
                </c:pt>
                <c:pt idx="75">
                  <c:v>0.12392395289793967</c:v>
                </c:pt>
                <c:pt idx="76">
                  <c:v>8.9573050198964665E-2</c:v>
                </c:pt>
                <c:pt idx="77">
                  <c:v>5.7588311070048803E-2</c:v>
                </c:pt>
                <c:pt idx="78">
                  <c:v>8.9799415784909797E-2</c:v>
                </c:pt>
                <c:pt idx="79">
                  <c:v>7.2106547870930626E-2</c:v>
                </c:pt>
                <c:pt idx="80">
                  <c:v>5.1736937170971942E-2</c:v>
                </c:pt>
                <c:pt idx="81">
                  <c:v>2.2828067549198749E-3</c:v>
                </c:pt>
                <c:pt idx="82">
                  <c:v>2.4942222376012069E-2</c:v>
                </c:pt>
                <c:pt idx="83">
                  <c:v>2.2246322975888688E-2</c:v>
                </c:pt>
                <c:pt idx="84">
                  <c:v>5.8692086479368299E-3</c:v>
                </c:pt>
                <c:pt idx="85">
                  <c:v>-2.6400471658007518E-2</c:v>
                </c:pt>
                <c:pt idx="86">
                  <c:v>-0.12960965750903597</c:v>
                </c:pt>
                <c:pt idx="87">
                  <c:v>-0.16801080564596305</c:v>
                </c:pt>
                <c:pt idx="88">
                  <c:v>-0.16477010291396255</c:v>
                </c:pt>
                <c:pt idx="89">
                  <c:v>-0.17236645337106893</c:v>
                </c:pt>
                <c:pt idx="90">
                  <c:v>-0.11505840810104928</c:v>
                </c:pt>
                <c:pt idx="91">
                  <c:v>-0.14031110894302401</c:v>
                </c:pt>
                <c:pt idx="92">
                  <c:v>-3.9719055107070744E-2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 (m)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baseflow!$C$4:$C$496</c:f>
              <c:numCache>
                <c:formatCode>General</c:formatCode>
                <c:ptCount val="4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baseflow!$G$4:$G$96</c:f>
              <c:numCache>
                <c:formatCode>General</c:formatCode>
                <c:ptCount val="93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  <c:pt idx="92">
                  <c:v>3.5063885980800005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 (ft)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bankfull!#REF!</c:f>
            </c:numRef>
          </c:xVal>
          <c:yVal>
            <c:numRef>
              <c:f>bankfull!$C$4:$C$96</c:f>
              <c:numCache>
                <c:formatCode>General</c:formatCode>
                <c:ptCount val="93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  <c:pt idx="92">
                  <c:v>3.8085980419199998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9-4744-8B84-6708D603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60312"/>
        <c:axId val="338860520"/>
      </c:scatterChart>
      <c:valAx>
        <c:axId val="1084060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8860520"/>
        <c:crosses val="autoZero"/>
        <c:crossBetween val="midCat"/>
      </c:valAx>
      <c:valAx>
        <c:axId val="338860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40603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2</xdr:row>
      <xdr:rowOff>9525</xdr:rowOff>
    </xdr:from>
    <xdr:ext cx="4371975" cy="2876550"/>
    <xdr:graphicFrame macro="">
      <xdr:nvGraphicFramePr>
        <xdr:cNvPr id="12176733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</xdr:colOff>
      <xdr:row>16</xdr:row>
      <xdr:rowOff>180975</xdr:rowOff>
    </xdr:from>
    <xdr:ext cx="4371975" cy="2886075"/>
    <xdr:graphicFrame macro="">
      <xdr:nvGraphicFramePr>
        <xdr:cNvPr id="194657529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32</xdr:row>
      <xdr:rowOff>0</xdr:rowOff>
    </xdr:from>
    <xdr:ext cx="4371975" cy="2876550"/>
    <xdr:graphicFrame macro="">
      <xdr:nvGraphicFramePr>
        <xdr:cNvPr id="6195152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1</xdr:row>
      <xdr:rowOff>28575</xdr:rowOff>
    </xdr:from>
    <xdr:ext cx="4371975" cy="2876550"/>
    <xdr:graphicFrame macro="">
      <xdr:nvGraphicFramePr>
        <xdr:cNvPr id="74874314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7" workbookViewId="0">
      <selection activeCell="B24" sqref="B24"/>
    </sheetView>
  </sheetViews>
  <sheetFormatPr defaultColWidth="12.625" defaultRowHeight="15" customHeight="1" x14ac:dyDescent="0.2"/>
  <cols>
    <col min="1" max="1" width="14.125" customWidth="1"/>
    <col min="2" max="2" width="7.625" customWidth="1"/>
    <col min="3" max="3" width="7" customWidth="1"/>
    <col min="4" max="26" width="7.625" customWidth="1"/>
  </cols>
  <sheetData>
    <row r="1" spans="1:3" x14ac:dyDescent="0.25">
      <c r="A1" s="1" t="s">
        <v>0</v>
      </c>
    </row>
    <row r="3" spans="1:3" x14ac:dyDescent="0.25">
      <c r="A3" s="2" t="s">
        <v>1</v>
      </c>
      <c r="B3" s="3">
        <v>0.30480000000000002</v>
      </c>
    </row>
    <row r="4" spans="1:3" x14ac:dyDescent="0.25">
      <c r="A4" s="4" t="s">
        <v>2</v>
      </c>
      <c r="B4" s="4"/>
    </row>
    <row r="5" spans="1:3" x14ac:dyDescent="0.25">
      <c r="A5" s="4" t="s">
        <v>3</v>
      </c>
      <c r="B5" s="4"/>
    </row>
    <row r="6" spans="1:3" x14ac:dyDescent="0.25">
      <c r="A6" s="5" t="s">
        <v>4</v>
      </c>
      <c r="B6" s="5" t="s">
        <v>5</v>
      </c>
      <c r="C6" s="6" t="s">
        <v>6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7">
        <v>1.05</v>
      </c>
      <c r="C8" s="8">
        <f t="shared" ref="C8:C11" si="0">B8/0.3048</f>
        <v>3.4448818897637796</v>
      </c>
    </row>
    <row r="9" spans="1:3" x14ac:dyDescent="0.25">
      <c r="A9" s="1" t="s">
        <v>9</v>
      </c>
      <c r="B9" s="1">
        <v>11.35</v>
      </c>
      <c r="C9" s="8">
        <f t="shared" si="0"/>
        <v>37.237532808398946</v>
      </c>
    </row>
    <row r="10" spans="1:3" x14ac:dyDescent="0.25">
      <c r="A10" s="1" t="s">
        <v>10</v>
      </c>
      <c r="B10" s="1">
        <v>11.49</v>
      </c>
      <c r="C10" s="8">
        <f t="shared" si="0"/>
        <v>37.696850393700785</v>
      </c>
    </row>
    <row r="11" spans="1:3" x14ac:dyDescent="0.25">
      <c r="A11" s="1" t="s">
        <v>11</v>
      </c>
      <c r="B11" s="1">
        <v>6</v>
      </c>
      <c r="C11" s="9">
        <f t="shared" si="0"/>
        <v>19.685039370078741</v>
      </c>
    </row>
    <row r="12" spans="1:3" x14ac:dyDescent="0.25">
      <c r="A12" s="1" t="s">
        <v>12</v>
      </c>
      <c r="B12" s="1">
        <v>0.19</v>
      </c>
      <c r="C12" s="10"/>
    </row>
    <row r="13" spans="1:3" x14ac:dyDescent="0.25">
      <c r="A13" s="1" t="s">
        <v>13</v>
      </c>
      <c r="B13" s="1">
        <v>0.28999999999999998</v>
      </c>
      <c r="C13" s="10"/>
    </row>
    <row r="14" spans="1:3" x14ac:dyDescent="0.25">
      <c r="A14" s="1" t="s">
        <v>14</v>
      </c>
      <c r="B14" s="1">
        <v>190</v>
      </c>
      <c r="C14" s="10"/>
    </row>
    <row r="15" spans="1:3" x14ac:dyDescent="0.25">
      <c r="A15" s="1" t="s">
        <v>15</v>
      </c>
      <c r="B15" s="1">
        <v>2000</v>
      </c>
      <c r="C15" s="10"/>
    </row>
    <row r="16" spans="1:3" x14ac:dyDescent="0.25">
      <c r="A16" s="1" t="s">
        <v>16</v>
      </c>
      <c r="B16" s="1">
        <v>130</v>
      </c>
      <c r="C16" s="11">
        <f>B16/0.3048</f>
        <v>426.50918635170603</v>
      </c>
    </row>
    <row r="17" spans="1:5" x14ac:dyDescent="0.25">
      <c r="A17" s="1" t="s">
        <v>17</v>
      </c>
      <c r="B17" s="1">
        <v>4</v>
      </c>
      <c r="C17" s="9"/>
    </row>
    <row r="18" spans="1:5" x14ac:dyDescent="0.25">
      <c r="A18" s="1" t="s">
        <v>18</v>
      </c>
      <c r="B18" s="1">
        <v>39.729188450000002</v>
      </c>
    </row>
    <row r="19" spans="1:5" x14ac:dyDescent="0.25">
      <c r="A19" s="5" t="s">
        <v>19</v>
      </c>
      <c r="B19" s="5">
        <v>-123.646468</v>
      </c>
      <c r="C19" s="5"/>
    </row>
    <row r="20" spans="1:5" x14ac:dyDescent="0.25">
      <c r="A20" s="5" t="s">
        <v>20</v>
      </c>
      <c r="B20" s="12" t="s">
        <v>21</v>
      </c>
      <c r="C20" s="6" t="s">
        <v>22</v>
      </c>
      <c r="E20" s="1" t="s">
        <v>23</v>
      </c>
    </row>
    <row r="21" spans="1:5" ht="15" customHeight="1" x14ac:dyDescent="0.25">
      <c r="A21" s="13" t="s">
        <v>24</v>
      </c>
      <c r="B21" s="1">
        <f t="shared" ref="B21:B23" si="1">C21*$B$3</f>
        <v>185.129424</v>
      </c>
      <c r="C21" s="1">
        <v>607.38</v>
      </c>
      <c r="E21" s="1" t="s">
        <v>25</v>
      </c>
    </row>
    <row r="22" spans="1:5" ht="15" customHeight="1" x14ac:dyDescent="0.25">
      <c r="A22" s="13" t="s">
        <v>26</v>
      </c>
      <c r="B22" s="1">
        <f t="shared" si="1"/>
        <v>180.46110719999999</v>
      </c>
      <c r="C22" s="1">
        <v>592.06399999999996</v>
      </c>
    </row>
    <row r="23" spans="1:5" ht="15.75" customHeight="1" x14ac:dyDescent="0.25">
      <c r="A23" s="13" t="s">
        <v>27</v>
      </c>
      <c r="B23" s="1">
        <f t="shared" si="1"/>
        <v>0.31268481785752894</v>
      </c>
      <c r="C23" s="14">
        <f>C21/C22</f>
        <v>1.0258688249918928</v>
      </c>
    </row>
    <row r="24" spans="1:5" ht="15.75" customHeight="1" x14ac:dyDescent="0.25">
      <c r="A24" s="15" t="s">
        <v>28</v>
      </c>
      <c r="B24" s="16"/>
      <c r="C24" s="17">
        <f>217.98*SIN(RADIANS(13))</f>
        <v>49.034830825875694</v>
      </c>
      <c r="E24" s="1" t="s">
        <v>29</v>
      </c>
    </row>
    <row r="25" spans="1:5" ht="15.75" customHeight="1" x14ac:dyDescent="0.25">
      <c r="A25" s="15" t="s">
        <v>30</v>
      </c>
      <c r="B25" s="16"/>
      <c r="C25" s="16">
        <v>0</v>
      </c>
    </row>
    <row r="26" spans="1:5" ht="15.75" customHeight="1" x14ac:dyDescent="0.25">
      <c r="A26" s="15" t="s">
        <v>31</v>
      </c>
      <c r="B26" s="16"/>
      <c r="C26" s="18" t="s">
        <v>32</v>
      </c>
      <c r="E26" s="1" t="s">
        <v>29</v>
      </c>
    </row>
    <row r="27" spans="1:5" ht="15.75" customHeight="1" x14ac:dyDescent="0.25">
      <c r="A27" s="13" t="s">
        <v>33</v>
      </c>
      <c r="C27" s="19">
        <f>85046.2/C21</f>
        <v>140.02140340478778</v>
      </c>
    </row>
    <row r="28" spans="1:5" ht="15.75" customHeight="1" x14ac:dyDescent="0.25">
      <c r="A28" s="20" t="s">
        <v>34</v>
      </c>
      <c r="B28" s="21"/>
      <c r="C28" s="22">
        <f>(C27-C40)/2</f>
        <v>43.669449109289076</v>
      </c>
      <c r="E28" s="1" t="s">
        <v>29</v>
      </c>
    </row>
    <row r="29" spans="1:5" ht="15.75" customHeight="1" x14ac:dyDescent="0.25">
      <c r="A29" s="20" t="s">
        <v>35</v>
      </c>
      <c r="B29" s="21"/>
      <c r="C29" s="21">
        <f>1004.6-C44</f>
        <v>5.5600000000000591</v>
      </c>
      <c r="E29" s="1" t="s">
        <v>29</v>
      </c>
    </row>
    <row r="30" spans="1:5" ht="15.75" customHeight="1" x14ac:dyDescent="0.25">
      <c r="A30" s="23"/>
      <c r="B30" s="5"/>
      <c r="C30" s="5"/>
    </row>
    <row r="31" spans="1:5" ht="15.75" customHeight="1" x14ac:dyDescent="0.25">
      <c r="A31" s="24" t="s">
        <v>36</v>
      </c>
      <c r="B31" s="25"/>
      <c r="C31" s="25" t="s">
        <v>22</v>
      </c>
    </row>
    <row r="32" spans="1:5" ht="15.75" customHeight="1" x14ac:dyDescent="0.25">
      <c r="A32" s="20" t="s">
        <v>37</v>
      </c>
      <c r="B32" s="21"/>
      <c r="C32" s="21">
        <v>0.13100000000000001</v>
      </c>
      <c r="E32" s="1" t="s">
        <v>38</v>
      </c>
    </row>
    <row r="33" spans="1:5" ht="15.75" customHeight="1" x14ac:dyDescent="0.25">
      <c r="A33" s="20" t="s">
        <v>39</v>
      </c>
      <c r="B33" s="21"/>
      <c r="C33" s="21">
        <v>0.05</v>
      </c>
      <c r="E33" s="1" t="s">
        <v>40</v>
      </c>
    </row>
    <row r="34" spans="1:5" ht="15.75" customHeight="1" x14ac:dyDescent="0.25">
      <c r="A34" s="20" t="s">
        <v>41</v>
      </c>
      <c r="B34" s="21"/>
      <c r="C34" s="26">
        <f>(10793.5+13.4548)/C21</f>
        <v>17.792740623662286</v>
      </c>
      <c r="E34" s="1" t="s">
        <v>42</v>
      </c>
    </row>
    <row r="35" spans="1:5" ht="15.75" customHeight="1" x14ac:dyDescent="0.25">
      <c r="A35" s="20" t="s">
        <v>43</v>
      </c>
      <c r="B35" s="21"/>
      <c r="C35" s="26">
        <v>5</v>
      </c>
      <c r="E35" s="1" t="s">
        <v>44</v>
      </c>
    </row>
    <row r="36" spans="1:5" ht="15" customHeight="1" x14ac:dyDescent="0.25">
      <c r="A36" s="20" t="s">
        <v>45</v>
      </c>
      <c r="B36" s="21"/>
      <c r="C36" s="26"/>
    </row>
    <row r="37" spans="1:5" ht="15.75" customHeight="1" x14ac:dyDescent="0.25">
      <c r="A37" s="20" t="s">
        <v>46</v>
      </c>
      <c r="B37" s="21"/>
      <c r="C37" s="21">
        <v>0.94</v>
      </c>
      <c r="E37" s="1" t="s">
        <v>47</v>
      </c>
    </row>
    <row r="38" spans="1:5" ht="15.75" customHeight="1" x14ac:dyDescent="0.25">
      <c r="A38" s="20" t="s">
        <v>48</v>
      </c>
      <c r="B38" s="21"/>
      <c r="C38" s="21">
        <v>0.67400000000000004</v>
      </c>
      <c r="E38" s="1" t="s">
        <v>49</v>
      </c>
    </row>
    <row r="39" spans="1:5" ht="15.75" customHeight="1" x14ac:dyDescent="0.25">
      <c r="A39" s="20" t="s">
        <v>46</v>
      </c>
      <c r="B39" s="21"/>
      <c r="C39" s="21">
        <v>0.9395</v>
      </c>
      <c r="E39" s="1" t="s">
        <v>50</v>
      </c>
    </row>
    <row r="40" spans="1:5" ht="15.75" customHeight="1" x14ac:dyDescent="0.25">
      <c r="A40" s="20" t="s">
        <v>51</v>
      </c>
      <c r="B40" s="21"/>
      <c r="C40" s="26">
        <f>31998.3/C21</f>
        <v>52.682505186209617</v>
      </c>
      <c r="E40" s="1" t="s">
        <v>52</v>
      </c>
    </row>
    <row r="41" spans="1:5" ht="15.75" customHeight="1" x14ac:dyDescent="0.25">
      <c r="A41" s="20" t="s">
        <v>53</v>
      </c>
      <c r="B41" s="21"/>
      <c r="C41" s="26">
        <f>(C40-C34)/2</f>
        <v>17.444882281273664</v>
      </c>
    </row>
    <row r="42" spans="1:5" ht="15.75" customHeight="1" x14ac:dyDescent="0.25">
      <c r="A42" s="20" t="s">
        <v>54</v>
      </c>
      <c r="B42" s="21"/>
      <c r="C42" s="26">
        <v>3</v>
      </c>
      <c r="E42" s="1" t="s">
        <v>40</v>
      </c>
    </row>
    <row r="43" spans="1:5" ht="15.75" customHeight="1" x14ac:dyDescent="0.25">
      <c r="A43" s="20" t="s">
        <v>55</v>
      </c>
      <c r="B43" s="21"/>
      <c r="C43" s="21">
        <f>(1000.761-995.863)/C21</f>
        <v>8.0641443577330676E-3</v>
      </c>
      <c r="E43" s="1" t="s">
        <v>56</v>
      </c>
    </row>
    <row r="44" spans="1:5" ht="15.75" customHeight="1" x14ac:dyDescent="0.25">
      <c r="A44" s="13" t="s">
        <v>57</v>
      </c>
      <c r="C44" s="1">
        <v>999.04</v>
      </c>
      <c r="E44" s="1" t="s">
        <v>58</v>
      </c>
    </row>
    <row r="45" spans="1:5" ht="15.75" customHeight="1" x14ac:dyDescent="0.2"/>
    <row r="46" spans="1:5" ht="15.75" customHeight="1" x14ac:dyDescent="0.25">
      <c r="A46" s="24" t="s">
        <v>59</v>
      </c>
      <c r="B46" s="25"/>
      <c r="C46" s="25" t="s">
        <v>22</v>
      </c>
    </row>
    <row r="47" spans="1:5" ht="15.75" customHeight="1" x14ac:dyDescent="0.25">
      <c r="A47" s="13" t="s">
        <v>60</v>
      </c>
      <c r="B47" s="1">
        <v>6.9340000000000001E-3</v>
      </c>
      <c r="C47" s="1">
        <f>B47</f>
        <v>6.9340000000000001E-3</v>
      </c>
      <c r="E47" s="1" t="s">
        <v>61</v>
      </c>
    </row>
    <row r="48" spans="1:5" ht="15.75" customHeight="1" x14ac:dyDescent="0.25">
      <c r="A48" s="7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0"/>
  <sheetViews>
    <sheetView topLeftCell="B1" zoomScale="85" zoomScaleNormal="85" workbookViewId="0">
      <selection activeCell="G4" sqref="G4"/>
    </sheetView>
  </sheetViews>
  <sheetFormatPr defaultColWidth="12.625" defaultRowHeight="15" customHeight="1" x14ac:dyDescent="0.2"/>
  <cols>
    <col min="1" max="1" width="3.5" customWidth="1"/>
    <col min="2" max="2" width="3.375" customWidth="1"/>
    <col min="3" max="7" width="10.25" customWidth="1"/>
    <col min="8" max="16" width="7.625" customWidth="1"/>
  </cols>
  <sheetData>
    <row r="2" spans="2:7" x14ac:dyDescent="0.25">
      <c r="C2" s="1" t="s">
        <v>62</v>
      </c>
      <c r="D2" s="1"/>
      <c r="E2" s="1"/>
      <c r="F2" s="1"/>
      <c r="G2" s="1"/>
    </row>
    <row r="3" spans="2:7" x14ac:dyDescent="0.25">
      <c r="B3" s="1" t="s">
        <v>63</v>
      </c>
      <c r="C3" s="1" t="s">
        <v>64</v>
      </c>
      <c r="D3" s="1" t="s">
        <v>65</v>
      </c>
      <c r="E3" s="1" t="s">
        <v>67</v>
      </c>
      <c r="F3" s="1" t="s">
        <v>68</v>
      </c>
      <c r="G3" s="1" t="s">
        <v>66</v>
      </c>
    </row>
    <row r="4" spans="2:7" x14ac:dyDescent="0.25">
      <c r="B4" s="1">
        <v>0</v>
      </c>
      <c r="C4" s="1">
        <v>0</v>
      </c>
      <c r="D4" s="27">
        <v>999.66061196478802</v>
      </c>
      <c r="E4" s="1">
        <f t="shared" ref="E4:E35" si="0">-0.0227478712*C4+999.747562975</f>
        <v>999.74756297500005</v>
      </c>
      <c r="F4" s="28">
        <f>D4-E4</f>
        <v>-8.6951010212032998E-2</v>
      </c>
      <c r="G4" s="1">
        <v>1.6796673950400003</v>
      </c>
    </row>
    <row r="5" spans="2:7" x14ac:dyDescent="0.25">
      <c r="B5" s="1">
        <v>1</v>
      </c>
      <c r="C5" s="1">
        <v>2</v>
      </c>
      <c r="D5" s="27">
        <v>999.56727082240297</v>
      </c>
      <c r="E5" s="1">
        <f t="shared" si="0"/>
        <v>999.70206723260003</v>
      </c>
      <c r="F5" s="28">
        <f t="shared" ref="F5:F68" si="1">D5-E5</f>
        <v>-0.13479641019705468</v>
      </c>
      <c r="G5" s="1">
        <v>2.38781545296</v>
      </c>
    </row>
    <row r="6" spans="2:7" x14ac:dyDescent="0.25">
      <c r="B6" s="1">
        <v>2</v>
      </c>
      <c r="C6" s="1">
        <v>4</v>
      </c>
      <c r="D6" s="27">
        <v>999.543398433069</v>
      </c>
      <c r="E6" s="1">
        <f t="shared" si="0"/>
        <v>999.65657149020001</v>
      </c>
      <c r="F6" s="28">
        <f t="shared" si="1"/>
        <v>-0.11317305713100723</v>
      </c>
      <c r="G6" s="1">
        <v>3.8727888914399999</v>
      </c>
    </row>
    <row r="7" spans="2:7" x14ac:dyDescent="0.25">
      <c r="B7" s="1">
        <v>3</v>
      </c>
      <c r="C7" s="1">
        <v>6</v>
      </c>
      <c r="D7" s="27">
        <v>999.52015472412097</v>
      </c>
      <c r="E7" s="1">
        <f t="shared" si="0"/>
        <v>999.6110757478001</v>
      </c>
      <c r="F7" s="28">
        <f t="shared" si="1"/>
        <v>-9.0921023679129576E-2</v>
      </c>
      <c r="G7" s="1">
        <v>4.2696687580799999</v>
      </c>
    </row>
    <row r="8" spans="2:7" x14ac:dyDescent="0.25">
      <c r="B8" s="1">
        <v>4</v>
      </c>
      <c r="C8" s="1">
        <v>8</v>
      </c>
      <c r="D8" s="27">
        <v>999.57449000506404</v>
      </c>
      <c r="E8" s="1">
        <f t="shared" si="0"/>
        <v>999.56558000540008</v>
      </c>
      <c r="F8" s="28">
        <f t="shared" si="1"/>
        <v>8.9099996639561141E-3</v>
      </c>
      <c r="G8" s="1">
        <v>4.4473366780800001</v>
      </c>
    </row>
    <row r="9" spans="2:7" x14ac:dyDescent="0.25">
      <c r="B9" s="1">
        <v>5</v>
      </c>
      <c r="C9" s="1">
        <v>10</v>
      </c>
      <c r="D9" s="27">
        <v>999.50409837516895</v>
      </c>
      <c r="E9" s="1">
        <f t="shared" si="0"/>
        <v>999.52008426300006</v>
      </c>
      <c r="F9" s="28">
        <f t="shared" si="1"/>
        <v>-1.5985887831106993E-2</v>
      </c>
      <c r="G9" s="1">
        <v>4.1706698399999995</v>
      </c>
    </row>
    <row r="10" spans="2:7" x14ac:dyDescent="0.25">
      <c r="B10" s="1">
        <v>6</v>
      </c>
      <c r="C10" s="1">
        <v>12</v>
      </c>
      <c r="D10" s="27">
        <v>999.351141662597</v>
      </c>
      <c r="E10" s="1">
        <f t="shared" si="0"/>
        <v>999.47458852060004</v>
      </c>
      <c r="F10" s="28">
        <f t="shared" si="1"/>
        <v>-0.12344685800303523</v>
      </c>
      <c r="G10" s="1">
        <v>4.80337368</v>
      </c>
    </row>
    <row r="11" spans="2:7" x14ac:dyDescent="0.25">
      <c r="B11" s="1">
        <v>7</v>
      </c>
      <c r="C11" s="1">
        <v>14</v>
      </c>
      <c r="D11" s="27">
        <v>999.28977981525804</v>
      </c>
      <c r="E11" s="1">
        <f t="shared" si="0"/>
        <v>999.42909277820002</v>
      </c>
      <c r="F11" s="28">
        <f t="shared" si="1"/>
        <v>-0.13931296294197182</v>
      </c>
      <c r="G11" s="1">
        <v>4.80337368</v>
      </c>
    </row>
    <row r="12" spans="2:7" x14ac:dyDescent="0.25">
      <c r="B12" s="1">
        <v>8</v>
      </c>
      <c r="C12" s="1">
        <v>16</v>
      </c>
      <c r="D12" s="27">
        <v>999.31188740002005</v>
      </c>
      <c r="E12" s="1">
        <f t="shared" si="0"/>
        <v>999.38359703579999</v>
      </c>
      <c r="F12" s="28">
        <f t="shared" si="1"/>
        <v>-7.1709635779939163E-2</v>
      </c>
      <c r="G12" s="1">
        <v>4.2696687580799999</v>
      </c>
    </row>
    <row r="13" spans="2:7" x14ac:dyDescent="0.25">
      <c r="B13" s="1">
        <v>9</v>
      </c>
      <c r="C13" s="1">
        <v>18</v>
      </c>
      <c r="D13" s="27">
        <v>999.31527822538203</v>
      </c>
      <c r="E13" s="1">
        <f t="shared" si="0"/>
        <v>999.33810129340009</v>
      </c>
      <c r="F13" s="28">
        <f t="shared" si="1"/>
        <v>-2.2823068018055892E-2</v>
      </c>
      <c r="G13" s="1">
        <v>4.6909633790400003</v>
      </c>
    </row>
    <row r="14" spans="2:7" x14ac:dyDescent="0.25">
      <c r="B14" s="1">
        <v>10</v>
      </c>
      <c r="C14" s="1">
        <v>20</v>
      </c>
      <c r="D14" s="27">
        <v>999.33774626771003</v>
      </c>
      <c r="E14" s="1">
        <f t="shared" si="0"/>
        <v>999.29260555100007</v>
      </c>
      <c r="F14" s="28">
        <f t="shared" si="1"/>
        <v>4.5140716709966E-2</v>
      </c>
      <c r="G14" s="1">
        <v>4.9747934438400003</v>
      </c>
    </row>
    <row r="15" spans="2:7" x14ac:dyDescent="0.25">
      <c r="B15" s="1">
        <v>11</v>
      </c>
      <c r="C15" s="1">
        <v>22</v>
      </c>
      <c r="D15" s="27">
        <v>999.24864593505799</v>
      </c>
      <c r="E15" s="1">
        <f t="shared" si="0"/>
        <v>999.24710980860004</v>
      </c>
      <c r="F15" s="28">
        <f t="shared" si="1"/>
        <v>1.5361264579496492E-3</v>
      </c>
      <c r="G15" s="1">
        <v>4.9747934438400003</v>
      </c>
    </row>
    <row r="16" spans="2:7" x14ac:dyDescent="0.25">
      <c r="B16" s="1">
        <v>12</v>
      </c>
      <c r="C16" s="1">
        <v>24</v>
      </c>
      <c r="D16" s="27">
        <v>999.16178088826302</v>
      </c>
      <c r="E16" s="1">
        <f t="shared" si="0"/>
        <v>999.20161406620002</v>
      </c>
      <c r="F16" s="28">
        <f t="shared" si="1"/>
        <v>-3.9833177936998254E-2</v>
      </c>
      <c r="G16" s="1">
        <v>4.4220385219200002</v>
      </c>
    </row>
    <row r="17" spans="2:7" x14ac:dyDescent="0.25">
      <c r="B17" s="1">
        <v>13</v>
      </c>
      <c r="C17" s="1">
        <v>26</v>
      </c>
      <c r="D17" s="27">
        <v>999.24412804859105</v>
      </c>
      <c r="E17" s="1">
        <f t="shared" si="0"/>
        <v>999.1561183238</v>
      </c>
      <c r="F17" s="28">
        <f t="shared" si="1"/>
        <v>8.8009724791049848E-2</v>
      </c>
      <c r="G17" s="1">
        <v>3.8692836000000002</v>
      </c>
    </row>
    <row r="18" spans="2:7" x14ac:dyDescent="0.25">
      <c r="B18" s="1">
        <v>14</v>
      </c>
      <c r="C18" s="1">
        <v>28</v>
      </c>
      <c r="D18" s="27">
        <v>999.11982727050702</v>
      </c>
      <c r="E18" s="1">
        <f t="shared" si="0"/>
        <v>999.11062258140009</v>
      </c>
      <c r="F18" s="28">
        <f t="shared" si="1"/>
        <v>9.2046891069230696E-3</v>
      </c>
      <c r="G18" s="1">
        <v>6.0803027085599997</v>
      </c>
    </row>
    <row r="19" spans="2:7" x14ac:dyDescent="0.25">
      <c r="B19" s="1">
        <v>15</v>
      </c>
      <c r="C19" s="1">
        <v>30</v>
      </c>
      <c r="D19" s="27">
        <v>999.04429662149505</v>
      </c>
      <c r="E19" s="1">
        <f t="shared" si="0"/>
        <v>999.06512683900007</v>
      </c>
      <c r="F19" s="28">
        <f t="shared" si="1"/>
        <v>-2.0830217505022119E-2</v>
      </c>
      <c r="G19" s="1">
        <v>6.0887155543200002</v>
      </c>
    </row>
    <row r="20" spans="2:7" x14ac:dyDescent="0.25">
      <c r="B20" s="1">
        <v>16</v>
      </c>
      <c r="C20" s="1">
        <v>32</v>
      </c>
      <c r="D20" s="27">
        <v>998.98729680379199</v>
      </c>
      <c r="E20" s="1">
        <f t="shared" si="0"/>
        <v>999.01963109660005</v>
      </c>
      <c r="F20" s="28">
        <f t="shared" si="1"/>
        <v>-3.2334292808059217E-2</v>
      </c>
      <c r="G20" s="1">
        <v>4.9896977676000009</v>
      </c>
    </row>
    <row r="21" spans="2:7" ht="15.75" customHeight="1" x14ac:dyDescent="0.25">
      <c r="B21" s="1">
        <v>17</v>
      </c>
      <c r="C21" s="1">
        <v>34</v>
      </c>
      <c r="D21" s="27">
        <v>998.95935638364006</v>
      </c>
      <c r="E21" s="1">
        <f t="shared" si="0"/>
        <v>998.97413535420003</v>
      </c>
      <c r="F21" s="28">
        <f t="shared" si="1"/>
        <v>-1.4778970559973459E-2</v>
      </c>
      <c r="G21" s="1">
        <v>4.8709782590400001</v>
      </c>
    </row>
    <row r="22" spans="2:7" ht="15.75" customHeight="1" x14ac:dyDescent="0.25">
      <c r="B22" s="1">
        <v>18</v>
      </c>
      <c r="C22" s="1">
        <v>36</v>
      </c>
      <c r="D22" s="27">
        <v>998.88643423338601</v>
      </c>
      <c r="E22" s="1">
        <f t="shared" si="0"/>
        <v>998.92863961180001</v>
      </c>
      <c r="F22" s="28">
        <f t="shared" si="1"/>
        <v>-4.2205378413996186E-2</v>
      </c>
      <c r="G22" s="1">
        <v>5.6148427504800003</v>
      </c>
    </row>
    <row r="23" spans="2:7" ht="15.75" customHeight="1" x14ac:dyDescent="0.25">
      <c r="B23" s="1">
        <v>19</v>
      </c>
      <c r="C23" s="1">
        <v>38</v>
      </c>
      <c r="D23" s="27">
        <v>998.79184621047</v>
      </c>
      <c r="E23" s="1">
        <f t="shared" si="0"/>
        <v>998.8831438694001</v>
      </c>
      <c r="F23" s="28">
        <f t="shared" si="1"/>
        <v>-9.1297658930102443E-2</v>
      </c>
      <c r="G23" s="1">
        <v>7.0285965600000004</v>
      </c>
    </row>
    <row r="24" spans="2:7" ht="15.75" customHeight="1" x14ac:dyDescent="0.25">
      <c r="B24" s="1">
        <v>20</v>
      </c>
      <c r="C24" s="1">
        <v>40</v>
      </c>
      <c r="D24" s="27">
        <v>998.65169795511804</v>
      </c>
      <c r="E24" s="1">
        <f t="shared" si="0"/>
        <v>998.83764812700008</v>
      </c>
      <c r="F24" s="28">
        <f t="shared" si="1"/>
        <v>-0.1859501718820411</v>
      </c>
      <c r="G24" s="1">
        <v>5.84581991616</v>
      </c>
    </row>
    <row r="25" spans="2:7" ht="15.75" customHeight="1" x14ac:dyDescent="0.25">
      <c r="B25" s="1">
        <v>21</v>
      </c>
      <c r="C25" s="1">
        <v>42</v>
      </c>
      <c r="D25" s="27">
        <v>998.47884085695796</v>
      </c>
      <c r="E25" s="1">
        <f t="shared" si="0"/>
        <v>998.79215238460006</v>
      </c>
      <c r="F25" s="28">
        <f t="shared" si="1"/>
        <v>-0.31331152764209946</v>
      </c>
      <c r="G25" s="1">
        <v>5.0294133599999995</v>
      </c>
    </row>
    <row r="26" spans="2:7" ht="15.75" customHeight="1" x14ac:dyDescent="0.25">
      <c r="B26" s="1">
        <v>22</v>
      </c>
      <c r="C26" s="1">
        <v>44</v>
      </c>
      <c r="D26" s="27">
        <v>998.50846389244305</v>
      </c>
      <c r="E26" s="1">
        <f t="shared" si="0"/>
        <v>998.74665664220004</v>
      </c>
      <c r="F26" s="28">
        <f t="shared" si="1"/>
        <v>-0.23819274975699045</v>
      </c>
      <c r="G26" s="1">
        <v>5.86234041144</v>
      </c>
    </row>
    <row r="27" spans="2:7" ht="15.75" customHeight="1" x14ac:dyDescent="0.25">
      <c r="B27" s="1">
        <v>23</v>
      </c>
      <c r="C27" s="1">
        <v>46</v>
      </c>
      <c r="D27" s="27">
        <v>998.58378222792203</v>
      </c>
      <c r="E27" s="1">
        <f t="shared" si="0"/>
        <v>998.70116089980002</v>
      </c>
      <c r="F27" s="28">
        <f t="shared" si="1"/>
        <v>-0.11737867187798656</v>
      </c>
      <c r="G27" s="1">
        <v>4.4186855085600003</v>
      </c>
    </row>
    <row r="28" spans="2:7" ht="15.75" customHeight="1" x14ac:dyDescent="0.25">
      <c r="B28" s="1">
        <v>24</v>
      </c>
      <c r="C28" s="1">
        <v>48</v>
      </c>
      <c r="D28" s="27">
        <v>998.56421222566496</v>
      </c>
      <c r="E28" s="1">
        <f t="shared" si="0"/>
        <v>998.65566515739999</v>
      </c>
      <c r="F28" s="28">
        <f t="shared" si="1"/>
        <v>-9.1452931735034326E-2</v>
      </c>
      <c r="G28" s="1">
        <v>4.9940568038400004</v>
      </c>
    </row>
    <row r="29" spans="2:7" ht="15.75" customHeight="1" x14ac:dyDescent="0.25">
      <c r="B29" s="1">
        <v>25</v>
      </c>
      <c r="C29" s="1">
        <v>50</v>
      </c>
      <c r="D29" s="27">
        <v>998.62833667116104</v>
      </c>
      <c r="E29" s="1">
        <f t="shared" si="0"/>
        <v>998.61016941500009</v>
      </c>
      <c r="F29" s="28">
        <f t="shared" si="1"/>
        <v>1.8167256160950274E-2</v>
      </c>
      <c r="G29" s="1">
        <v>5.4481168761600003</v>
      </c>
    </row>
    <row r="30" spans="2:7" ht="15.75" customHeight="1" x14ac:dyDescent="0.25">
      <c r="B30" s="1">
        <v>26</v>
      </c>
      <c r="C30" s="1">
        <v>52</v>
      </c>
      <c r="D30" s="27">
        <v>998.617656173196</v>
      </c>
      <c r="E30" s="1">
        <f t="shared" si="0"/>
        <v>998.56467367260007</v>
      </c>
      <c r="F30" s="28">
        <f t="shared" si="1"/>
        <v>5.2982500595931015E-2</v>
      </c>
      <c r="G30" s="1">
        <v>5.2628595885600005</v>
      </c>
    </row>
    <row r="31" spans="2:7" ht="15.75" customHeight="1" x14ac:dyDescent="0.25">
      <c r="B31" s="1">
        <v>27</v>
      </c>
      <c r="C31" s="1">
        <v>54</v>
      </c>
      <c r="D31" s="27">
        <v>998.63808150210605</v>
      </c>
      <c r="E31" s="1">
        <f t="shared" si="0"/>
        <v>998.51917793020004</v>
      </c>
      <c r="F31" s="28">
        <f t="shared" si="1"/>
        <v>0.11890357190600298</v>
      </c>
      <c r="G31" s="1">
        <v>5.03057141712</v>
      </c>
    </row>
    <row r="32" spans="2:7" ht="15.75" customHeight="1" x14ac:dyDescent="0.25">
      <c r="B32" s="1">
        <v>28</v>
      </c>
      <c r="C32" s="1">
        <v>56</v>
      </c>
      <c r="D32" s="27">
        <v>998.65929742586798</v>
      </c>
      <c r="E32" s="1">
        <f t="shared" si="0"/>
        <v>998.47368218780002</v>
      </c>
      <c r="F32" s="28">
        <f t="shared" si="1"/>
        <v>0.18561523806795321</v>
      </c>
      <c r="G32" s="1">
        <v>3.9435633600000002</v>
      </c>
    </row>
    <row r="33" spans="2:7" ht="15.75" customHeight="1" x14ac:dyDescent="0.25">
      <c r="B33" s="1">
        <v>29</v>
      </c>
      <c r="C33" s="1">
        <v>58</v>
      </c>
      <c r="D33" s="27">
        <v>998.60582315282795</v>
      </c>
      <c r="E33" s="1">
        <f t="shared" si="0"/>
        <v>998.4281864454</v>
      </c>
      <c r="F33" s="28">
        <f t="shared" si="1"/>
        <v>0.17763670742795057</v>
      </c>
      <c r="G33" s="1">
        <v>5.2580744114400009</v>
      </c>
    </row>
    <row r="34" spans="2:7" ht="15.75" customHeight="1" x14ac:dyDescent="0.25">
      <c r="B34" s="1">
        <v>30</v>
      </c>
      <c r="C34" s="1">
        <v>60</v>
      </c>
      <c r="D34" s="27">
        <v>998.57585281200602</v>
      </c>
      <c r="E34" s="1">
        <f t="shared" si="0"/>
        <v>998.38269070300009</v>
      </c>
      <c r="F34" s="28">
        <f t="shared" si="1"/>
        <v>0.19316210900592523</v>
      </c>
      <c r="G34" s="1">
        <v>5.2580744114400009</v>
      </c>
    </row>
    <row r="35" spans="2:7" ht="15.75" customHeight="1" x14ac:dyDescent="0.25">
      <c r="B35" s="1">
        <v>31</v>
      </c>
      <c r="C35" s="1">
        <v>62</v>
      </c>
      <c r="D35" s="27">
        <v>998.57847712590103</v>
      </c>
      <c r="E35" s="1">
        <f t="shared" si="0"/>
        <v>998.33719496060007</v>
      </c>
      <c r="F35" s="28">
        <f t="shared" si="1"/>
        <v>0.2412821653009587</v>
      </c>
      <c r="G35" s="1">
        <v>6.1743638361600004</v>
      </c>
    </row>
    <row r="36" spans="2:7" ht="15.75" customHeight="1" x14ac:dyDescent="0.25">
      <c r="B36" s="1">
        <v>32</v>
      </c>
      <c r="C36" s="1">
        <v>64</v>
      </c>
      <c r="D36" s="27">
        <v>998.50897193170294</v>
      </c>
      <c r="E36" s="1">
        <f t="shared" ref="E36:E67" si="2">-0.0227478712*C36+999.747562975</f>
        <v>998.29169921820005</v>
      </c>
      <c r="F36" s="28">
        <f t="shared" si="1"/>
        <v>0.21727271350289357</v>
      </c>
      <c r="G36" s="1">
        <v>5.6001512075999997</v>
      </c>
    </row>
    <row r="37" spans="2:7" ht="15.75" customHeight="1" x14ac:dyDescent="0.25">
      <c r="B37" s="1">
        <v>33</v>
      </c>
      <c r="C37" s="1">
        <v>66</v>
      </c>
      <c r="D37" s="27">
        <v>998.48091299606904</v>
      </c>
      <c r="E37" s="1">
        <f t="shared" si="2"/>
        <v>998.24620347580003</v>
      </c>
      <c r="F37" s="28">
        <f t="shared" si="1"/>
        <v>0.23470952026900704</v>
      </c>
      <c r="G37" s="1">
        <v>3.9381378285600004</v>
      </c>
    </row>
    <row r="38" spans="2:7" ht="15.75" customHeight="1" x14ac:dyDescent="0.25">
      <c r="B38" s="1">
        <v>34</v>
      </c>
      <c r="C38" s="1">
        <v>68</v>
      </c>
      <c r="D38" s="27">
        <v>998.43793274045197</v>
      </c>
      <c r="E38" s="1">
        <f t="shared" si="2"/>
        <v>998.20070773340001</v>
      </c>
      <c r="F38" s="28">
        <f t="shared" si="1"/>
        <v>0.23722500705196126</v>
      </c>
      <c r="G38" s="1">
        <v>6.2947297219199996</v>
      </c>
    </row>
    <row r="39" spans="2:7" ht="15.75" customHeight="1" x14ac:dyDescent="0.25">
      <c r="B39" s="1">
        <v>35</v>
      </c>
      <c r="C39" s="1">
        <v>70</v>
      </c>
      <c r="D39" s="27">
        <v>998.32268503914804</v>
      </c>
      <c r="E39" s="1">
        <f t="shared" si="2"/>
        <v>998.1552119910001</v>
      </c>
      <c r="F39" s="28">
        <f t="shared" si="1"/>
        <v>0.16747304814794006</v>
      </c>
      <c r="G39" s="1">
        <v>6.5265911733599999</v>
      </c>
    </row>
    <row r="40" spans="2:7" ht="15.75" customHeight="1" x14ac:dyDescent="0.25">
      <c r="B40" s="1">
        <v>36</v>
      </c>
      <c r="C40" s="1">
        <v>72</v>
      </c>
      <c r="D40" s="27">
        <v>998.36567817215803</v>
      </c>
      <c r="E40" s="1">
        <f t="shared" si="2"/>
        <v>998.10971624860008</v>
      </c>
      <c r="F40" s="28">
        <f t="shared" si="1"/>
        <v>0.25596192355794756</v>
      </c>
      <c r="G40" s="1">
        <v>5.5903064419200001</v>
      </c>
    </row>
    <row r="41" spans="2:7" ht="15.75" customHeight="1" x14ac:dyDescent="0.25">
      <c r="B41" s="1">
        <v>37</v>
      </c>
      <c r="C41" s="1">
        <v>74</v>
      </c>
      <c r="D41" s="27">
        <v>998.40657596852304</v>
      </c>
      <c r="E41" s="1">
        <f t="shared" si="2"/>
        <v>998.06422050620006</v>
      </c>
      <c r="F41" s="28">
        <f t="shared" si="1"/>
        <v>0.34235546232298475</v>
      </c>
      <c r="G41" s="1">
        <v>5.2508504380799996</v>
      </c>
    </row>
    <row r="42" spans="2:7" ht="15.75" customHeight="1" x14ac:dyDescent="0.25">
      <c r="B42" s="1">
        <v>38</v>
      </c>
      <c r="C42" s="1">
        <v>76</v>
      </c>
      <c r="D42" s="27">
        <v>998.359410484406</v>
      </c>
      <c r="E42" s="1">
        <f t="shared" si="2"/>
        <v>998.01872476380004</v>
      </c>
      <c r="F42" s="28">
        <f t="shared" si="1"/>
        <v>0.34068572060596125</v>
      </c>
      <c r="G42" s="1">
        <v>6.4513056343200006</v>
      </c>
    </row>
    <row r="43" spans="2:7" ht="15.75" customHeight="1" x14ac:dyDescent="0.25">
      <c r="B43" s="1">
        <v>39</v>
      </c>
      <c r="C43" s="1">
        <v>78</v>
      </c>
      <c r="D43" s="27">
        <v>998.34677527273595</v>
      </c>
      <c r="E43" s="1">
        <f t="shared" si="2"/>
        <v>997.97322902140002</v>
      </c>
      <c r="F43" s="28">
        <f t="shared" si="1"/>
        <v>0.373546251335938</v>
      </c>
      <c r="G43" s="1">
        <v>4.6768816800000002</v>
      </c>
    </row>
    <row r="44" spans="2:7" ht="15.75" customHeight="1" x14ac:dyDescent="0.25">
      <c r="B44" s="1">
        <v>40</v>
      </c>
      <c r="C44" s="1">
        <v>80</v>
      </c>
      <c r="D44" s="27">
        <v>998.25138199935304</v>
      </c>
      <c r="E44" s="1">
        <f t="shared" si="2"/>
        <v>997.92773327899999</v>
      </c>
      <c r="F44" s="28">
        <f t="shared" si="1"/>
        <v>0.3236487203530487</v>
      </c>
      <c r="G44" s="1">
        <v>2.2041490384800002</v>
      </c>
    </row>
    <row r="45" spans="2:7" ht="15.75" customHeight="1" x14ac:dyDescent="0.25">
      <c r="B45" s="1">
        <v>41</v>
      </c>
      <c r="C45" s="1">
        <v>82</v>
      </c>
      <c r="D45" s="27">
        <v>998.21662362720701</v>
      </c>
      <c r="E45" s="1">
        <f t="shared" si="2"/>
        <v>997.88223753660009</v>
      </c>
      <c r="F45" s="28">
        <f t="shared" si="1"/>
        <v>0.3343860906069267</v>
      </c>
      <c r="G45" s="1">
        <v>2.4360072590400002</v>
      </c>
    </row>
    <row r="46" spans="2:7" ht="15.75" customHeight="1" x14ac:dyDescent="0.25">
      <c r="B46" s="1">
        <v>42</v>
      </c>
      <c r="C46" s="1">
        <v>84</v>
      </c>
      <c r="D46" s="27">
        <v>998.15137273320204</v>
      </c>
      <c r="E46" s="1">
        <f t="shared" si="2"/>
        <v>997.83674179420007</v>
      </c>
      <c r="F46" s="28">
        <f t="shared" si="1"/>
        <v>0.31463093900197237</v>
      </c>
      <c r="G46" s="1">
        <v>4.4606870400000007</v>
      </c>
    </row>
    <row r="47" spans="2:7" ht="15.75" customHeight="1" x14ac:dyDescent="0.25">
      <c r="B47" s="1">
        <v>43</v>
      </c>
      <c r="C47" s="1">
        <v>86</v>
      </c>
      <c r="D47" s="27">
        <v>998.06839658030901</v>
      </c>
      <c r="E47" s="1">
        <f t="shared" si="2"/>
        <v>997.79124605180004</v>
      </c>
      <c r="F47" s="28">
        <f t="shared" si="1"/>
        <v>0.27715052850896882</v>
      </c>
      <c r="G47" s="1">
        <v>6.22596647616</v>
      </c>
    </row>
    <row r="48" spans="2:7" ht="15.75" customHeight="1" x14ac:dyDescent="0.25">
      <c r="B48" s="1">
        <v>44</v>
      </c>
      <c r="C48" s="1">
        <v>88</v>
      </c>
      <c r="D48" s="27">
        <v>997.99487307974198</v>
      </c>
      <c r="E48" s="1">
        <f t="shared" si="2"/>
        <v>997.74575030940002</v>
      </c>
      <c r="F48" s="28">
        <f t="shared" si="1"/>
        <v>0.2491227703419554</v>
      </c>
      <c r="G48" s="1">
        <v>5.6599836000000003</v>
      </c>
    </row>
    <row r="49" spans="2:7" ht="15.75" customHeight="1" x14ac:dyDescent="0.25">
      <c r="B49" s="1">
        <v>45</v>
      </c>
      <c r="C49" s="1">
        <v>90</v>
      </c>
      <c r="D49" s="27">
        <v>997.87972164733299</v>
      </c>
      <c r="E49" s="1">
        <f t="shared" si="2"/>
        <v>997.700254567</v>
      </c>
      <c r="F49" s="28">
        <f t="shared" si="1"/>
        <v>0.17946708033298364</v>
      </c>
      <c r="G49" s="1">
        <v>7.3579636838399995</v>
      </c>
    </row>
    <row r="50" spans="2:7" ht="15.75" customHeight="1" x14ac:dyDescent="0.25">
      <c r="B50" s="1">
        <v>46</v>
      </c>
      <c r="C50" s="1">
        <v>92</v>
      </c>
      <c r="D50" s="27">
        <v>997.80386437664697</v>
      </c>
      <c r="E50" s="1">
        <f t="shared" si="2"/>
        <v>997.65475882460009</v>
      </c>
      <c r="F50" s="28">
        <f t="shared" si="1"/>
        <v>0.14910555204687626</v>
      </c>
      <c r="G50" s="1">
        <v>7.1752969219200011</v>
      </c>
    </row>
    <row r="51" spans="2:7" ht="15.75" customHeight="1" x14ac:dyDescent="0.25">
      <c r="B51" s="1">
        <v>47</v>
      </c>
      <c r="C51" s="1">
        <v>94</v>
      </c>
      <c r="D51" s="27">
        <v>997.71900235609803</v>
      </c>
      <c r="E51" s="1">
        <f t="shared" si="2"/>
        <v>997.60926308220007</v>
      </c>
      <c r="F51" s="28">
        <f t="shared" si="1"/>
        <v>0.1097392738979579</v>
      </c>
      <c r="G51" s="1">
        <v>9.0559431580799998</v>
      </c>
    </row>
    <row r="52" spans="2:7" ht="15.75" customHeight="1" x14ac:dyDescent="0.25">
      <c r="B52" s="1">
        <v>48</v>
      </c>
      <c r="C52" s="1">
        <v>96</v>
      </c>
      <c r="D52" s="27">
        <v>997.61845375013797</v>
      </c>
      <c r="E52" s="1">
        <f t="shared" si="2"/>
        <v>997.56376733980005</v>
      </c>
      <c r="F52" s="28">
        <f t="shared" si="1"/>
        <v>5.4686410337922098E-2</v>
      </c>
      <c r="G52" s="1">
        <v>9.2788132838400017</v>
      </c>
    </row>
    <row r="53" spans="2:7" ht="15.75" customHeight="1" x14ac:dyDescent="0.25">
      <c r="B53" s="1">
        <v>49</v>
      </c>
      <c r="C53" s="1">
        <v>98</v>
      </c>
      <c r="D53" s="27">
        <v>997.41253044899895</v>
      </c>
      <c r="E53" s="1">
        <f t="shared" si="2"/>
        <v>997.51827159740003</v>
      </c>
      <c r="F53" s="28">
        <f t="shared" si="1"/>
        <v>-0.10574114840107995</v>
      </c>
      <c r="G53" s="1">
        <v>9.9360528228000007</v>
      </c>
    </row>
    <row r="54" spans="2:7" ht="15.75" customHeight="1" x14ac:dyDescent="0.25">
      <c r="B54" s="1">
        <v>50</v>
      </c>
      <c r="C54" s="1">
        <v>100</v>
      </c>
      <c r="D54" s="27">
        <v>997.18064394553096</v>
      </c>
      <c r="E54" s="1">
        <f t="shared" si="2"/>
        <v>997.47277585500001</v>
      </c>
      <c r="F54" s="28">
        <f t="shared" si="1"/>
        <v>-0.29213190946904888</v>
      </c>
      <c r="G54" s="1">
        <v>9.4131079809600013</v>
      </c>
    </row>
    <row r="55" spans="2:7" ht="15.75" customHeight="1" x14ac:dyDescent="0.25">
      <c r="B55" s="1">
        <v>51</v>
      </c>
      <c r="C55" s="1">
        <v>102</v>
      </c>
      <c r="D55" s="27">
        <v>996.88817521392298</v>
      </c>
      <c r="E55" s="1">
        <f t="shared" si="2"/>
        <v>997.4272801126001</v>
      </c>
      <c r="F55" s="28">
        <f t="shared" si="1"/>
        <v>-0.53910489867712386</v>
      </c>
      <c r="G55" s="1">
        <v>8.8901625904799992</v>
      </c>
    </row>
    <row r="56" spans="2:7" ht="15.75" customHeight="1" x14ac:dyDescent="0.25">
      <c r="B56" s="1">
        <v>52</v>
      </c>
      <c r="C56" s="1">
        <v>104</v>
      </c>
      <c r="D56" s="27">
        <v>996.81473311166906</v>
      </c>
      <c r="E56" s="1">
        <f t="shared" si="2"/>
        <v>997.38178437020008</v>
      </c>
      <c r="F56" s="28">
        <f t="shared" si="1"/>
        <v>-0.56705125853102345</v>
      </c>
      <c r="G56" s="1">
        <v>9.9360528228000007</v>
      </c>
    </row>
    <row r="57" spans="2:7" ht="15.75" customHeight="1" x14ac:dyDescent="0.25">
      <c r="B57" s="1">
        <v>53</v>
      </c>
      <c r="C57" s="1">
        <v>106</v>
      </c>
      <c r="D57" s="27">
        <v>996.79623203971903</v>
      </c>
      <c r="E57" s="1">
        <f t="shared" si="2"/>
        <v>997.33628862780006</v>
      </c>
      <c r="F57" s="28">
        <f t="shared" si="1"/>
        <v>-0.54005658808102908</v>
      </c>
      <c r="G57" s="1">
        <v>6.1463527466400008</v>
      </c>
    </row>
    <row r="58" spans="2:7" ht="15.75" customHeight="1" x14ac:dyDescent="0.25">
      <c r="B58" s="1">
        <v>54</v>
      </c>
      <c r="C58" s="1">
        <v>108</v>
      </c>
      <c r="D58" s="27">
        <v>996.79130575490501</v>
      </c>
      <c r="E58" s="1">
        <f t="shared" si="2"/>
        <v>997.29079288540004</v>
      </c>
      <c r="F58" s="28">
        <f t="shared" si="1"/>
        <v>-0.49948713049502658</v>
      </c>
      <c r="G58" s="1">
        <v>6.1463527466400008</v>
      </c>
    </row>
    <row r="59" spans="2:7" ht="15.75" customHeight="1" x14ac:dyDescent="0.25">
      <c r="B59" s="1">
        <v>55</v>
      </c>
      <c r="C59" s="1">
        <v>110</v>
      </c>
      <c r="D59" s="27">
        <v>996.70813517252498</v>
      </c>
      <c r="E59" s="1">
        <f t="shared" si="2"/>
        <v>997.24529714300002</v>
      </c>
      <c r="F59" s="28">
        <f t="shared" si="1"/>
        <v>-0.53716197047504011</v>
      </c>
      <c r="G59" s="1">
        <v>6.1463527466400008</v>
      </c>
    </row>
    <row r="60" spans="2:7" ht="15.75" customHeight="1" x14ac:dyDescent="0.25">
      <c r="B60" s="1">
        <v>56</v>
      </c>
      <c r="C60" s="1">
        <v>112</v>
      </c>
      <c r="D60" s="27">
        <v>996.65623580577699</v>
      </c>
      <c r="E60" s="1">
        <f t="shared" si="2"/>
        <v>997.19980140059999</v>
      </c>
      <c r="F60" s="28">
        <f t="shared" si="1"/>
        <v>-0.54356559482300781</v>
      </c>
      <c r="G60" s="1">
        <v>6.1463527466400008</v>
      </c>
    </row>
    <row r="61" spans="2:7" ht="15.75" customHeight="1" x14ac:dyDescent="0.25">
      <c r="B61" s="1">
        <v>57</v>
      </c>
      <c r="C61" s="1">
        <v>114</v>
      </c>
      <c r="D61" s="27">
        <v>996.64210770997897</v>
      </c>
      <c r="E61" s="1">
        <f t="shared" si="2"/>
        <v>997.15430565820009</v>
      </c>
      <c r="F61" s="28">
        <f t="shared" si="1"/>
        <v>-0.51219794822111453</v>
      </c>
      <c r="G61" s="1">
        <v>5.6341671314399999</v>
      </c>
    </row>
    <row r="62" spans="2:7" ht="15.75" customHeight="1" x14ac:dyDescent="0.25">
      <c r="B62" s="1">
        <v>58</v>
      </c>
      <c r="C62" s="1">
        <v>116</v>
      </c>
      <c r="D62" s="27">
        <v>996.72446267731698</v>
      </c>
      <c r="E62" s="1">
        <f t="shared" si="2"/>
        <v>997.10880991580007</v>
      </c>
      <c r="F62" s="28">
        <f t="shared" si="1"/>
        <v>-0.38434723848308749</v>
      </c>
      <c r="G62" s="1">
        <v>5.121950731440001</v>
      </c>
    </row>
    <row r="63" spans="2:7" ht="15.75" customHeight="1" x14ac:dyDescent="0.25">
      <c r="B63" s="1">
        <v>59</v>
      </c>
      <c r="C63" s="1">
        <v>118</v>
      </c>
      <c r="D63" s="27">
        <v>996.78911073871302</v>
      </c>
      <c r="E63" s="1">
        <f t="shared" si="2"/>
        <v>997.06331417340004</v>
      </c>
      <c r="F63" s="28">
        <f t="shared" si="1"/>
        <v>-0.27420343468702413</v>
      </c>
      <c r="G63" s="1">
        <v>4.0844724914399997</v>
      </c>
    </row>
    <row r="64" spans="2:7" ht="15.75" customHeight="1" x14ac:dyDescent="0.25">
      <c r="B64" s="1">
        <v>60</v>
      </c>
      <c r="C64" s="1">
        <v>120</v>
      </c>
      <c r="D64" s="27">
        <v>996.78133163452105</v>
      </c>
      <c r="E64" s="1">
        <f t="shared" si="2"/>
        <v>997.01781843100002</v>
      </c>
      <c r="F64" s="28">
        <f t="shared" si="1"/>
        <v>-0.23648679647897097</v>
      </c>
      <c r="G64" s="1">
        <v>3.8826644724000001</v>
      </c>
    </row>
    <row r="65" spans="2:7" ht="15.75" customHeight="1" x14ac:dyDescent="0.25">
      <c r="B65" s="1">
        <v>61</v>
      </c>
      <c r="C65" s="1">
        <v>122</v>
      </c>
      <c r="D65" s="27">
        <v>996.784529194078</v>
      </c>
      <c r="E65" s="1">
        <f t="shared" si="2"/>
        <v>996.9723226886</v>
      </c>
      <c r="F65" s="28">
        <f t="shared" si="1"/>
        <v>-0.18779349452199767</v>
      </c>
      <c r="G65" s="1">
        <v>4.0844724914399997</v>
      </c>
    </row>
    <row r="66" spans="2:7" ht="15.75" customHeight="1" x14ac:dyDescent="0.25">
      <c r="B66" s="1">
        <v>62</v>
      </c>
      <c r="C66" s="1">
        <v>124</v>
      </c>
      <c r="D66" s="27">
        <v>996.81885398023405</v>
      </c>
      <c r="E66" s="1">
        <f t="shared" si="2"/>
        <v>996.92682694620009</v>
      </c>
      <c r="F66" s="28">
        <f t="shared" si="1"/>
        <v>-0.10797296596604156</v>
      </c>
      <c r="G66" s="1">
        <v>3.5739019200000004</v>
      </c>
    </row>
    <row r="67" spans="2:7" ht="15.75" customHeight="1" x14ac:dyDescent="0.25">
      <c r="B67" s="1">
        <v>63</v>
      </c>
      <c r="C67" s="1">
        <v>126</v>
      </c>
      <c r="D67" s="27">
        <v>996.911396988452</v>
      </c>
      <c r="E67" s="1">
        <f t="shared" si="2"/>
        <v>996.88133120380007</v>
      </c>
      <c r="F67" s="28">
        <f t="shared" si="1"/>
        <v>3.0065784651924332E-2</v>
      </c>
      <c r="G67" s="1">
        <v>3.82377705144</v>
      </c>
    </row>
    <row r="68" spans="2:7" ht="15.75" customHeight="1" x14ac:dyDescent="0.25">
      <c r="B68" s="1">
        <v>64</v>
      </c>
      <c r="C68" s="1">
        <v>128</v>
      </c>
      <c r="D68" s="27">
        <v>996.88809644481796</v>
      </c>
      <c r="E68" s="1">
        <f t="shared" ref="E68:E96" si="3">-0.0227478712*C68+999.747562975</f>
        <v>996.83583546140005</v>
      </c>
      <c r="F68" s="28">
        <f t="shared" si="1"/>
        <v>5.2260983417909301E-2</v>
      </c>
      <c r="G68" s="1">
        <v>4.7173286400000007</v>
      </c>
    </row>
    <row r="69" spans="2:7" ht="15.75" customHeight="1" x14ac:dyDescent="0.25">
      <c r="B69" s="1">
        <v>65</v>
      </c>
      <c r="C69" s="1">
        <v>130</v>
      </c>
      <c r="D69" s="27">
        <v>996.90540322839502</v>
      </c>
      <c r="E69" s="1">
        <f t="shared" si="3"/>
        <v>996.79033971900003</v>
      </c>
      <c r="F69" s="28">
        <f t="shared" ref="F69:F96" si="4">D69-E69</f>
        <v>0.11506350939498589</v>
      </c>
      <c r="G69" s="1">
        <v>4.7173286400000007</v>
      </c>
    </row>
    <row r="70" spans="2:7" ht="15.75" customHeight="1" x14ac:dyDescent="0.25">
      <c r="B70" s="1">
        <v>66</v>
      </c>
      <c r="C70" s="1">
        <v>132</v>
      </c>
      <c r="D70" s="27">
        <v>996.91490232752005</v>
      </c>
      <c r="E70" s="1">
        <f t="shared" si="3"/>
        <v>996.74484397660001</v>
      </c>
      <c r="F70" s="28">
        <f t="shared" si="4"/>
        <v>0.17005835092004418</v>
      </c>
      <c r="G70" s="1">
        <v>5.2414626285600008</v>
      </c>
    </row>
    <row r="71" spans="2:7" ht="15.75" customHeight="1" x14ac:dyDescent="0.25">
      <c r="B71" s="1">
        <v>67</v>
      </c>
      <c r="C71" s="1">
        <v>134</v>
      </c>
      <c r="D71" s="27">
        <v>996.93001384210095</v>
      </c>
      <c r="E71" s="1">
        <f t="shared" si="3"/>
        <v>996.6993482342001</v>
      </c>
      <c r="F71" s="28">
        <f t="shared" si="4"/>
        <v>0.23066560790084623</v>
      </c>
      <c r="G71" s="1">
        <v>4.9291648228800007</v>
      </c>
    </row>
    <row r="72" spans="2:7" ht="15.75" customHeight="1" x14ac:dyDescent="0.25">
      <c r="B72" s="1">
        <v>68</v>
      </c>
      <c r="C72" s="1">
        <v>136</v>
      </c>
      <c r="D72" s="27">
        <v>996.90236093524902</v>
      </c>
      <c r="E72" s="1">
        <f t="shared" si="3"/>
        <v>996.65385249180008</v>
      </c>
      <c r="F72" s="28">
        <f t="shared" si="4"/>
        <v>0.24850844344894085</v>
      </c>
      <c r="G72" s="1">
        <v>5.5453179009599998</v>
      </c>
    </row>
    <row r="73" spans="2:7" ht="15.75" customHeight="1" x14ac:dyDescent="0.25">
      <c r="B73" s="1">
        <v>69</v>
      </c>
      <c r="C73" s="1">
        <v>138</v>
      </c>
      <c r="D73" s="27">
        <v>996.89474024707897</v>
      </c>
      <c r="E73" s="1">
        <f t="shared" si="3"/>
        <v>996.60835674940006</v>
      </c>
      <c r="F73" s="28">
        <f t="shared" si="4"/>
        <v>0.28638349767891214</v>
      </c>
      <c r="G73" s="1">
        <v>5.3842922743199999</v>
      </c>
    </row>
    <row r="74" spans="2:7" ht="15.75" customHeight="1" x14ac:dyDescent="0.25">
      <c r="B74" s="1">
        <v>70</v>
      </c>
      <c r="C74" s="1">
        <v>140</v>
      </c>
      <c r="D74" s="27">
        <v>996.90924566582703</v>
      </c>
      <c r="E74" s="1">
        <f t="shared" si="3"/>
        <v>996.56286100700004</v>
      </c>
      <c r="F74" s="28">
        <f t="shared" si="4"/>
        <v>0.34638465882699165</v>
      </c>
      <c r="G74" s="1">
        <v>5.8026603580800007</v>
      </c>
    </row>
    <row r="75" spans="2:7" ht="15.75" customHeight="1" x14ac:dyDescent="0.25">
      <c r="B75" s="1">
        <v>71</v>
      </c>
      <c r="C75" s="1">
        <v>142</v>
      </c>
      <c r="D75" s="27">
        <v>996.84478887428804</v>
      </c>
      <c r="E75" s="1">
        <f t="shared" si="3"/>
        <v>996.51736526460002</v>
      </c>
      <c r="F75" s="28">
        <f t="shared" si="4"/>
        <v>0.32742360968802586</v>
      </c>
      <c r="G75" s="1">
        <v>4.9291648228800007</v>
      </c>
    </row>
    <row r="76" spans="2:7" ht="15.75" customHeight="1" x14ac:dyDescent="0.25">
      <c r="B76" s="1">
        <v>72</v>
      </c>
      <c r="C76" s="1">
        <v>144</v>
      </c>
      <c r="D76" s="27">
        <v>996.75371275445696</v>
      </c>
      <c r="E76" s="1">
        <f t="shared" si="3"/>
        <v>996.4718695222</v>
      </c>
      <c r="F76" s="28">
        <f t="shared" si="4"/>
        <v>0.28184323225696062</v>
      </c>
      <c r="G76" s="1">
        <v>5.5453179009599998</v>
      </c>
    </row>
    <row r="77" spans="2:7" ht="15.75" customHeight="1" x14ac:dyDescent="0.25">
      <c r="B77" s="1">
        <v>73</v>
      </c>
      <c r="C77" s="1">
        <v>146</v>
      </c>
      <c r="D77" s="27">
        <v>996.61583071493806</v>
      </c>
      <c r="E77" s="1">
        <f t="shared" si="3"/>
        <v>996.42637377980009</v>
      </c>
      <c r="F77" s="28">
        <f t="shared" si="4"/>
        <v>0.18945693513796869</v>
      </c>
      <c r="G77" s="1">
        <v>3.9692885409600001</v>
      </c>
    </row>
    <row r="78" spans="2:7" ht="15.75" customHeight="1" x14ac:dyDescent="0.25">
      <c r="B78" s="1">
        <v>74</v>
      </c>
      <c r="C78" s="1">
        <v>148</v>
      </c>
      <c r="D78" s="27">
        <v>996.53121111995301</v>
      </c>
      <c r="E78" s="1">
        <f t="shared" si="3"/>
        <v>996.38087803740007</v>
      </c>
      <c r="F78" s="28">
        <f t="shared" si="4"/>
        <v>0.15033308255294742</v>
      </c>
      <c r="G78" s="1">
        <v>4.2227904876000002</v>
      </c>
    </row>
    <row r="79" spans="2:7" ht="15.75" customHeight="1" x14ac:dyDescent="0.25">
      <c r="B79" s="1">
        <v>75</v>
      </c>
      <c r="C79" s="1">
        <v>150</v>
      </c>
      <c r="D79" s="27">
        <v>996.45930624789798</v>
      </c>
      <c r="E79" s="1">
        <f t="shared" si="3"/>
        <v>996.33538229500004</v>
      </c>
      <c r="F79" s="28">
        <f t="shared" si="4"/>
        <v>0.12392395289793967</v>
      </c>
      <c r="G79" s="1">
        <v>4.7896271085600004</v>
      </c>
    </row>
    <row r="80" spans="2:7" ht="15.75" customHeight="1" x14ac:dyDescent="0.25">
      <c r="B80" s="1">
        <v>76</v>
      </c>
      <c r="C80" s="1">
        <v>152</v>
      </c>
      <c r="D80" s="27">
        <v>996.37945960279899</v>
      </c>
      <c r="E80" s="1">
        <f t="shared" si="3"/>
        <v>996.28988655260002</v>
      </c>
      <c r="F80" s="28">
        <f t="shared" si="4"/>
        <v>8.9573050198964665E-2</v>
      </c>
      <c r="G80" s="1">
        <v>4.80233739048</v>
      </c>
    </row>
    <row r="81" spans="2:7" ht="15.75" customHeight="1" x14ac:dyDescent="0.25">
      <c r="B81" s="1">
        <v>77</v>
      </c>
      <c r="C81" s="1">
        <v>154</v>
      </c>
      <c r="D81" s="27">
        <v>996.30197912127005</v>
      </c>
      <c r="E81" s="1">
        <f t="shared" si="3"/>
        <v>996.2443908102</v>
      </c>
      <c r="F81" s="28">
        <f t="shared" si="4"/>
        <v>5.7588311070048803E-2</v>
      </c>
      <c r="G81" s="1">
        <v>5.3359504761600007</v>
      </c>
    </row>
    <row r="82" spans="2:7" ht="15.75" customHeight="1" x14ac:dyDescent="0.25">
      <c r="B82" s="1">
        <v>78</v>
      </c>
      <c r="C82" s="1">
        <v>156</v>
      </c>
      <c r="D82" s="27">
        <v>996.288694483585</v>
      </c>
      <c r="E82" s="1">
        <f t="shared" si="3"/>
        <v>996.19889506780009</v>
      </c>
      <c r="F82" s="28">
        <f t="shared" si="4"/>
        <v>8.9799415784909797E-2</v>
      </c>
      <c r="G82" s="1">
        <v>4.80233739048</v>
      </c>
    </row>
    <row r="83" spans="2:7" ht="15.75" customHeight="1" x14ac:dyDescent="0.25">
      <c r="B83" s="1">
        <v>79</v>
      </c>
      <c r="C83" s="1">
        <v>158</v>
      </c>
      <c r="D83" s="27">
        <v>996.225505873271</v>
      </c>
      <c r="E83" s="1">
        <f t="shared" si="3"/>
        <v>996.15339932540007</v>
      </c>
      <c r="F83" s="28">
        <f t="shared" si="4"/>
        <v>7.2106547870930626E-2</v>
      </c>
      <c r="G83" s="1">
        <v>6.9367300838400006</v>
      </c>
    </row>
    <row r="84" spans="2:7" ht="15.75" customHeight="1" x14ac:dyDescent="0.25">
      <c r="B84" s="1">
        <v>80</v>
      </c>
      <c r="C84" s="1">
        <v>160</v>
      </c>
      <c r="D84" s="27">
        <v>996.15964052017102</v>
      </c>
      <c r="E84" s="1">
        <f t="shared" si="3"/>
        <v>996.10790358300005</v>
      </c>
      <c r="F84" s="28">
        <f t="shared" si="4"/>
        <v>5.1736937170971942E-2</v>
      </c>
      <c r="G84" s="1">
        <v>5.8695336000000005</v>
      </c>
    </row>
    <row r="85" spans="2:7" ht="15.75" customHeight="1" x14ac:dyDescent="0.25">
      <c r="B85" s="1">
        <v>81</v>
      </c>
      <c r="C85" s="1">
        <v>162</v>
      </c>
      <c r="D85" s="27">
        <v>996.06469064735495</v>
      </c>
      <c r="E85" s="1">
        <f t="shared" si="3"/>
        <v>996.06240784060003</v>
      </c>
      <c r="F85" s="28">
        <f t="shared" si="4"/>
        <v>2.2828067549198749E-3</v>
      </c>
      <c r="G85" s="1">
        <v>8.0038957524000001</v>
      </c>
    </row>
    <row r="86" spans="2:7" ht="15.75" customHeight="1" x14ac:dyDescent="0.25">
      <c r="B86" s="1">
        <v>82</v>
      </c>
      <c r="C86" s="1">
        <v>164</v>
      </c>
      <c r="D86" s="27">
        <v>996.04185432057602</v>
      </c>
      <c r="E86" s="1">
        <f t="shared" si="3"/>
        <v>996.01691209820001</v>
      </c>
      <c r="F86" s="28">
        <f t="shared" si="4"/>
        <v>2.4942222376012069E-2</v>
      </c>
      <c r="G86" s="1">
        <v>9.0129359085600012</v>
      </c>
    </row>
    <row r="87" spans="2:7" ht="15.75" customHeight="1" x14ac:dyDescent="0.25">
      <c r="B87" s="1">
        <v>83</v>
      </c>
      <c r="C87" s="1">
        <v>166</v>
      </c>
      <c r="D87" s="27">
        <v>995.99366267877599</v>
      </c>
      <c r="E87" s="1">
        <f t="shared" si="3"/>
        <v>995.9714163558001</v>
      </c>
      <c r="F87" s="28">
        <f t="shared" si="4"/>
        <v>2.2246322975888688E-2</v>
      </c>
      <c r="G87" s="1">
        <v>5.0071931961600002</v>
      </c>
    </row>
    <row r="88" spans="2:7" ht="15.75" customHeight="1" x14ac:dyDescent="0.25">
      <c r="B88" s="1">
        <v>84</v>
      </c>
      <c r="C88" s="1">
        <v>168</v>
      </c>
      <c r="D88" s="27">
        <v>995.93178982204802</v>
      </c>
      <c r="E88" s="1">
        <f t="shared" si="3"/>
        <v>995.92592061340008</v>
      </c>
      <c r="F88" s="28">
        <f t="shared" si="4"/>
        <v>5.8692086479368299E-3</v>
      </c>
      <c r="G88" s="1">
        <v>6.5093393104799997</v>
      </c>
    </row>
    <row r="89" spans="2:7" ht="15.75" customHeight="1" x14ac:dyDescent="0.25">
      <c r="B89" s="1">
        <v>85</v>
      </c>
      <c r="C89" s="1">
        <v>170</v>
      </c>
      <c r="D89" s="27">
        <v>995.85402439934205</v>
      </c>
      <c r="E89" s="1">
        <f t="shared" si="3"/>
        <v>995.88042487100006</v>
      </c>
      <c r="F89" s="28">
        <f t="shared" si="4"/>
        <v>-2.6400471658007518E-2</v>
      </c>
      <c r="G89" s="1">
        <v>5.5100526323999999</v>
      </c>
    </row>
    <row r="90" spans="2:7" ht="15.75" customHeight="1" x14ac:dyDescent="0.25">
      <c r="B90" s="1">
        <v>86</v>
      </c>
      <c r="C90" s="1">
        <v>172</v>
      </c>
      <c r="D90" s="27">
        <v>995.705319471091</v>
      </c>
      <c r="E90" s="1">
        <f t="shared" si="3"/>
        <v>995.83492912860004</v>
      </c>
      <c r="F90" s="28">
        <f t="shared" si="4"/>
        <v>-0.12960965750903597</v>
      </c>
      <c r="G90" s="1">
        <v>4.0073274895200006</v>
      </c>
    </row>
    <row r="91" spans="2:7" ht="15.75" customHeight="1" x14ac:dyDescent="0.25">
      <c r="B91" s="1">
        <v>87</v>
      </c>
      <c r="C91" s="1">
        <v>174</v>
      </c>
      <c r="D91" s="27">
        <v>995.62142258055405</v>
      </c>
      <c r="E91" s="1">
        <f t="shared" si="3"/>
        <v>995.78943338620002</v>
      </c>
      <c r="F91" s="28">
        <f t="shared" si="4"/>
        <v>-0.16801080564596305</v>
      </c>
      <c r="G91" s="1">
        <v>5.5100526323999999</v>
      </c>
    </row>
    <row r="92" spans="2:7" ht="15.75" customHeight="1" x14ac:dyDescent="0.25">
      <c r="B92" s="1">
        <v>88</v>
      </c>
      <c r="C92" s="1">
        <v>176</v>
      </c>
      <c r="D92" s="27">
        <v>995.57916754088603</v>
      </c>
      <c r="E92" s="1">
        <f t="shared" si="3"/>
        <v>995.7439376438</v>
      </c>
      <c r="F92" s="28">
        <f t="shared" si="4"/>
        <v>-0.16477010291396255</v>
      </c>
      <c r="G92" s="1">
        <v>5.5100526323999999</v>
      </c>
    </row>
    <row r="93" spans="2:7" ht="15.75" customHeight="1" x14ac:dyDescent="0.25">
      <c r="B93" s="1">
        <v>89</v>
      </c>
      <c r="C93" s="1">
        <v>178</v>
      </c>
      <c r="D93" s="27">
        <v>995.52607544802902</v>
      </c>
      <c r="E93" s="1">
        <f t="shared" si="3"/>
        <v>995.69844190140009</v>
      </c>
      <c r="F93" s="28">
        <f t="shared" si="4"/>
        <v>-0.17236645337106893</v>
      </c>
      <c r="G93" s="1">
        <v>4.0073274895200006</v>
      </c>
    </row>
    <row r="94" spans="2:7" ht="15.75" customHeight="1" x14ac:dyDescent="0.25">
      <c r="B94" s="1">
        <v>90</v>
      </c>
      <c r="C94" s="1">
        <v>180</v>
      </c>
      <c r="D94" s="27">
        <v>995.53788775089902</v>
      </c>
      <c r="E94" s="1">
        <f t="shared" si="3"/>
        <v>995.65294615900007</v>
      </c>
      <c r="F94" s="28">
        <f t="shared" si="4"/>
        <v>-0.11505840810104928</v>
      </c>
      <c r="G94" s="1">
        <v>5.5100526323999999</v>
      </c>
    </row>
    <row r="95" spans="2:7" ht="15.75" customHeight="1" x14ac:dyDescent="0.25">
      <c r="B95" s="1">
        <v>91</v>
      </c>
      <c r="C95" s="1">
        <v>182</v>
      </c>
      <c r="D95" s="27">
        <v>995.46713930765702</v>
      </c>
      <c r="E95" s="1">
        <f t="shared" si="3"/>
        <v>995.60745041660005</v>
      </c>
      <c r="F95" s="28">
        <f t="shared" si="4"/>
        <v>-0.14031110894302401</v>
      </c>
      <c r="G95" s="1">
        <v>5.5100526323999999</v>
      </c>
    </row>
    <row r="96" spans="2:7" ht="15.75" customHeight="1" x14ac:dyDescent="0.25">
      <c r="B96" s="1">
        <v>92</v>
      </c>
      <c r="C96" s="1">
        <v>184</v>
      </c>
      <c r="D96" s="27">
        <v>995.52223561909295</v>
      </c>
      <c r="E96" s="1">
        <f t="shared" si="3"/>
        <v>995.56195467420002</v>
      </c>
      <c r="F96" s="28">
        <f t="shared" si="4"/>
        <v>-3.9719055107070744E-2</v>
      </c>
      <c r="G96" s="1">
        <v>3.5063885980800005</v>
      </c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00"/>
  <sheetViews>
    <sheetView zoomScale="85" zoomScaleNormal="85" workbookViewId="0">
      <selection activeCell="N12" sqref="N12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5.375" customWidth="1"/>
    <col min="4" max="23" width="7.625" customWidth="1"/>
  </cols>
  <sheetData>
    <row r="2" spans="2:3" x14ac:dyDescent="0.25">
      <c r="B2" s="1" t="s">
        <v>62</v>
      </c>
    </row>
    <row r="3" spans="2:3" x14ac:dyDescent="0.25">
      <c r="B3" s="1" t="s">
        <v>64</v>
      </c>
      <c r="C3" s="1" t="s">
        <v>66</v>
      </c>
    </row>
    <row r="4" spans="2:3" x14ac:dyDescent="0.25">
      <c r="B4" s="1">
        <v>0</v>
      </c>
      <c r="C4" s="7">
        <v>18.249503516160001</v>
      </c>
    </row>
    <row r="5" spans="2:3" x14ac:dyDescent="0.25">
      <c r="B5" s="1">
        <v>2</v>
      </c>
      <c r="C5" s="7">
        <v>18.144316914240001</v>
      </c>
    </row>
    <row r="6" spans="2:3" x14ac:dyDescent="0.25">
      <c r="B6" s="1">
        <v>4</v>
      </c>
      <c r="C6" s="7">
        <v>17.254728182880001</v>
      </c>
    </row>
    <row r="7" spans="2:3" x14ac:dyDescent="0.25">
      <c r="B7" s="1">
        <v>6</v>
      </c>
      <c r="C7" s="7">
        <v>17.6403</v>
      </c>
    </row>
    <row r="8" spans="2:3" x14ac:dyDescent="0.25">
      <c r="B8" s="1">
        <v>8</v>
      </c>
      <c r="C8" s="7">
        <v>17.136313321919999</v>
      </c>
    </row>
    <row r="9" spans="2:3" x14ac:dyDescent="0.25">
      <c r="B9" s="1">
        <v>10</v>
      </c>
      <c r="C9" s="7">
        <v>17.6403</v>
      </c>
    </row>
    <row r="10" spans="2:3" x14ac:dyDescent="0.25">
      <c r="B10" s="1">
        <v>12</v>
      </c>
      <c r="C10" s="7">
        <v>18.144316914240001</v>
      </c>
    </row>
    <row r="11" spans="2:3" x14ac:dyDescent="0.25">
      <c r="B11" s="1">
        <v>14</v>
      </c>
      <c r="C11" s="7">
        <v>21.672377127600001</v>
      </c>
    </row>
    <row r="12" spans="2:3" x14ac:dyDescent="0.25">
      <c r="B12" s="1">
        <v>16</v>
      </c>
      <c r="C12" s="7">
        <v>20.664373565759998</v>
      </c>
    </row>
    <row r="13" spans="2:3" x14ac:dyDescent="0.25">
      <c r="B13" s="1">
        <v>18</v>
      </c>
      <c r="C13" s="7">
        <v>21.168359055120003</v>
      </c>
    </row>
    <row r="14" spans="2:3" x14ac:dyDescent="0.25">
      <c r="B14" s="1">
        <v>20</v>
      </c>
      <c r="C14" s="7">
        <v>22.680410956079999</v>
      </c>
    </row>
    <row r="15" spans="2:3" x14ac:dyDescent="0.25">
      <c r="B15" s="1">
        <v>22</v>
      </c>
      <c r="C15" s="7">
        <v>22.680410956079999</v>
      </c>
    </row>
    <row r="16" spans="2:3" x14ac:dyDescent="0.25">
      <c r="B16" s="1">
        <v>24</v>
      </c>
      <c r="C16" s="7">
        <v>22.176395200080002</v>
      </c>
    </row>
    <row r="17" spans="2:3" x14ac:dyDescent="0.25">
      <c r="B17" s="1">
        <v>26</v>
      </c>
      <c r="C17" s="7">
        <v>22.680410956079999</v>
      </c>
    </row>
    <row r="18" spans="2:3" x14ac:dyDescent="0.25">
      <c r="B18" s="1">
        <v>28</v>
      </c>
      <c r="C18" s="7">
        <v>21.672377127600001</v>
      </c>
    </row>
    <row r="19" spans="2:3" x14ac:dyDescent="0.25">
      <c r="B19" s="1">
        <v>30</v>
      </c>
      <c r="C19" s="7">
        <v>20.160355493280001</v>
      </c>
    </row>
    <row r="20" spans="2:3" x14ac:dyDescent="0.25">
      <c r="B20" s="1">
        <v>32</v>
      </c>
      <c r="C20" s="7">
        <v>23.201346617280002</v>
      </c>
    </row>
    <row r="21" spans="2:3" ht="15.75" customHeight="1" x14ac:dyDescent="0.25">
      <c r="B21" s="1">
        <v>34</v>
      </c>
      <c r="C21" s="7">
        <v>22.661788834320003</v>
      </c>
    </row>
    <row r="22" spans="2:3" ht="15.75" customHeight="1" x14ac:dyDescent="0.25">
      <c r="B22" s="1">
        <v>36</v>
      </c>
      <c r="C22" s="7">
        <v>22.70763023616</v>
      </c>
    </row>
    <row r="23" spans="2:3" ht="15.75" customHeight="1" x14ac:dyDescent="0.25">
      <c r="B23" s="1">
        <v>38</v>
      </c>
      <c r="C23" s="7">
        <v>23.201346617280002</v>
      </c>
    </row>
    <row r="24" spans="2:3" ht="15.75" customHeight="1" x14ac:dyDescent="0.25">
      <c r="B24" s="1">
        <v>40</v>
      </c>
      <c r="C24" s="7">
        <v>24.820047794400004</v>
      </c>
    </row>
    <row r="25" spans="2:3" ht="15.75" customHeight="1" x14ac:dyDescent="0.25">
      <c r="B25" s="1">
        <v>42</v>
      </c>
      <c r="C25" s="7">
        <v>24.820047794400004</v>
      </c>
    </row>
    <row r="26" spans="2:3" ht="15.75" customHeight="1" x14ac:dyDescent="0.25">
      <c r="B26" s="1">
        <v>44</v>
      </c>
      <c r="C26" s="7">
        <v>25.20001065144</v>
      </c>
    </row>
    <row r="27" spans="2:3" ht="15.75" customHeight="1" x14ac:dyDescent="0.25">
      <c r="B27" s="1">
        <v>46</v>
      </c>
      <c r="C27" s="7">
        <v>24.820047794400004</v>
      </c>
    </row>
    <row r="28" spans="2:3" ht="15.75" customHeight="1" x14ac:dyDescent="0.25">
      <c r="B28" s="1">
        <v>48</v>
      </c>
      <c r="C28" s="7">
        <v>23.740902053280003</v>
      </c>
    </row>
    <row r="29" spans="2:3" ht="15.75" customHeight="1" x14ac:dyDescent="0.25">
      <c r="B29" s="1">
        <v>50</v>
      </c>
      <c r="C29" s="7">
        <v>24.28049004192</v>
      </c>
    </row>
    <row r="30" spans="2:3" ht="15.75" customHeight="1" x14ac:dyDescent="0.25">
      <c r="B30" s="1">
        <v>52</v>
      </c>
      <c r="C30" s="7">
        <v>24.883383466560002</v>
      </c>
    </row>
    <row r="31" spans="2:3" ht="15.75" customHeight="1" x14ac:dyDescent="0.25">
      <c r="B31" s="1">
        <v>54</v>
      </c>
      <c r="C31" s="7">
        <v>24.013027279919999</v>
      </c>
    </row>
    <row r="32" spans="2:3" ht="15.75" customHeight="1" x14ac:dyDescent="0.25">
      <c r="B32" s="1">
        <v>56</v>
      </c>
      <c r="C32" s="7">
        <v>24.28049004192</v>
      </c>
    </row>
    <row r="33" spans="2:3" ht="15.75" customHeight="1" x14ac:dyDescent="0.25">
      <c r="B33" s="1">
        <v>58</v>
      </c>
      <c r="C33" s="7">
        <v>23.897873870399998</v>
      </c>
    </row>
    <row r="34" spans="2:3" ht="15.75" customHeight="1" x14ac:dyDescent="0.25">
      <c r="B34" s="1">
        <v>60</v>
      </c>
      <c r="C34" s="7">
        <v>23.897873870399998</v>
      </c>
    </row>
    <row r="35" spans="2:3" ht="15.75" customHeight="1" x14ac:dyDescent="0.25">
      <c r="B35" s="1">
        <v>62</v>
      </c>
      <c r="C35" s="7">
        <v>23.3547512076</v>
      </c>
    </row>
    <row r="36" spans="2:3" ht="15.75" customHeight="1" x14ac:dyDescent="0.25">
      <c r="B36" s="1">
        <v>64</v>
      </c>
      <c r="C36" s="7">
        <v>22.811628544800001</v>
      </c>
    </row>
    <row r="37" spans="2:3" ht="15.75" customHeight="1" x14ac:dyDescent="0.25">
      <c r="B37" s="1">
        <v>66</v>
      </c>
      <c r="C37" s="7">
        <v>21.095482137120001</v>
      </c>
    </row>
    <row r="38" spans="2:3" ht="15.75" customHeight="1" x14ac:dyDescent="0.25">
      <c r="B38" s="1">
        <v>68</v>
      </c>
      <c r="C38" s="7">
        <v>20.095952442000002</v>
      </c>
    </row>
    <row r="39" spans="2:3" ht="15.75" customHeight="1" x14ac:dyDescent="0.25">
      <c r="B39" s="1">
        <v>70</v>
      </c>
      <c r="C39" s="7">
        <v>17.92339784376</v>
      </c>
    </row>
    <row r="40" spans="2:3" ht="15.75" customHeight="1" x14ac:dyDescent="0.25">
      <c r="B40" s="1">
        <v>72</v>
      </c>
      <c r="C40" s="7">
        <v>17.224948613280002</v>
      </c>
    </row>
    <row r="41" spans="2:3" ht="15.75" customHeight="1" x14ac:dyDescent="0.25">
      <c r="B41" s="1">
        <v>74</v>
      </c>
      <c r="C41" s="7">
        <v>17.727259805759999</v>
      </c>
    </row>
    <row r="42" spans="2:3" ht="15.75" customHeight="1" x14ac:dyDescent="0.25">
      <c r="B42" s="1">
        <v>76</v>
      </c>
      <c r="C42" s="7">
        <v>16.370320533360001</v>
      </c>
    </row>
    <row r="43" spans="2:3" ht="15.75" customHeight="1" x14ac:dyDescent="0.25">
      <c r="B43" s="1">
        <v>78</v>
      </c>
      <c r="C43" s="7">
        <v>15.342077489520001</v>
      </c>
    </row>
    <row r="44" spans="2:3" ht="15.75" customHeight="1" x14ac:dyDescent="0.25">
      <c r="B44" s="1">
        <v>80</v>
      </c>
      <c r="C44" s="7">
        <v>16.224960803760002</v>
      </c>
    </row>
    <row r="45" spans="2:3" ht="15.75" customHeight="1" x14ac:dyDescent="0.25">
      <c r="B45" s="1">
        <v>82</v>
      </c>
      <c r="C45" s="7">
        <v>16.825874125680002</v>
      </c>
    </row>
    <row r="46" spans="2:3" ht="15.75" customHeight="1" x14ac:dyDescent="0.25">
      <c r="B46" s="1">
        <v>84</v>
      </c>
      <c r="C46" s="7">
        <v>15.624017245680001</v>
      </c>
    </row>
    <row r="47" spans="2:3" ht="15.75" customHeight="1" x14ac:dyDescent="0.25">
      <c r="B47" s="1">
        <v>86</v>
      </c>
      <c r="C47" s="7">
        <v>16.224960803760002</v>
      </c>
    </row>
    <row r="48" spans="2:3" ht="15.75" customHeight="1" x14ac:dyDescent="0.25">
      <c r="B48" s="1">
        <v>88</v>
      </c>
      <c r="C48" s="7">
        <v>15.323576281919999</v>
      </c>
    </row>
    <row r="49" spans="2:3" ht="15.75" customHeight="1" x14ac:dyDescent="0.25">
      <c r="B49" s="1">
        <v>90</v>
      </c>
      <c r="C49" s="7">
        <v>14.422190601840001</v>
      </c>
    </row>
    <row r="50" spans="2:3" ht="15.75" customHeight="1" x14ac:dyDescent="0.25">
      <c r="B50" s="1">
        <v>92</v>
      </c>
      <c r="C50" s="7">
        <v>14.060027851440001</v>
      </c>
    </row>
    <row r="51" spans="2:3" ht="15.75" customHeight="1" x14ac:dyDescent="0.25">
      <c r="B51" s="1">
        <v>94</v>
      </c>
      <c r="C51" s="7">
        <v>13.038978544800001</v>
      </c>
    </row>
    <row r="52" spans="2:3" ht="15.75" customHeight="1" x14ac:dyDescent="0.25">
      <c r="B52" s="1">
        <v>96</v>
      </c>
      <c r="C52" s="7">
        <v>13.979499020880001</v>
      </c>
    </row>
    <row r="53" spans="2:3" ht="15.75" customHeight="1" x14ac:dyDescent="0.25">
      <c r="B53" s="1">
        <v>98</v>
      </c>
      <c r="C53" s="7">
        <v>11.437772796240001</v>
      </c>
    </row>
    <row r="54" spans="2:3" ht="15.75" customHeight="1" x14ac:dyDescent="0.25">
      <c r="B54" s="1">
        <v>100</v>
      </c>
      <c r="C54" s="7">
        <v>11.978304902880001</v>
      </c>
    </row>
    <row r="55" spans="2:3" ht="15.75" customHeight="1" x14ac:dyDescent="0.25">
      <c r="B55" s="1">
        <v>102</v>
      </c>
      <c r="C55" s="7">
        <v>10.50029861328</v>
      </c>
    </row>
    <row r="56" spans="2:3" ht="15.75" customHeight="1" x14ac:dyDescent="0.25">
      <c r="B56" s="1">
        <v>104</v>
      </c>
      <c r="C56" s="7">
        <v>10.65449732952</v>
      </c>
    </row>
    <row r="57" spans="2:3" ht="15.75" customHeight="1" x14ac:dyDescent="0.25">
      <c r="B57" s="1">
        <v>106</v>
      </c>
      <c r="C57" s="7">
        <v>11.35764044952</v>
      </c>
    </row>
    <row r="58" spans="2:3" ht="15.75" customHeight="1" x14ac:dyDescent="0.25">
      <c r="B58" s="1">
        <v>108</v>
      </c>
      <c r="C58" s="7">
        <v>11.35255007616</v>
      </c>
    </row>
    <row r="59" spans="2:3" ht="15.75" customHeight="1" x14ac:dyDescent="0.25">
      <c r="B59" s="1">
        <v>110</v>
      </c>
      <c r="C59" s="7">
        <v>9.64838316192</v>
      </c>
    </row>
    <row r="60" spans="2:3" ht="15.75" customHeight="1" x14ac:dyDescent="0.25">
      <c r="B60" s="1">
        <v>112</v>
      </c>
      <c r="C60" s="7">
        <v>10.93485230856</v>
      </c>
    </row>
    <row r="61" spans="2:3" ht="15.75" customHeight="1" x14ac:dyDescent="0.25">
      <c r="B61" s="1">
        <v>114</v>
      </c>
      <c r="C61" s="7">
        <v>11.578072358160002</v>
      </c>
    </row>
    <row r="62" spans="2:3" ht="15.75" customHeight="1" x14ac:dyDescent="0.25">
      <c r="B62" s="1">
        <v>116</v>
      </c>
      <c r="C62" s="7">
        <v>11.578072358160002</v>
      </c>
    </row>
    <row r="63" spans="2:3" ht="15.75" customHeight="1" x14ac:dyDescent="0.25">
      <c r="B63" s="1">
        <v>118</v>
      </c>
      <c r="C63" s="7">
        <v>11.830294175279999</v>
      </c>
    </row>
    <row r="64" spans="2:3" ht="15.75" customHeight="1" x14ac:dyDescent="0.25">
      <c r="B64" s="1">
        <v>120</v>
      </c>
      <c r="C64" s="7">
        <v>12.84930174864</v>
      </c>
    </row>
    <row r="65" spans="2:3" ht="15.75" customHeight="1" x14ac:dyDescent="0.25">
      <c r="B65" s="1">
        <v>122</v>
      </c>
      <c r="C65" s="7">
        <v>12.487656365759999</v>
      </c>
    </row>
    <row r="66" spans="2:3" ht="15.75" customHeight="1" x14ac:dyDescent="0.25">
      <c r="B66" s="1">
        <v>124</v>
      </c>
      <c r="C66" s="7">
        <v>13.72154732952</v>
      </c>
    </row>
    <row r="67" spans="2:3" ht="15.75" customHeight="1" x14ac:dyDescent="0.25">
      <c r="B67" s="1">
        <v>126</v>
      </c>
      <c r="C67" s="7">
        <v>12.864511268640001</v>
      </c>
    </row>
    <row r="68" spans="2:3" ht="15.75" customHeight="1" x14ac:dyDescent="0.25">
      <c r="B68" s="1">
        <v>128</v>
      </c>
      <c r="C68" s="7">
        <v>12.864511268640001</v>
      </c>
    </row>
    <row r="69" spans="2:3" ht="15.75" customHeight="1" x14ac:dyDescent="0.25">
      <c r="B69" s="1">
        <v>130</v>
      </c>
      <c r="C69" s="7">
        <v>12.835372358160001</v>
      </c>
    </row>
    <row r="70" spans="2:3" ht="15.75" customHeight="1" x14ac:dyDescent="0.25">
      <c r="B70" s="1">
        <v>132</v>
      </c>
      <c r="C70" s="7">
        <v>11.621567379120002</v>
      </c>
    </row>
    <row r="71" spans="2:3" ht="15.75" customHeight="1" x14ac:dyDescent="0.25">
      <c r="B71" s="1">
        <v>134</v>
      </c>
      <c r="C71" s="7">
        <v>12.864511268640001</v>
      </c>
    </row>
    <row r="72" spans="2:3" ht="15.75" customHeight="1" x14ac:dyDescent="0.25">
      <c r="B72" s="1">
        <v>136</v>
      </c>
      <c r="C72" s="7">
        <v>13.388828106720002</v>
      </c>
    </row>
    <row r="73" spans="2:3" ht="15.75" customHeight="1" x14ac:dyDescent="0.25">
      <c r="B73" s="1">
        <v>138</v>
      </c>
      <c r="C73" s="7">
        <v>13.154131984800001</v>
      </c>
    </row>
    <row r="74" spans="2:3" ht="15.75" customHeight="1" x14ac:dyDescent="0.25">
      <c r="B74" s="1">
        <v>140</v>
      </c>
      <c r="C74" s="7">
        <v>12.781726796160001</v>
      </c>
    </row>
    <row r="75" spans="2:3" ht="15.75" customHeight="1" x14ac:dyDescent="0.25">
      <c r="B75" s="1">
        <v>142</v>
      </c>
      <c r="C75" s="7">
        <v>13.154131984800001</v>
      </c>
    </row>
    <row r="76" spans="2:3" ht="15.75" customHeight="1" x14ac:dyDescent="0.25">
      <c r="B76" s="1">
        <v>144</v>
      </c>
      <c r="C76" s="7">
        <v>12.232051055279999</v>
      </c>
    </row>
    <row r="77" spans="2:3" ht="15.75" customHeight="1" x14ac:dyDescent="0.25">
      <c r="B77" s="1">
        <v>146</v>
      </c>
      <c r="C77" s="7">
        <v>12.32531976384</v>
      </c>
    </row>
    <row r="78" spans="2:3" ht="15.75" customHeight="1" x14ac:dyDescent="0.25">
      <c r="B78" s="1">
        <v>148</v>
      </c>
      <c r="C78" s="7">
        <v>10.866455340960002</v>
      </c>
    </row>
    <row r="79" spans="2:3" ht="15.75" customHeight="1" x14ac:dyDescent="0.25">
      <c r="B79" s="1">
        <v>150</v>
      </c>
      <c r="C79" s="7">
        <v>11.474226358080001</v>
      </c>
    </row>
    <row r="80" spans="2:3" ht="15.75" customHeight="1" x14ac:dyDescent="0.25">
      <c r="B80" s="1">
        <v>152</v>
      </c>
      <c r="C80" s="7">
        <v>12.582205264800001</v>
      </c>
    </row>
    <row r="81" spans="2:3" ht="15.75" customHeight="1" x14ac:dyDescent="0.25">
      <c r="B81" s="1">
        <v>154</v>
      </c>
      <c r="C81" s="7">
        <v>12.0102785448</v>
      </c>
    </row>
    <row r="82" spans="2:3" ht="15.75" customHeight="1" x14ac:dyDescent="0.25">
      <c r="B82" s="1">
        <v>156</v>
      </c>
      <c r="C82" s="7">
        <v>11.347338758159999</v>
      </c>
    </row>
    <row r="83" spans="2:3" ht="15.75" customHeight="1" x14ac:dyDescent="0.25">
      <c r="B83" s="1">
        <v>158</v>
      </c>
      <c r="C83" s="7">
        <v>11.399368148640001</v>
      </c>
    </row>
    <row r="84" spans="2:3" ht="15.75" customHeight="1" x14ac:dyDescent="0.25">
      <c r="B84" s="1">
        <v>160</v>
      </c>
      <c r="C84" s="7">
        <v>10.956005672400002</v>
      </c>
    </row>
    <row r="85" spans="2:3" ht="15.75" customHeight="1" x14ac:dyDescent="0.25">
      <c r="B85" s="1">
        <v>162</v>
      </c>
      <c r="C85" s="7">
        <v>11.42579327232</v>
      </c>
    </row>
    <row r="86" spans="2:3" ht="15.75" customHeight="1" x14ac:dyDescent="0.25">
      <c r="B86" s="1">
        <v>164</v>
      </c>
      <c r="C86" s="7">
        <v>10.88172533328</v>
      </c>
    </row>
    <row r="87" spans="2:3" ht="15.75" customHeight="1" x14ac:dyDescent="0.25">
      <c r="B87" s="1">
        <v>166</v>
      </c>
      <c r="C87" s="7">
        <v>11.969892636239999</v>
      </c>
    </row>
    <row r="88" spans="2:3" ht="15.75" customHeight="1" x14ac:dyDescent="0.25">
      <c r="B88" s="1">
        <v>168</v>
      </c>
      <c r="C88" s="7">
        <v>12.45357939048</v>
      </c>
    </row>
    <row r="89" spans="2:3" ht="15.75" customHeight="1" x14ac:dyDescent="0.25">
      <c r="B89" s="1">
        <v>170</v>
      </c>
      <c r="C89" s="7">
        <v>11.282476434239999</v>
      </c>
    </row>
    <row r="90" spans="2:3" ht="15.75" customHeight="1" x14ac:dyDescent="0.25">
      <c r="B90" s="1">
        <v>172</v>
      </c>
      <c r="C90" s="7">
        <v>9.7935591885599997</v>
      </c>
    </row>
    <row r="91" spans="2:3" ht="15.75" customHeight="1" x14ac:dyDescent="0.25">
      <c r="B91" s="1">
        <v>174</v>
      </c>
      <c r="C91" s="7">
        <v>10.337627127600001</v>
      </c>
    </row>
    <row r="92" spans="2:3" ht="15.75" customHeight="1" x14ac:dyDescent="0.25">
      <c r="B92" s="1">
        <v>176</v>
      </c>
      <c r="C92" s="7">
        <v>9.7935591885599997</v>
      </c>
    </row>
    <row r="93" spans="2:3" ht="15.75" customHeight="1" x14ac:dyDescent="0.25">
      <c r="B93" s="1">
        <v>178</v>
      </c>
      <c r="C93" s="7">
        <v>10.079523127680002</v>
      </c>
    </row>
    <row r="94" spans="2:3" ht="15.75" customHeight="1" x14ac:dyDescent="0.25">
      <c r="B94" s="1">
        <v>180</v>
      </c>
      <c r="C94" s="7">
        <v>9.2494610133600013</v>
      </c>
    </row>
    <row r="95" spans="2:3" ht="15.75" customHeight="1" x14ac:dyDescent="0.25">
      <c r="B95" s="1">
        <v>182</v>
      </c>
      <c r="C95" s="7">
        <v>8.0597655923999998</v>
      </c>
    </row>
    <row r="96" spans="2:3" ht="15.75" customHeight="1" x14ac:dyDescent="0.25">
      <c r="B96" s="1">
        <v>184</v>
      </c>
      <c r="C96" s="7">
        <v>3.8085980419199998</v>
      </c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SFE_316_classmetrics</vt:lpstr>
      <vt:lpstr>baseflow</vt:lpstr>
      <vt:lpstr>bankfull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Anzy Lee</cp:lastModifiedBy>
  <dcterms:created xsi:type="dcterms:W3CDTF">2020-10-07T19:05:13Z</dcterms:created>
  <dcterms:modified xsi:type="dcterms:W3CDTF">2020-10-30T22:01:55Z</dcterms:modified>
</cp:coreProperties>
</file>