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nzy\Github\usu-RiverBuilder\site316_gcs_analysis\"/>
    </mc:Choice>
  </mc:AlternateContent>
  <bookViews>
    <workbookView xWindow="0" yWindow="0" windowWidth="15765" windowHeight="9060"/>
  </bookViews>
  <sheets>
    <sheet name="SFE_316_classmetrics" sheetId="1" r:id="rId1"/>
    <sheet name="spatial_series" sheetId="2" r:id="rId2"/>
  </sheets>
  <calcPr calcId="162913"/>
</workbook>
</file>

<file path=xl/calcChain.xml><?xml version="1.0" encoding="utf-8"?>
<calcChain xmlns="http://schemas.openxmlformats.org/spreadsheetml/2006/main">
  <c r="C44" i="1" l="1"/>
  <c r="D44" i="1" s="1"/>
  <c r="D51" i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Q72" i="2"/>
  <c r="Q73" i="2"/>
  <c r="T4" i="2"/>
  <c r="S4" i="2"/>
  <c r="D7" i="1"/>
  <c r="C5" i="2"/>
  <c r="Q5" i="2" s="1"/>
  <c r="C6" i="2"/>
  <c r="Q6" i="2" s="1"/>
  <c r="C7" i="2"/>
  <c r="Q7" i="2" s="1"/>
  <c r="C8" i="2"/>
  <c r="Q8" i="2" s="1"/>
  <c r="C9" i="2"/>
  <c r="Q9" i="2" s="1"/>
  <c r="C10" i="2"/>
  <c r="Q10" i="2" s="1"/>
  <c r="C11" i="2"/>
  <c r="Q11" i="2" s="1"/>
  <c r="C12" i="2"/>
  <c r="Q12" i="2" s="1"/>
  <c r="C13" i="2"/>
  <c r="Q13" i="2" s="1"/>
  <c r="C14" i="2"/>
  <c r="Q14" i="2" s="1"/>
  <c r="C15" i="2"/>
  <c r="Q15" i="2" s="1"/>
  <c r="C16" i="2"/>
  <c r="Q16" i="2" s="1"/>
  <c r="C17" i="2"/>
  <c r="Q17" i="2" s="1"/>
  <c r="C18" i="2"/>
  <c r="Q18" i="2" s="1"/>
  <c r="C19" i="2"/>
  <c r="Q19" i="2" s="1"/>
  <c r="C20" i="2"/>
  <c r="Q20" i="2" s="1"/>
  <c r="C21" i="2"/>
  <c r="Q21" i="2" s="1"/>
  <c r="C22" i="2"/>
  <c r="Q22" i="2" s="1"/>
  <c r="C23" i="2"/>
  <c r="Q23" i="2" s="1"/>
  <c r="C24" i="2"/>
  <c r="Q24" i="2" s="1"/>
  <c r="C25" i="2"/>
  <c r="Q25" i="2" s="1"/>
  <c r="C26" i="2"/>
  <c r="Q26" i="2" s="1"/>
  <c r="C27" i="2"/>
  <c r="Q27" i="2" s="1"/>
  <c r="C28" i="2"/>
  <c r="Q28" i="2" s="1"/>
  <c r="C29" i="2"/>
  <c r="Q29" i="2" s="1"/>
  <c r="C30" i="2"/>
  <c r="Q30" i="2" s="1"/>
  <c r="C31" i="2"/>
  <c r="Q31" i="2" s="1"/>
  <c r="C32" i="2"/>
  <c r="Q32" i="2" s="1"/>
  <c r="C33" i="2"/>
  <c r="Q33" i="2" s="1"/>
  <c r="C34" i="2"/>
  <c r="Q34" i="2" s="1"/>
  <c r="C35" i="2"/>
  <c r="Q35" i="2" s="1"/>
  <c r="C36" i="2"/>
  <c r="Q36" i="2" s="1"/>
  <c r="C37" i="2"/>
  <c r="Q37" i="2" s="1"/>
  <c r="C38" i="2"/>
  <c r="Q38" i="2" s="1"/>
  <c r="C39" i="2"/>
  <c r="Q39" i="2" s="1"/>
  <c r="C40" i="2"/>
  <c r="Q40" i="2" s="1"/>
  <c r="C41" i="2"/>
  <c r="Q41" i="2" s="1"/>
  <c r="C42" i="2"/>
  <c r="Q42" i="2" s="1"/>
  <c r="C43" i="2"/>
  <c r="Q43" i="2" s="1"/>
  <c r="C44" i="2"/>
  <c r="Q44" i="2" s="1"/>
  <c r="C45" i="2"/>
  <c r="Q45" i="2" s="1"/>
  <c r="C46" i="2"/>
  <c r="Q46" i="2" s="1"/>
  <c r="C47" i="2"/>
  <c r="Q47" i="2" s="1"/>
  <c r="C48" i="2"/>
  <c r="Q48" i="2" s="1"/>
  <c r="C49" i="2"/>
  <c r="Q49" i="2" s="1"/>
  <c r="C50" i="2"/>
  <c r="Q50" i="2" s="1"/>
  <c r="C51" i="2"/>
  <c r="Q51" i="2" s="1"/>
  <c r="C52" i="2"/>
  <c r="Q52" i="2" s="1"/>
  <c r="C53" i="2"/>
  <c r="Q53" i="2" s="1"/>
  <c r="C54" i="2"/>
  <c r="Q54" i="2" s="1"/>
  <c r="C55" i="2"/>
  <c r="Q55" i="2" s="1"/>
  <c r="C56" i="2"/>
  <c r="Q56" i="2" s="1"/>
  <c r="C57" i="2"/>
  <c r="Q57" i="2" s="1"/>
  <c r="C58" i="2"/>
  <c r="Q58" i="2" s="1"/>
  <c r="C59" i="2"/>
  <c r="Q59" i="2" s="1"/>
  <c r="C60" i="2"/>
  <c r="Q60" i="2" s="1"/>
  <c r="C61" i="2"/>
  <c r="Q61" i="2" s="1"/>
  <c r="C62" i="2"/>
  <c r="Q62" i="2" s="1"/>
  <c r="C63" i="2"/>
  <c r="Q63" i="2" s="1"/>
  <c r="C64" i="2"/>
  <c r="Q64" i="2" s="1"/>
  <c r="C65" i="2"/>
  <c r="Q65" i="2" s="1"/>
  <c r="C66" i="2"/>
  <c r="Q66" i="2" s="1"/>
  <c r="C67" i="2"/>
  <c r="Q67" i="2" s="1"/>
  <c r="C68" i="2"/>
  <c r="Q68" i="2" s="1"/>
  <c r="C69" i="2"/>
  <c r="Q69" i="2" s="1"/>
  <c r="C70" i="2"/>
  <c r="Q70" i="2" s="1"/>
  <c r="C71" i="2"/>
  <c r="Q71" i="2" s="1"/>
  <c r="C72" i="2"/>
  <c r="C73" i="2"/>
  <c r="C74" i="2"/>
  <c r="Q74" i="2" s="1"/>
  <c r="C75" i="2"/>
  <c r="Q75" i="2" s="1"/>
  <c r="C76" i="2"/>
  <c r="Q76" i="2" s="1"/>
  <c r="C77" i="2"/>
  <c r="Q77" i="2" s="1"/>
  <c r="C78" i="2"/>
  <c r="Q78" i="2" s="1"/>
  <c r="C79" i="2"/>
  <c r="Q79" i="2" s="1"/>
  <c r="C80" i="2"/>
  <c r="Q80" i="2" s="1"/>
  <c r="C81" i="2"/>
  <c r="Q81" i="2" s="1"/>
  <c r="C82" i="2"/>
  <c r="Q82" i="2" s="1"/>
  <c r="C83" i="2"/>
  <c r="Q83" i="2" s="1"/>
  <c r="C84" i="2"/>
  <c r="Q84" i="2" s="1"/>
  <c r="C85" i="2"/>
  <c r="Q85" i="2" s="1"/>
  <c r="C86" i="2"/>
  <c r="Q86" i="2" s="1"/>
  <c r="C87" i="2"/>
  <c r="Q87" i="2" s="1"/>
  <c r="C88" i="2"/>
  <c r="Q88" i="2" s="1"/>
  <c r="C89" i="2"/>
  <c r="Q89" i="2" s="1"/>
  <c r="C90" i="2"/>
  <c r="Q90" i="2" s="1"/>
  <c r="C91" i="2"/>
  <c r="Q91" i="2" s="1"/>
  <c r="C92" i="2"/>
  <c r="Q92" i="2" s="1"/>
  <c r="C93" i="2"/>
  <c r="Q93" i="2" s="1"/>
  <c r="C94" i="2"/>
  <c r="Q94" i="2" s="1"/>
  <c r="C95" i="2"/>
  <c r="Q95" i="2" s="1"/>
  <c r="C96" i="2"/>
  <c r="Q96" i="2" s="1"/>
  <c r="C4" i="2"/>
  <c r="Q4" i="2" s="1"/>
  <c r="C42" i="1" l="1"/>
  <c r="D42" i="1" s="1"/>
  <c r="C53" i="1"/>
  <c r="E4" i="2" l="1"/>
  <c r="F4" i="2" s="1"/>
  <c r="R4" i="2" s="1"/>
  <c r="E5" i="2"/>
  <c r="F5" i="2" s="1"/>
  <c r="R5" i="2" s="1"/>
  <c r="E6" i="2"/>
  <c r="F6" i="2" s="1"/>
  <c r="R6" i="2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F19" i="2" s="1"/>
  <c r="R19" i="2" s="1"/>
  <c r="E20" i="2"/>
  <c r="E21" i="2"/>
  <c r="E22" i="2"/>
  <c r="E23" i="2"/>
  <c r="E24" i="2"/>
  <c r="F24" i="2" s="1"/>
  <c r="R24" i="2" s="1"/>
  <c r="E25" i="2"/>
  <c r="F25" i="2" s="1"/>
  <c r="R25" i="2" s="1"/>
  <c r="E26" i="2"/>
  <c r="F26" i="2" s="1"/>
  <c r="R26" i="2" s="1"/>
  <c r="E27" i="2"/>
  <c r="F27" i="2" s="1"/>
  <c r="R27" i="2" s="1"/>
  <c r="E28" i="2"/>
  <c r="F28" i="2" s="1"/>
  <c r="R28" i="2" s="1"/>
  <c r="E29" i="2"/>
  <c r="F29" i="2" s="1"/>
  <c r="R29" i="2" s="1"/>
  <c r="E30" i="2"/>
  <c r="F30" i="2" s="1"/>
  <c r="R30" i="2" s="1"/>
  <c r="E31" i="2"/>
  <c r="F31" i="2" s="1"/>
  <c r="R31" i="2" s="1"/>
  <c r="E32" i="2"/>
  <c r="F32" i="2" s="1"/>
  <c r="R32" i="2" s="1"/>
  <c r="E33" i="2"/>
  <c r="F33" i="2" s="1"/>
  <c r="R33" i="2" s="1"/>
  <c r="E34" i="2"/>
  <c r="F34" i="2" s="1"/>
  <c r="R34" i="2" s="1"/>
  <c r="E35" i="2"/>
  <c r="F35" i="2" s="1"/>
  <c r="R35" i="2" s="1"/>
  <c r="E36" i="2"/>
  <c r="F36" i="2" s="1"/>
  <c r="R36" i="2" s="1"/>
  <c r="E37" i="2"/>
  <c r="F37" i="2" s="1"/>
  <c r="R37" i="2" s="1"/>
  <c r="E38" i="2"/>
  <c r="F38" i="2" s="1"/>
  <c r="R38" i="2" s="1"/>
  <c r="E39" i="2"/>
  <c r="F39" i="2" s="1"/>
  <c r="R39" i="2" s="1"/>
  <c r="E40" i="2"/>
  <c r="F40" i="2" s="1"/>
  <c r="R40" i="2" s="1"/>
  <c r="E41" i="2"/>
  <c r="F41" i="2" s="1"/>
  <c r="R41" i="2" s="1"/>
  <c r="E42" i="2"/>
  <c r="F42" i="2" s="1"/>
  <c r="R42" i="2" s="1"/>
  <c r="E43" i="2"/>
  <c r="F43" i="2" s="1"/>
  <c r="R43" i="2" s="1"/>
  <c r="E44" i="2"/>
  <c r="F44" i="2" s="1"/>
  <c r="R44" i="2" s="1"/>
  <c r="E45" i="2"/>
  <c r="E46" i="2"/>
  <c r="F46" i="2" s="1"/>
  <c r="R46" i="2" s="1"/>
  <c r="E47" i="2"/>
  <c r="E48" i="2"/>
  <c r="F48" i="2" s="1"/>
  <c r="R48" i="2" s="1"/>
  <c r="E49" i="2"/>
  <c r="F49" i="2" s="1"/>
  <c r="R49" i="2" s="1"/>
  <c r="E50" i="2"/>
  <c r="F50" i="2" s="1"/>
  <c r="R50" i="2" s="1"/>
  <c r="E51" i="2"/>
  <c r="F51" i="2" s="1"/>
  <c r="R51" i="2" s="1"/>
  <c r="E52" i="2"/>
  <c r="F52" i="2" s="1"/>
  <c r="R52" i="2" s="1"/>
  <c r="E53" i="2"/>
  <c r="F53" i="2" s="1"/>
  <c r="R53" i="2" s="1"/>
  <c r="E54" i="2"/>
  <c r="F54" i="2" s="1"/>
  <c r="R54" i="2" s="1"/>
  <c r="E55" i="2"/>
  <c r="E56" i="2"/>
  <c r="F56" i="2" s="1"/>
  <c r="R56" i="2" s="1"/>
  <c r="E57" i="2"/>
  <c r="F57" i="2" s="1"/>
  <c r="R57" i="2" s="1"/>
  <c r="E58" i="2"/>
  <c r="F58" i="2" s="1"/>
  <c r="R58" i="2" s="1"/>
  <c r="E59" i="2"/>
  <c r="F59" i="2" s="1"/>
  <c r="R59" i="2" s="1"/>
  <c r="E60" i="2"/>
  <c r="F60" i="2" s="1"/>
  <c r="R60" i="2" s="1"/>
  <c r="E61" i="2"/>
  <c r="F61" i="2" s="1"/>
  <c r="R61" i="2" s="1"/>
  <c r="E62" i="2"/>
  <c r="F62" i="2" s="1"/>
  <c r="R62" i="2" s="1"/>
  <c r="E63" i="2"/>
  <c r="F63" i="2" s="1"/>
  <c r="R63" i="2" s="1"/>
  <c r="E64" i="2"/>
  <c r="F64" i="2" s="1"/>
  <c r="R64" i="2" s="1"/>
  <c r="E65" i="2"/>
  <c r="F65" i="2" s="1"/>
  <c r="R65" i="2" s="1"/>
  <c r="E66" i="2"/>
  <c r="F66" i="2" s="1"/>
  <c r="R66" i="2" s="1"/>
  <c r="E67" i="2"/>
  <c r="F67" i="2" s="1"/>
  <c r="R67" i="2" s="1"/>
  <c r="E68" i="2"/>
  <c r="F68" i="2" s="1"/>
  <c r="R68" i="2" s="1"/>
  <c r="E69" i="2"/>
  <c r="F69" i="2" s="1"/>
  <c r="R69" i="2" s="1"/>
  <c r="E70" i="2"/>
  <c r="F70" i="2" s="1"/>
  <c r="R70" i="2" s="1"/>
  <c r="E71" i="2"/>
  <c r="F71" i="2" s="1"/>
  <c r="R71" i="2" s="1"/>
  <c r="E72" i="2"/>
  <c r="F72" i="2" s="1"/>
  <c r="R72" i="2" s="1"/>
  <c r="E73" i="2"/>
  <c r="F73" i="2" s="1"/>
  <c r="R73" i="2" s="1"/>
  <c r="E74" i="2"/>
  <c r="F74" i="2" s="1"/>
  <c r="R74" i="2" s="1"/>
  <c r="E75" i="2"/>
  <c r="F75" i="2" s="1"/>
  <c r="R75" i="2" s="1"/>
  <c r="E76" i="2"/>
  <c r="F76" i="2" s="1"/>
  <c r="R76" i="2" s="1"/>
  <c r="E77" i="2"/>
  <c r="F77" i="2" s="1"/>
  <c r="R77" i="2" s="1"/>
  <c r="E78" i="2"/>
  <c r="F78" i="2" s="1"/>
  <c r="R78" i="2" s="1"/>
  <c r="E79" i="2"/>
  <c r="F79" i="2" s="1"/>
  <c r="R79" i="2" s="1"/>
  <c r="E80" i="2"/>
  <c r="F80" i="2" s="1"/>
  <c r="R80" i="2" s="1"/>
  <c r="E81" i="2"/>
  <c r="F81" i="2" s="1"/>
  <c r="R81" i="2" s="1"/>
  <c r="E82" i="2"/>
  <c r="F82" i="2" s="1"/>
  <c r="R82" i="2" s="1"/>
  <c r="E83" i="2"/>
  <c r="F83" i="2" s="1"/>
  <c r="R83" i="2" s="1"/>
  <c r="E84" i="2"/>
  <c r="F84" i="2" s="1"/>
  <c r="R84" i="2" s="1"/>
  <c r="E85" i="2"/>
  <c r="E86" i="2"/>
  <c r="E87" i="2"/>
  <c r="E88" i="2"/>
  <c r="E89" i="2"/>
  <c r="E90" i="2"/>
  <c r="E91" i="2"/>
  <c r="F91" i="2" s="1"/>
  <c r="R91" i="2" s="1"/>
  <c r="E92" i="2"/>
  <c r="F92" i="2" s="1"/>
  <c r="R92" i="2" s="1"/>
  <c r="E93" i="2"/>
  <c r="F93" i="2" s="1"/>
  <c r="R93" i="2" s="1"/>
  <c r="E94" i="2"/>
  <c r="F94" i="2" s="1"/>
  <c r="R94" i="2" s="1"/>
  <c r="E95" i="2"/>
  <c r="F95" i="2" s="1"/>
  <c r="R95" i="2" s="1"/>
  <c r="E96" i="2"/>
  <c r="F96" i="2" s="1"/>
  <c r="R96" i="2" s="1"/>
  <c r="F55" i="2"/>
  <c r="R55" i="2" s="1"/>
  <c r="F7" i="2"/>
  <c r="R7" i="2" s="1"/>
  <c r="F8" i="2"/>
  <c r="R8" i="2" s="1"/>
  <c r="F9" i="2"/>
  <c r="R9" i="2" s="1"/>
  <c r="F10" i="2"/>
  <c r="R10" i="2" s="1"/>
  <c r="F11" i="2"/>
  <c r="R11" i="2" s="1"/>
  <c r="F12" i="2"/>
  <c r="R12" i="2" s="1"/>
  <c r="F13" i="2"/>
  <c r="R13" i="2" s="1"/>
  <c r="F14" i="2"/>
  <c r="R14" i="2" s="1"/>
  <c r="F15" i="2"/>
  <c r="R15" i="2" s="1"/>
  <c r="F16" i="2"/>
  <c r="R16" i="2" s="1"/>
  <c r="F17" i="2"/>
  <c r="R17" i="2" s="1"/>
  <c r="F18" i="2"/>
  <c r="R18" i="2" s="1"/>
  <c r="F20" i="2"/>
  <c r="R20" i="2" s="1"/>
  <c r="F21" i="2"/>
  <c r="R21" i="2" s="1"/>
  <c r="F22" i="2"/>
  <c r="R22" i="2" s="1"/>
  <c r="F23" i="2"/>
  <c r="R23" i="2" s="1"/>
  <c r="F45" i="2"/>
  <c r="R45" i="2" s="1"/>
  <c r="F47" i="2"/>
  <c r="R47" i="2" s="1"/>
  <c r="F85" i="2"/>
  <c r="R85" i="2" s="1"/>
  <c r="F86" i="2"/>
  <c r="R86" i="2" s="1"/>
  <c r="F87" i="2"/>
  <c r="R87" i="2" s="1"/>
  <c r="F88" i="2"/>
  <c r="R88" i="2" s="1"/>
  <c r="F89" i="2"/>
  <c r="R89" i="2" s="1"/>
  <c r="F90" i="2"/>
  <c r="R90" i="2" s="1"/>
  <c r="B51" i="1"/>
  <c r="B47" i="1"/>
  <c r="C47" i="1" s="1"/>
  <c r="D47" i="1" s="1"/>
  <c r="B43" i="1"/>
  <c r="B37" i="1"/>
  <c r="B32" i="1"/>
  <c r="C32" i="1" s="1"/>
  <c r="D32" i="1" s="1"/>
  <c r="B29" i="1"/>
  <c r="B31" i="1" s="1"/>
  <c r="C31" i="1" s="1"/>
  <c r="D31" i="1" s="1"/>
  <c r="B25" i="1"/>
  <c r="C25" i="1" s="1"/>
  <c r="B23" i="1"/>
  <c r="C23" i="1" s="1"/>
  <c r="C22" i="1"/>
  <c r="C21" i="1"/>
  <c r="B16" i="1"/>
  <c r="B11" i="1"/>
  <c r="B10" i="1"/>
  <c r="B9" i="1"/>
  <c r="B8" i="1"/>
  <c r="B30" i="1" l="1"/>
  <c r="C30" i="1" s="1"/>
  <c r="D30" i="1" s="1"/>
  <c r="C29" i="1"/>
  <c r="D29" i="1" s="1"/>
  <c r="B45" i="1"/>
  <c r="D25" i="1"/>
  <c r="C26" i="1"/>
  <c r="D26" i="1" s="1"/>
  <c r="D22" i="1"/>
  <c r="C54" i="1"/>
  <c r="C45" i="1"/>
  <c r="D45" i="1" s="1"/>
  <c r="C43" i="1"/>
  <c r="D43" i="1" s="1"/>
</calcChain>
</file>

<file path=xl/sharedStrings.xml><?xml version="1.0" encoding="utf-8"?>
<sst xmlns="http://schemas.openxmlformats.org/spreadsheetml/2006/main" count="103" uniqueCount="84">
  <si>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</si>
  <si>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</si>
  <si>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</si>
  <si>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</si>
  <si>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</si>
  <si>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</si>
  <si>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</si>
  <si>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</si>
  <si>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</si>
  <si>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</si>
  <si>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</si>
  <si>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</si>
  <si>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</si>
  <si>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</si>
  <si>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</si>
  <si>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</si>
  <si>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</si>
  <si>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</si>
  <si>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</si>
  <si>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</si>
  <si>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TIN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</si>
  <si>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</si>
  <si>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</si>
  <si>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</si>
  <si>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</si>
  <si>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</si>
  <si>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</si>
  <si>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</si>
  <si>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</si>
  <si>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</si>
  <si>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</si>
  <si>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</si>
  <si>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</si>
  <si>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</si>
  <si>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</si>
  <si>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</si>
  <si>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</si>
  <si>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</si>
  <si>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</si>
  <si>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</si>
  <si>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</si>
  <si>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</si>
  <si>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From the base flow width series, it does not go below 5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</si>
  <si>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</si>
  <si>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</si>
  <si>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</si>
  <si>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</si>
  <si>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</si>
  <si>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WSE difference raster and took average</t>
  </si>
  <si>
    <t>bf w</t>
  </si>
  <si>
    <t>Computed using zone stats on Qbf width series</t>
  </si>
  <si>
    <t>bf lat offset</t>
  </si>
  <si>
    <t>bf lat off min</t>
  </si>
  <si>
    <t>bf WSE slope</t>
  </si>
  <si>
    <t>Added Tuflow Qbf depth raster to DEM raster to get WSE raster, then computed WSS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</si>
  <si>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</si>
  <si>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</si>
  <si>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</si>
  <si>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</si>
  <si>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</si>
  <si>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</si>
  <si>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</si>
  <si>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</si>
  <si>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</si>
  <si>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</si>
  <si>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</si>
  <si>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</si>
  <si>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</si>
  <si>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</si>
  <si>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centerline length</t>
  </si>
  <si>
    <t>RB Valley slope</t>
  </si>
  <si>
    <t>Assumed to be the same as the site value</t>
  </si>
  <si>
    <t>Bed slope / straight line length * RB centerline length</t>
  </si>
  <si>
    <t>from down</t>
  </si>
  <si>
    <t>station (m)</t>
  </si>
  <si>
    <t>Metric 5x</t>
  </si>
  <si>
    <t>1x case</t>
  </si>
  <si>
    <t>5x case</t>
  </si>
  <si>
    <t xml:space="preserve"> amplitude</t>
  </si>
  <si>
    <t>Thalweg peak-to-peak</t>
  </si>
  <si>
    <t>Wall lat offset (L-R)</t>
  </si>
  <si>
    <t>From bf to wall</t>
  </si>
  <si>
    <t>max bf w</t>
  </si>
  <si>
    <t>min Wall lat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</si>
</sst>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4" tint="0.79998168889431442"/>
        <bgColor rgb="FFDEEAF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2"/>
    <xf numFmtId="0" fontId="4" fillId="0" borderId="2"/>
  </cellStyleXfs>
  <cellXfs count="5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166" fontId="3" fillId="0" borderId="0" xfId="0" applyNumberFormat="1" applyFont="1"/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/>
    <xf numFmtId="1" fontId="3" fillId="3" borderId="2" xfId="0" applyNumberFormat="1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2" fontId="3" fillId="3" borderId="2" xfId="0" applyNumberFormat="1" applyFont="1" applyFill="1" applyBorder="1"/>
    <xf numFmtId="2" fontId="1" fillId="0" borderId="2" xfId="1" applyNumberFormat="1" applyFont="1"/>
    <xf numFmtId="2" fontId="1" fillId="0" borderId="0" xfId="0" applyNumberFormat="1" applyFont="1"/>
    <xf numFmtId="166" fontId="1" fillId="0" borderId="0" xfId="0" applyNumberFormat="1" applyFont="1"/>
    <xf numFmtId="1" fontId="5" fillId="2" borderId="2" xfId="0" applyNumberFormat="1" applyFont="1" applyFill="1" applyBorder="1"/>
    <xf numFmtId="0" fontId="6" fillId="0" borderId="0" xfId="0" applyFont="1"/>
    <xf numFmtId="0" fontId="6" fillId="2" borderId="2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1" fillId="4" borderId="0" xfId="0" applyFont="1" applyFill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5" borderId="0" xfId="0" applyFont="1" applyFill="1"/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2" xfId="0" applyFont="1" applyFill="1" applyBorder="1"/>
    <xf numFmtId="0" fontId="3" fillId="7" borderId="0" xfId="0" applyFont="1" applyFill="1" applyAlignment="1">
      <alignment vertical="top" wrapText="1"/>
    </xf>
    <xf numFmtId="0" fontId="6" fillId="8" borderId="2" xfId="0" applyFont="1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3" fillId="9" borderId="2" xfId="0" applyFont="1" applyFill="1" applyBorder="1"/>
    <xf numFmtId="0" fontId="5" fillId="9" borderId="2" xfId="0" applyFont="1" applyFill="1" applyBorder="1"/>
    <xf numFmtId="0" fontId="3" fillId="8" borderId="2" xfId="0" applyFont="1" applyFill="1" applyBorder="1"/>
    <xf numFmtId="0" fontId="6" fillId="3" borderId="2" xfId="0" applyFont="1" applyFill="1" applyBorder="1" applyAlignment="1">
      <alignment wrapText="1"/>
    </xf>
    <xf numFmtId="0" fontId="7" fillId="0" borderId="0" xfId="0" applyFont="1" applyAlignment="1"/>
    <xf numFmtId="0" fontId="6" fillId="2" borderId="2" xfId="0" applyFont="1" applyFill="1" applyBorder="1"/>
    <xf numFmtId="0" fontId="3" fillId="10" borderId="2" xfId="0" applyFont="1" applyFill="1" applyBorder="1"/>
    <xf numFmtId="0" fontId="9" fillId="10" borderId="2" xfId="0" applyFont="1" applyFill="1" applyBorder="1"/>
    <xf numFmtId="0" fontId="5" fillId="3" borderId="2" xfId="0" applyFont="1" applyFill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spatial_series!$B$3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spatial_series!$B$4:$B$96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spatial_series!$D$4:$D$96</c:f>
              <c:numCache>
                <c:formatCode>0.00</c:formatCode>
                <c:ptCount val="93"/>
                <c:pt idx="0">
                  <c:v>999.66061196478802</c:v>
                </c:pt>
                <c:pt idx="1">
                  <c:v>999.56727082240297</c:v>
                </c:pt>
                <c:pt idx="2">
                  <c:v>999.543398433069</c:v>
                </c:pt>
                <c:pt idx="3">
                  <c:v>999.52015472412097</c:v>
                </c:pt>
                <c:pt idx="4">
                  <c:v>999.57449000506404</c:v>
                </c:pt>
                <c:pt idx="5">
                  <c:v>999.50409837516895</c:v>
                </c:pt>
                <c:pt idx="6">
                  <c:v>999.351141662597</c:v>
                </c:pt>
                <c:pt idx="7">
                  <c:v>999.28977981525804</c:v>
                </c:pt>
                <c:pt idx="8">
                  <c:v>999.31188740002005</c:v>
                </c:pt>
                <c:pt idx="9">
                  <c:v>999.31527822538203</c:v>
                </c:pt>
                <c:pt idx="10">
                  <c:v>999.33774626771003</c:v>
                </c:pt>
                <c:pt idx="11">
                  <c:v>999.24864593505799</c:v>
                </c:pt>
                <c:pt idx="12">
                  <c:v>999.16178088826302</c:v>
                </c:pt>
                <c:pt idx="13">
                  <c:v>999.24412804859105</c:v>
                </c:pt>
                <c:pt idx="14">
                  <c:v>999.11982727050702</c:v>
                </c:pt>
                <c:pt idx="15">
                  <c:v>999.04429662149505</c:v>
                </c:pt>
                <c:pt idx="16">
                  <c:v>998.98729680379199</c:v>
                </c:pt>
                <c:pt idx="17">
                  <c:v>998.95935638364006</c:v>
                </c:pt>
                <c:pt idx="18">
                  <c:v>998.88643423338601</c:v>
                </c:pt>
                <c:pt idx="19">
                  <c:v>998.79184621047</c:v>
                </c:pt>
                <c:pt idx="20">
                  <c:v>998.65169795511804</c:v>
                </c:pt>
                <c:pt idx="21">
                  <c:v>998.47884085695796</c:v>
                </c:pt>
                <c:pt idx="22">
                  <c:v>998.50846389244305</c:v>
                </c:pt>
                <c:pt idx="23">
                  <c:v>998.58378222792203</c:v>
                </c:pt>
                <c:pt idx="24">
                  <c:v>998.56421222566496</c:v>
                </c:pt>
                <c:pt idx="25">
                  <c:v>998.62833667116104</c:v>
                </c:pt>
                <c:pt idx="26">
                  <c:v>998.617656173196</c:v>
                </c:pt>
                <c:pt idx="27">
                  <c:v>998.63808150210605</c:v>
                </c:pt>
                <c:pt idx="28">
                  <c:v>998.65929742586798</c:v>
                </c:pt>
                <c:pt idx="29">
                  <c:v>998.60582315282795</c:v>
                </c:pt>
                <c:pt idx="30">
                  <c:v>998.57585281200602</c:v>
                </c:pt>
                <c:pt idx="31">
                  <c:v>998.57847712590103</c:v>
                </c:pt>
                <c:pt idx="32">
                  <c:v>998.50897193170294</c:v>
                </c:pt>
                <c:pt idx="33">
                  <c:v>998.48091299606904</c:v>
                </c:pt>
                <c:pt idx="34">
                  <c:v>998.43793274045197</c:v>
                </c:pt>
                <c:pt idx="35">
                  <c:v>998.32268503914804</c:v>
                </c:pt>
                <c:pt idx="36">
                  <c:v>998.36567817215803</c:v>
                </c:pt>
                <c:pt idx="37">
                  <c:v>998.40657596852304</c:v>
                </c:pt>
                <c:pt idx="38">
                  <c:v>998.359410484406</c:v>
                </c:pt>
                <c:pt idx="39">
                  <c:v>998.34677527273595</c:v>
                </c:pt>
                <c:pt idx="40">
                  <c:v>998.25138199935304</c:v>
                </c:pt>
                <c:pt idx="41">
                  <c:v>998.21662362720701</c:v>
                </c:pt>
                <c:pt idx="42">
                  <c:v>998.15137273320204</c:v>
                </c:pt>
                <c:pt idx="43">
                  <c:v>998.06839658030901</c:v>
                </c:pt>
                <c:pt idx="44">
                  <c:v>997.99487307974198</c:v>
                </c:pt>
                <c:pt idx="45">
                  <c:v>997.87972164733299</c:v>
                </c:pt>
                <c:pt idx="46">
                  <c:v>997.80386437664697</c:v>
                </c:pt>
                <c:pt idx="47">
                  <c:v>997.71900235609803</c:v>
                </c:pt>
                <c:pt idx="48">
                  <c:v>997.61845375013797</c:v>
                </c:pt>
                <c:pt idx="49">
                  <c:v>997.41253044899895</c:v>
                </c:pt>
                <c:pt idx="50">
                  <c:v>997.18064394553096</c:v>
                </c:pt>
                <c:pt idx="51">
                  <c:v>996.88817521392298</c:v>
                </c:pt>
                <c:pt idx="52">
                  <c:v>996.81473311166906</c:v>
                </c:pt>
                <c:pt idx="53">
                  <c:v>996.79623203971903</c:v>
                </c:pt>
                <c:pt idx="54">
                  <c:v>996.79130575490501</c:v>
                </c:pt>
                <c:pt idx="55">
                  <c:v>996.70813517252498</c:v>
                </c:pt>
                <c:pt idx="56">
                  <c:v>996.65623580577699</c:v>
                </c:pt>
                <c:pt idx="57">
                  <c:v>996.64210770997897</c:v>
                </c:pt>
                <c:pt idx="58">
                  <c:v>996.72446267731698</c:v>
                </c:pt>
                <c:pt idx="59">
                  <c:v>996.78911073871302</c:v>
                </c:pt>
                <c:pt idx="60">
                  <c:v>996.78133163452105</c:v>
                </c:pt>
                <c:pt idx="61">
                  <c:v>996.784529194078</c:v>
                </c:pt>
                <c:pt idx="62">
                  <c:v>996.81885398023405</c:v>
                </c:pt>
                <c:pt idx="63">
                  <c:v>996.911396988452</c:v>
                </c:pt>
                <c:pt idx="64">
                  <c:v>996.88809644481796</c:v>
                </c:pt>
                <c:pt idx="65">
                  <c:v>996.90540322839502</c:v>
                </c:pt>
                <c:pt idx="66">
                  <c:v>996.91490232752005</c:v>
                </c:pt>
                <c:pt idx="67">
                  <c:v>996.93001384210095</c:v>
                </c:pt>
                <c:pt idx="68">
                  <c:v>996.90236093524902</c:v>
                </c:pt>
                <c:pt idx="69">
                  <c:v>996.89474024707897</c:v>
                </c:pt>
                <c:pt idx="70">
                  <c:v>996.90924566582703</c:v>
                </c:pt>
                <c:pt idx="71">
                  <c:v>996.84478887428804</c:v>
                </c:pt>
                <c:pt idx="72">
                  <c:v>996.75371275445696</c:v>
                </c:pt>
                <c:pt idx="73">
                  <c:v>996.61583071493806</c:v>
                </c:pt>
                <c:pt idx="74">
                  <c:v>996.53121111995301</c:v>
                </c:pt>
                <c:pt idx="75">
                  <c:v>996.45930624789798</c:v>
                </c:pt>
                <c:pt idx="76">
                  <c:v>996.37945960279899</c:v>
                </c:pt>
                <c:pt idx="77">
                  <c:v>996.30197912127005</c:v>
                </c:pt>
                <c:pt idx="78">
                  <c:v>996.288694483585</c:v>
                </c:pt>
                <c:pt idx="79">
                  <c:v>996.225505873271</c:v>
                </c:pt>
                <c:pt idx="80">
                  <c:v>996.15964052017102</c:v>
                </c:pt>
                <c:pt idx="81">
                  <c:v>996.06469064735495</c:v>
                </c:pt>
                <c:pt idx="82">
                  <c:v>996.04185432057602</c:v>
                </c:pt>
                <c:pt idx="83">
                  <c:v>995.99366267877599</c:v>
                </c:pt>
                <c:pt idx="84">
                  <c:v>995.93178982204802</c:v>
                </c:pt>
                <c:pt idx="85">
                  <c:v>995.85402439934205</c:v>
                </c:pt>
                <c:pt idx="86">
                  <c:v>995.705319471091</c:v>
                </c:pt>
                <c:pt idx="87">
                  <c:v>995.62142258055405</c:v>
                </c:pt>
                <c:pt idx="88">
                  <c:v>995.57916754088603</c:v>
                </c:pt>
                <c:pt idx="89">
                  <c:v>995.52607544802902</c:v>
                </c:pt>
                <c:pt idx="90">
                  <c:v>995.53788775089902</c:v>
                </c:pt>
                <c:pt idx="91">
                  <c:v>995.46713930765702</c:v>
                </c:pt>
                <c:pt idx="92">
                  <c:v>995.52223561909295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spatial_series!$F$3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spatial_series!$B$4:$B$96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spatial_series!$F$4:$F$96</c:f>
              <c:numCache>
                <c:formatCode>0.00</c:formatCode>
                <c:ptCount val="93"/>
                <c:pt idx="0">
                  <c:v>-8.6951010212032998E-2</c:v>
                </c:pt>
                <c:pt idx="1">
                  <c:v>-0.13479641019705468</c:v>
                </c:pt>
                <c:pt idx="2">
                  <c:v>-0.11317305713100723</c:v>
                </c:pt>
                <c:pt idx="3">
                  <c:v>-9.0921023679129576E-2</c:v>
                </c:pt>
                <c:pt idx="4">
                  <c:v>8.9099996639561141E-3</c:v>
                </c:pt>
                <c:pt idx="5">
                  <c:v>-1.5985887831106993E-2</c:v>
                </c:pt>
                <c:pt idx="6">
                  <c:v>-0.12344685800303523</c:v>
                </c:pt>
                <c:pt idx="7">
                  <c:v>-0.13931296294197182</c:v>
                </c:pt>
                <c:pt idx="8">
                  <c:v>-7.1709635779939163E-2</c:v>
                </c:pt>
                <c:pt idx="9">
                  <c:v>-2.2823068018055892E-2</c:v>
                </c:pt>
                <c:pt idx="10">
                  <c:v>4.5140716709966E-2</c:v>
                </c:pt>
                <c:pt idx="11">
                  <c:v>1.5361264579496492E-3</c:v>
                </c:pt>
                <c:pt idx="12">
                  <c:v>-3.9833177936998254E-2</c:v>
                </c:pt>
                <c:pt idx="13">
                  <c:v>8.8009724791049848E-2</c:v>
                </c:pt>
                <c:pt idx="14">
                  <c:v>9.2046891069230696E-3</c:v>
                </c:pt>
                <c:pt idx="15">
                  <c:v>-2.0830217505022119E-2</c:v>
                </c:pt>
                <c:pt idx="16">
                  <c:v>-3.2334292808059217E-2</c:v>
                </c:pt>
                <c:pt idx="17">
                  <c:v>-1.4778970559973459E-2</c:v>
                </c:pt>
                <c:pt idx="18">
                  <c:v>-4.2205378413996186E-2</c:v>
                </c:pt>
                <c:pt idx="19">
                  <c:v>-9.1297658930102443E-2</c:v>
                </c:pt>
                <c:pt idx="20">
                  <c:v>-0.1859501718820411</c:v>
                </c:pt>
                <c:pt idx="21">
                  <c:v>-0.31331152764209946</c:v>
                </c:pt>
                <c:pt idx="22">
                  <c:v>-0.23819274975699045</c:v>
                </c:pt>
                <c:pt idx="23">
                  <c:v>-0.11737867187798656</c:v>
                </c:pt>
                <c:pt idx="24">
                  <c:v>-9.1452931735034326E-2</c:v>
                </c:pt>
                <c:pt idx="25">
                  <c:v>1.8167256160950274E-2</c:v>
                </c:pt>
                <c:pt idx="26">
                  <c:v>5.2982500595931015E-2</c:v>
                </c:pt>
                <c:pt idx="27">
                  <c:v>0.11890357190600298</c:v>
                </c:pt>
                <c:pt idx="28">
                  <c:v>0.18561523806795321</c:v>
                </c:pt>
                <c:pt idx="29">
                  <c:v>0.17763670742795057</c:v>
                </c:pt>
                <c:pt idx="30">
                  <c:v>0.19316210900592523</c:v>
                </c:pt>
                <c:pt idx="31">
                  <c:v>0.2412821653009587</c:v>
                </c:pt>
                <c:pt idx="32">
                  <c:v>0.21727271350289357</c:v>
                </c:pt>
                <c:pt idx="33">
                  <c:v>0.23470952026900704</c:v>
                </c:pt>
                <c:pt idx="34">
                  <c:v>0.23722500705196126</c:v>
                </c:pt>
                <c:pt idx="35">
                  <c:v>0.16747304814794006</c:v>
                </c:pt>
                <c:pt idx="36">
                  <c:v>0.25596192355794756</c:v>
                </c:pt>
                <c:pt idx="37">
                  <c:v>0.34235546232298475</c:v>
                </c:pt>
                <c:pt idx="38">
                  <c:v>0.34068572060596125</c:v>
                </c:pt>
                <c:pt idx="39">
                  <c:v>0.373546251335938</c:v>
                </c:pt>
                <c:pt idx="40">
                  <c:v>0.3236487203530487</c:v>
                </c:pt>
                <c:pt idx="41">
                  <c:v>0.3343860906069267</c:v>
                </c:pt>
                <c:pt idx="42">
                  <c:v>0.31463093900197237</c:v>
                </c:pt>
                <c:pt idx="43">
                  <c:v>0.27715052850896882</c:v>
                </c:pt>
                <c:pt idx="44">
                  <c:v>0.2491227703419554</c:v>
                </c:pt>
                <c:pt idx="45">
                  <c:v>0.17946708033298364</c:v>
                </c:pt>
                <c:pt idx="46">
                  <c:v>0.14910555204687626</c:v>
                </c:pt>
                <c:pt idx="47">
                  <c:v>0.1097392738979579</c:v>
                </c:pt>
                <c:pt idx="48">
                  <c:v>5.4686410337922098E-2</c:v>
                </c:pt>
                <c:pt idx="49">
                  <c:v>-0.10574114840107995</c:v>
                </c:pt>
                <c:pt idx="50">
                  <c:v>-0.29213190946904888</c:v>
                </c:pt>
                <c:pt idx="51">
                  <c:v>-0.53910489867712386</c:v>
                </c:pt>
                <c:pt idx="52">
                  <c:v>-0.56705125853102345</c:v>
                </c:pt>
                <c:pt idx="53">
                  <c:v>-0.54005658808102908</c:v>
                </c:pt>
                <c:pt idx="54">
                  <c:v>-0.49948713049502658</c:v>
                </c:pt>
                <c:pt idx="55">
                  <c:v>-0.53716197047504011</c:v>
                </c:pt>
                <c:pt idx="56">
                  <c:v>-0.54356559482300781</c:v>
                </c:pt>
                <c:pt idx="57">
                  <c:v>-0.51219794822111453</c:v>
                </c:pt>
                <c:pt idx="58">
                  <c:v>-0.38434723848308749</c:v>
                </c:pt>
                <c:pt idx="59">
                  <c:v>-0.27420343468702413</c:v>
                </c:pt>
                <c:pt idx="60">
                  <c:v>-0.23648679647897097</c:v>
                </c:pt>
                <c:pt idx="61">
                  <c:v>-0.18779349452199767</c:v>
                </c:pt>
                <c:pt idx="62">
                  <c:v>-0.10797296596604156</c:v>
                </c:pt>
                <c:pt idx="63">
                  <c:v>3.0065784651924332E-2</c:v>
                </c:pt>
                <c:pt idx="64">
                  <c:v>5.2260983417909301E-2</c:v>
                </c:pt>
                <c:pt idx="65">
                  <c:v>0.11506350939498589</c:v>
                </c:pt>
                <c:pt idx="66">
                  <c:v>0.17005835092004418</c:v>
                </c:pt>
                <c:pt idx="67">
                  <c:v>0.23066560790084623</c:v>
                </c:pt>
                <c:pt idx="68">
                  <c:v>0.24850844344894085</c:v>
                </c:pt>
                <c:pt idx="69">
                  <c:v>0.28638349767891214</c:v>
                </c:pt>
                <c:pt idx="70">
                  <c:v>0.34638465882699165</c:v>
                </c:pt>
                <c:pt idx="71">
                  <c:v>0.32742360968802586</c:v>
                </c:pt>
                <c:pt idx="72">
                  <c:v>0.28184323225696062</c:v>
                </c:pt>
                <c:pt idx="73">
                  <c:v>0.18945693513796869</c:v>
                </c:pt>
                <c:pt idx="74">
                  <c:v>0.15033308255294742</c:v>
                </c:pt>
                <c:pt idx="75">
                  <c:v>0.12392395289793967</c:v>
                </c:pt>
                <c:pt idx="76">
                  <c:v>8.9573050198964665E-2</c:v>
                </c:pt>
                <c:pt idx="77">
                  <c:v>5.7588311070048803E-2</c:v>
                </c:pt>
                <c:pt idx="78">
                  <c:v>8.9799415784909797E-2</c:v>
                </c:pt>
                <c:pt idx="79">
                  <c:v>7.2106547870930626E-2</c:v>
                </c:pt>
                <c:pt idx="80">
                  <c:v>5.1736937170971942E-2</c:v>
                </c:pt>
                <c:pt idx="81">
                  <c:v>2.2828067549198749E-3</c:v>
                </c:pt>
                <c:pt idx="82">
                  <c:v>2.4942222376012069E-2</c:v>
                </c:pt>
                <c:pt idx="83">
                  <c:v>2.2246322975888688E-2</c:v>
                </c:pt>
                <c:pt idx="84">
                  <c:v>5.8692086479368299E-3</c:v>
                </c:pt>
                <c:pt idx="85">
                  <c:v>-2.6400471658007518E-2</c:v>
                </c:pt>
                <c:pt idx="86">
                  <c:v>-0.12960965750903597</c:v>
                </c:pt>
                <c:pt idx="87">
                  <c:v>-0.16801080564596305</c:v>
                </c:pt>
                <c:pt idx="88">
                  <c:v>-0.16477010291396255</c:v>
                </c:pt>
                <c:pt idx="89">
                  <c:v>-0.17236645337106893</c:v>
                </c:pt>
                <c:pt idx="90">
                  <c:v>-0.11505840810104928</c:v>
                </c:pt>
                <c:pt idx="91">
                  <c:v>-0.14031110894302401</c:v>
                </c:pt>
                <c:pt idx="92">
                  <c:v>-3.9719055107070744E-2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 (m)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spatial_series!$B$4:$B$496</c:f>
              <c:numCache>
                <c:formatCode>General</c:formatCode>
                <c:ptCount val="4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spatial_series!$G$4:$G$96</c:f>
              <c:numCache>
                <c:formatCode>General</c:formatCode>
                <c:ptCount val="93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  <c:pt idx="92">
                  <c:v>3.5063885980800005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2</xdr:row>
      <xdr:rowOff>9525</xdr:rowOff>
    </xdr:from>
    <xdr:ext cx="4371975" cy="2876550"/>
    <xdr:graphicFrame macro="">
      <xdr:nvGraphicFramePr>
        <xdr:cNvPr id="12176733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38100</xdr:colOff>
      <xdr:row>16</xdr:row>
      <xdr:rowOff>180975</xdr:rowOff>
    </xdr:from>
    <xdr:ext cx="4371975" cy="2886075"/>
    <xdr:graphicFrame macro="">
      <xdr:nvGraphicFramePr>
        <xdr:cNvPr id="194657529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32</xdr:row>
      <xdr:rowOff>0</xdr:rowOff>
    </xdr:from>
    <xdr:ext cx="4371975" cy="2876550"/>
    <xdr:graphicFrame macro="">
      <xdr:nvGraphicFramePr>
        <xdr:cNvPr id="61951520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tabSelected="1" topLeftCell="A19" workbookViewId="0">
      <selection activeCell="D35" sqref="D35"/>
    </sheetView>
  </sheetViews>
  <sheetFormatPr defaultColWidth="12.625" defaultRowHeight="15" customHeight="1" x14ac:dyDescent="0.2"/>
  <cols>
    <col min="1" max="1" width="17.375" customWidth="1"/>
    <col min="2" max="2" width="7" customWidth="1"/>
    <col min="3" max="27" width="7.625" customWidth="1"/>
  </cols>
  <sheetData>
    <row r="1" spans="1:4" x14ac:dyDescent="0.25">
      <c r="A1" s="1" t="s">
        <v>0</v>
      </c>
    </row>
    <row r="3" spans="1:4" x14ac:dyDescent="0.25">
      <c r="A3" s="2" t="s">
        <v>1</v>
      </c>
      <c r="C3" s="3">
        <v>0.30480000000000002</v>
      </c>
      <c r="D3" s="3"/>
    </row>
    <row r="4" spans="1:4" x14ac:dyDescent="0.25">
      <c r="A4" s="4" t="s">
        <v>2</v>
      </c>
      <c r="C4" s="4"/>
      <c r="D4" s="4"/>
    </row>
    <row r="5" spans="1:4" x14ac:dyDescent="0.25">
      <c r="A5" s="4" t="s">
        <v>3</v>
      </c>
      <c r="C5" s="4"/>
      <c r="D5" s="4"/>
    </row>
    <row r="6" spans="1:4" x14ac:dyDescent="0.25">
      <c r="A6" s="5" t="s">
        <v>4</v>
      </c>
      <c r="B6" s="6" t="s">
        <v>6</v>
      </c>
      <c r="C6" s="5" t="s">
        <v>5</v>
      </c>
      <c r="D6" s="35" t="s">
        <v>75</v>
      </c>
    </row>
    <row r="7" spans="1:4" x14ac:dyDescent="0.25">
      <c r="A7" s="7" t="s">
        <v>7</v>
      </c>
      <c r="B7" s="7">
        <v>2.4E-2</v>
      </c>
      <c r="C7" s="7">
        <v>2.4E-2</v>
      </c>
      <c r="D7" s="7">
        <f>C7</f>
        <v>2.4E-2</v>
      </c>
    </row>
    <row r="8" spans="1:4" x14ac:dyDescent="0.25">
      <c r="A8" s="7" t="s">
        <v>8</v>
      </c>
      <c r="B8" s="8">
        <f>C8/0.3048</f>
        <v>3.4448818897637796</v>
      </c>
      <c r="C8" s="7">
        <v>1.05</v>
      </c>
      <c r="D8" s="7"/>
    </row>
    <row r="9" spans="1:4" x14ac:dyDescent="0.25">
      <c r="A9" s="1" t="s">
        <v>9</v>
      </c>
      <c r="B9" s="8">
        <f>C9/0.3048</f>
        <v>37.237532808398946</v>
      </c>
      <c r="C9" s="1">
        <v>11.35</v>
      </c>
      <c r="D9" s="1"/>
    </row>
    <row r="10" spans="1:4" x14ac:dyDescent="0.25">
      <c r="A10" s="1" t="s">
        <v>10</v>
      </c>
      <c r="B10" s="8">
        <f>C10/0.3048</f>
        <v>37.696850393700785</v>
      </c>
      <c r="C10" s="1">
        <v>11.49</v>
      </c>
      <c r="D10" s="1"/>
    </row>
    <row r="11" spans="1:4" x14ac:dyDescent="0.25">
      <c r="A11" s="1" t="s">
        <v>11</v>
      </c>
      <c r="B11" s="9">
        <f>C11/0.3048</f>
        <v>19.685039370078741</v>
      </c>
      <c r="C11" s="1">
        <v>6</v>
      </c>
      <c r="D11" s="1"/>
    </row>
    <row r="12" spans="1:4" x14ac:dyDescent="0.25">
      <c r="A12" s="1" t="s">
        <v>12</v>
      </c>
      <c r="B12" s="10"/>
      <c r="C12" s="1">
        <v>0.19</v>
      </c>
      <c r="D12" s="1"/>
    </row>
    <row r="13" spans="1:4" x14ac:dyDescent="0.25">
      <c r="A13" s="1" t="s">
        <v>13</v>
      </c>
      <c r="B13" s="10"/>
      <c r="C13" s="1">
        <v>0.28999999999999998</v>
      </c>
      <c r="D13" s="1"/>
    </row>
    <row r="14" spans="1:4" x14ac:dyDescent="0.25">
      <c r="A14" s="1" t="s">
        <v>14</v>
      </c>
      <c r="B14" s="10"/>
      <c r="C14" s="1">
        <v>190</v>
      </c>
      <c r="D14" s="1"/>
    </row>
    <row r="15" spans="1:4" x14ac:dyDescent="0.25">
      <c r="A15" s="1" t="s">
        <v>15</v>
      </c>
      <c r="B15" s="10"/>
      <c r="C15" s="1">
        <v>2000</v>
      </c>
      <c r="D15" s="1"/>
    </row>
    <row r="16" spans="1:4" x14ac:dyDescent="0.25">
      <c r="A16" s="1" t="s">
        <v>16</v>
      </c>
      <c r="B16" s="11">
        <f>C16/0.3048</f>
        <v>426.50918635170603</v>
      </c>
      <c r="C16" s="1">
        <v>130</v>
      </c>
      <c r="D16" s="1"/>
    </row>
    <row r="17" spans="1:11" x14ac:dyDescent="0.25">
      <c r="A17" s="1" t="s">
        <v>17</v>
      </c>
      <c r="B17" s="9"/>
      <c r="C17" s="1">
        <v>4</v>
      </c>
      <c r="D17" s="1"/>
    </row>
    <row r="18" spans="1:11" x14ac:dyDescent="0.25">
      <c r="A18" s="1" t="s">
        <v>18</v>
      </c>
      <c r="C18" s="1">
        <v>39.729188450000002</v>
      </c>
      <c r="D18" s="1"/>
    </row>
    <row r="19" spans="1:11" x14ac:dyDescent="0.25">
      <c r="A19" s="5" t="s">
        <v>19</v>
      </c>
      <c r="B19" s="5"/>
      <c r="C19" s="5">
        <v>-123.646468</v>
      </c>
      <c r="D19" s="5"/>
    </row>
    <row r="20" spans="1:11" x14ac:dyDescent="0.25">
      <c r="A20" s="5" t="s">
        <v>20</v>
      </c>
      <c r="B20" s="6" t="s">
        <v>21</v>
      </c>
      <c r="C20" s="34" t="s">
        <v>5</v>
      </c>
      <c r="D20" s="36" t="s">
        <v>75</v>
      </c>
      <c r="F20" s="1" t="s">
        <v>22</v>
      </c>
    </row>
    <row r="21" spans="1:11" ht="15" customHeight="1" x14ac:dyDescent="0.25">
      <c r="A21" s="12" t="s">
        <v>23</v>
      </c>
      <c r="B21" s="1">
        <v>607.38</v>
      </c>
      <c r="C21" s="1">
        <f>B21*$C$3</f>
        <v>185.129424</v>
      </c>
      <c r="D21" s="1"/>
      <c r="F21" s="1" t="s">
        <v>24</v>
      </c>
    </row>
    <row r="22" spans="1:11" ht="15" customHeight="1" x14ac:dyDescent="0.25">
      <c r="A22" s="12" t="s">
        <v>25</v>
      </c>
      <c r="B22" s="1">
        <v>592.06399999999996</v>
      </c>
      <c r="C22" s="1">
        <f>B22*$C$3</f>
        <v>180.46110719999999</v>
      </c>
      <c r="D22" s="33">
        <f>C22*5</f>
        <v>902.30553599999996</v>
      </c>
    </row>
    <row r="23" spans="1:11" ht="15.75" customHeight="1" x14ac:dyDescent="0.25">
      <c r="A23" s="12" t="s">
        <v>26</v>
      </c>
      <c r="B23" s="13">
        <f>B21/B22</f>
        <v>1.0258688249918928</v>
      </c>
      <c r="C23" s="27">
        <f>B23</f>
        <v>1.0258688249918928</v>
      </c>
      <c r="D23" s="27"/>
    </row>
    <row r="24" spans="1:11" ht="15.75" customHeight="1" x14ac:dyDescent="0.25">
      <c r="A24" s="41" t="s">
        <v>79</v>
      </c>
      <c r="B24" s="13"/>
      <c r="C24" s="27"/>
      <c r="D24" s="27"/>
    </row>
    <row r="25" spans="1:11" x14ac:dyDescent="0.25">
      <c r="A25" s="42" t="s">
        <v>78</v>
      </c>
      <c r="B25" s="28">
        <f>217.98*SIN(RADIANS(13))</f>
        <v>49.034830825875694</v>
      </c>
      <c r="C25" s="15">
        <f>B25*C3</f>
        <v>14.945816435726913</v>
      </c>
      <c r="D25" s="46">
        <f>C25*5</f>
        <v>74.72908217863457</v>
      </c>
      <c r="F25" s="1" t="s">
        <v>28</v>
      </c>
    </row>
    <row r="26" spans="1:11" ht="15.75" customHeight="1" x14ac:dyDescent="0.25">
      <c r="A26" s="30" t="s">
        <v>27</v>
      </c>
      <c r="B26" s="28"/>
      <c r="C26" s="15">
        <f>C25/2</f>
        <v>7.4729082178634565</v>
      </c>
      <c r="D26" s="40">
        <f>C26*5</f>
        <v>37.364541089317285</v>
      </c>
      <c r="F26" s="1"/>
    </row>
    <row r="27" spans="1:11" ht="15.75" customHeight="1" x14ac:dyDescent="0.25">
      <c r="A27" s="14" t="s">
        <v>29</v>
      </c>
      <c r="B27" s="15">
        <v>0</v>
      </c>
      <c r="C27" s="49">
        <v>0</v>
      </c>
      <c r="D27" s="49">
        <v>0</v>
      </c>
    </row>
    <row r="28" spans="1:11" ht="15.75" customHeight="1" x14ac:dyDescent="0.25">
      <c r="A28" s="14" t="s">
        <v>30</v>
      </c>
      <c r="B28" s="16" t="s">
        <v>31</v>
      </c>
      <c r="C28" s="15">
        <v>0.75</v>
      </c>
      <c r="D28" s="15">
        <v>0.75</v>
      </c>
      <c r="F28" s="1" t="s">
        <v>28</v>
      </c>
    </row>
    <row r="29" spans="1:11" ht="15.75" customHeight="1" x14ac:dyDescent="0.25">
      <c r="A29" s="12" t="s">
        <v>32</v>
      </c>
      <c r="B29" s="17">
        <f>85046.2/B21</f>
        <v>140.02140340478778</v>
      </c>
      <c r="C29">
        <f>B29*C3</f>
        <v>42.678523757779317</v>
      </c>
      <c r="D29">
        <f>C29*5</f>
        <v>213.39261878889658</v>
      </c>
    </row>
    <row r="30" spans="1:11" ht="15.75" customHeight="1" x14ac:dyDescent="0.25">
      <c r="A30" s="47" t="s">
        <v>80</v>
      </c>
      <c r="B30" s="20">
        <f>(B29-B43)/2</f>
        <v>43.669449109289076</v>
      </c>
      <c r="C30" s="19">
        <f>B30*C3</f>
        <v>13.310448088511311</v>
      </c>
      <c r="D30" s="50">
        <f>C30*5</f>
        <v>66.552240442556553</v>
      </c>
      <c r="F30" s="1" t="s">
        <v>28</v>
      </c>
      <c r="K30" s="48" t="s">
        <v>81</v>
      </c>
    </row>
    <row r="31" spans="1:11" ht="15.75" customHeight="1" x14ac:dyDescent="0.25">
      <c r="A31" s="52" t="s">
        <v>83</v>
      </c>
      <c r="B31" s="20">
        <f>(B29-B44)/2</f>
        <v>30.010701702393888</v>
      </c>
      <c r="C31" s="19">
        <f>B31*C3</f>
        <v>9.1472618788896582</v>
      </c>
      <c r="D31" s="44">
        <f>C31*5</f>
        <v>45.736309394448291</v>
      </c>
      <c r="F31" s="1"/>
      <c r="K31" s="48"/>
    </row>
    <row r="32" spans="1:11" ht="15.75" customHeight="1" x14ac:dyDescent="0.25">
      <c r="A32" s="18" t="s">
        <v>33</v>
      </c>
      <c r="B32" s="19">
        <f>1004.6-B48</f>
        <v>5.5600000000000591</v>
      </c>
      <c r="C32" s="19">
        <f>B32*C3</f>
        <v>1.6946880000000182</v>
      </c>
      <c r="D32" s="19">
        <f>C32*5</f>
        <v>8.4734400000000907</v>
      </c>
      <c r="F32" s="1" t="s">
        <v>28</v>
      </c>
    </row>
    <row r="33" spans="1:6" ht="15.75" customHeight="1" x14ac:dyDescent="0.25">
      <c r="A33" s="21"/>
      <c r="B33" s="5"/>
      <c r="C33" s="5"/>
      <c r="D33" s="5"/>
    </row>
    <row r="34" spans="1:6" ht="15.75" customHeight="1" x14ac:dyDescent="0.25">
      <c r="A34" s="22" t="s">
        <v>34</v>
      </c>
      <c r="B34" s="23" t="s">
        <v>21</v>
      </c>
      <c r="C34" s="34" t="s">
        <v>5</v>
      </c>
      <c r="D34" s="34" t="s">
        <v>75</v>
      </c>
    </row>
    <row r="35" spans="1:6" ht="15.75" customHeight="1" x14ac:dyDescent="0.25">
      <c r="A35" s="18" t="s">
        <v>35</v>
      </c>
      <c r="B35" s="19">
        <v>0.13100000000000001</v>
      </c>
      <c r="C35" s="19">
        <v>2</v>
      </c>
      <c r="D35" s="19"/>
      <c r="F35" s="1" t="s">
        <v>36</v>
      </c>
    </row>
    <row r="36" spans="1:6" ht="15.75" customHeight="1" x14ac:dyDescent="0.25">
      <c r="A36" s="18" t="s">
        <v>37</v>
      </c>
      <c r="B36" s="19">
        <v>0.05</v>
      </c>
      <c r="C36" s="19"/>
      <c r="D36" s="19"/>
      <c r="F36" s="1" t="s">
        <v>38</v>
      </c>
    </row>
    <row r="37" spans="1:6" ht="15.75" customHeight="1" x14ac:dyDescent="0.25">
      <c r="A37" s="18" t="s">
        <v>39</v>
      </c>
      <c r="B37" s="24">
        <f>(10793.5+13.4548)/B21</f>
        <v>17.792740623662286</v>
      </c>
      <c r="C37" s="19"/>
      <c r="D37" s="19"/>
      <c r="F37" s="1" t="s">
        <v>40</v>
      </c>
    </row>
    <row r="38" spans="1:6" ht="15.75" customHeight="1" x14ac:dyDescent="0.25">
      <c r="A38" s="18" t="s">
        <v>41</v>
      </c>
      <c r="B38" s="24">
        <v>5</v>
      </c>
      <c r="C38" s="19"/>
      <c r="D38" s="19"/>
      <c r="F38" s="1" t="s">
        <v>42</v>
      </c>
    </row>
    <row r="39" spans="1:6" ht="15" customHeight="1" x14ac:dyDescent="0.25">
      <c r="A39" s="18" t="s">
        <v>43</v>
      </c>
      <c r="B39" s="24"/>
      <c r="C39" s="19"/>
      <c r="D39" s="19"/>
    </row>
    <row r="40" spans="1:6" ht="15.75" customHeight="1" x14ac:dyDescent="0.25">
      <c r="A40" s="18" t="s">
        <v>44</v>
      </c>
      <c r="B40" s="19">
        <v>0.94</v>
      </c>
      <c r="C40" s="19"/>
      <c r="D40" s="19"/>
      <c r="F40" s="1" t="s">
        <v>45</v>
      </c>
    </row>
    <row r="41" spans="1:6" ht="15.75" customHeight="1" x14ac:dyDescent="0.25">
      <c r="A41" s="18" t="s">
        <v>46</v>
      </c>
      <c r="B41" s="19">
        <v>0.67400000000000004</v>
      </c>
      <c r="C41" s="19"/>
      <c r="D41" s="19"/>
      <c r="F41" s="1" t="s">
        <v>47</v>
      </c>
    </row>
    <row r="42" spans="1:6" ht="15.75" customHeight="1" x14ac:dyDescent="0.25">
      <c r="A42" s="18" t="s">
        <v>44</v>
      </c>
      <c r="B42" s="19">
        <v>0.9395</v>
      </c>
      <c r="C42" s="19">
        <f>B42*C3</f>
        <v>0.28635959999999999</v>
      </c>
      <c r="D42" s="45">
        <f>C42*5</f>
        <v>1.4317979999999999</v>
      </c>
      <c r="F42" s="1" t="s">
        <v>48</v>
      </c>
    </row>
    <row r="43" spans="1:6" ht="15.75" customHeight="1" x14ac:dyDescent="0.25">
      <c r="A43" s="18" t="s">
        <v>49</v>
      </c>
      <c r="B43" s="24">
        <f>31998.3/B21</f>
        <v>52.682505186209617</v>
      </c>
      <c r="C43" s="19">
        <f>B43*C3</f>
        <v>16.057627580756691</v>
      </c>
      <c r="D43" s="19">
        <f>C43*5</f>
        <v>80.288137903783451</v>
      </c>
      <c r="F43" s="1" t="s">
        <v>50</v>
      </c>
    </row>
    <row r="44" spans="1:6" ht="15.75" customHeight="1" x14ac:dyDescent="0.25">
      <c r="A44" s="52" t="s">
        <v>82</v>
      </c>
      <c r="B44" s="19">
        <v>80</v>
      </c>
      <c r="C44" s="19">
        <f>B44*C3</f>
        <v>24.384</v>
      </c>
      <c r="D44" s="51">
        <f>C44*5</f>
        <v>121.92</v>
      </c>
      <c r="F44" s="1"/>
    </row>
    <row r="45" spans="1:6" ht="15.75" customHeight="1" x14ac:dyDescent="0.25">
      <c r="A45" s="18" t="s">
        <v>51</v>
      </c>
      <c r="B45" s="24">
        <f>(B43-B37)/2</f>
        <v>17.444882281273664</v>
      </c>
      <c r="C45" s="19">
        <f>B45*C3</f>
        <v>5.3172001193322131</v>
      </c>
      <c r="D45" s="44">
        <f>C45*5</f>
        <v>26.586000596661066</v>
      </c>
    </row>
    <row r="46" spans="1:6" ht="15.75" customHeight="1" x14ac:dyDescent="0.25">
      <c r="A46" s="18" t="s">
        <v>52</v>
      </c>
      <c r="B46" s="24">
        <v>3</v>
      </c>
      <c r="C46" s="19"/>
      <c r="D46" s="19"/>
      <c r="F46" s="1" t="s">
        <v>38</v>
      </c>
    </row>
    <row r="47" spans="1:6" ht="15.75" customHeight="1" x14ac:dyDescent="0.25">
      <c r="A47" s="18" t="s">
        <v>53</v>
      </c>
      <c r="B47" s="19">
        <f>(1000.761-995.863)/B21</f>
        <v>8.0641443577330676E-3</v>
      </c>
      <c r="C47" s="19">
        <f>B47</f>
        <v>8.0641443577330676E-3</v>
      </c>
      <c r="D47" s="19">
        <f>C47</f>
        <v>8.0641443577330676E-3</v>
      </c>
      <c r="F47" s="1" t="s">
        <v>54</v>
      </c>
    </row>
    <row r="48" spans="1:6" ht="15.75" customHeight="1" x14ac:dyDescent="0.25">
      <c r="A48" s="12" t="s">
        <v>55</v>
      </c>
      <c r="B48" s="1">
        <v>999.04</v>
      </c>
      <c r="F48" s="1" t="s">
        <v>56</v>
      </c>
    </row>
    <row r="49" spans="1:6" ht="15.75" customHeight="1" x14ac:dyDescent="0.2"/>
    <row r="50" spans="1:6" ht="15.75" customHeight="1" x14ac:dyDescent="0.25">
      <c r="A50" s="22" t="s">
        <v>57</v>
      </c>
      <c r="B50" s="23" t="s">
        <v>21</v>
      </c>
      <c r="C50" s="43" t="s">
        <v>5</v>
      </c>
      <c r="D50" s="43" t="s">
        <v>75</v>
      </c>
    </row>
    <row r="51" spans="1:6" ht="15.75" customHeight="1" x14ac:dyDescent="0.25">
      <c r="A51" s="12" t="s">
        <v>58</v>
      </c>
      <c r="B51" s="1">
        <f>C51</f>
        <v>6.9340000000000001E-3</v>
      </c>
      <c r="C51" s="1">
        <v>6.9340000000000001E-3</v>
      </c>
      <c r="D51" s="1">
        <f>C51</f>
        <v>6.9340000000000001E-3</v>
      </c>
      <c r="F51" s="1" t="s">
        <v>59</v>
      </c>
    </row>
    <row r="52" spans="1:6" ht="15.75" customHeight="1" x14ac:dyDescent="0.25">
      <c r="A52" s="29" t="s">
        <v>68</v>
      </c>
      <c r="C52">
        <v>186.2</v>
      </c>
      <c r="F52" s="1" t="s">
        <v>28</v>
      </c>
    </row>
    <row r="53" spans="1:6" ht="15.75" customHeight="1" x14ac:dyDescent="0.25">
      <c r="A53" s="31" t="s">
        <v>69</v>
      </c>
      <c r="C53">
        <f>C52</f>
        <v>186.2</v>
      </c>
      <c r="F53" s="32" t="s">
        <v>71</v>
      </c>
    </row>
    <row r="54" spans="1:6" ht="15.75" customHeight="1" x14ac:dyDescent="0.25">
      <c r="A54" s="31" t="s">
        <v>70</v>
      </c>
      <c r="C54">
        <f>C51/C22*C53</f>
        <v>7.1545100217583054E-3</v>
      </c>
      <c r="F54" s="32" t="s">
        <v>72</v>
      </c>
    </row>
    <row r="55" spans="1:6" ht="15.75" customHeight="1" x14ac:dyDescent="0.2"/>
    <row r="56" spans="1:6" ht="15.75" customHeight="1" x14ac:dyDescent="0.2"/>
    <row r="57" spans="1:6" ht="15.75" customHeight="1" x14ac:dyDescent="0.2"/>
    <row r="58" spans="1:6" ht="15.75" customHeight="1" x14ac:dyDescent="0.2"/>
    <row r="59" spans="1:6" ht="15.75" customHeight="1" x14ac:dyDescent="0.2"/>
    <row r="60" spans="1:6" ht="15.75" customHeight="1" x14ac:dyDescent="0.2"/>
    <row r="61" spans="1:6" ht="15.75" customHeight="1" x14ac:dyDescent="0.2"/>
    <row r="62" spans="1:6" ht="15.75" customHeight="1" x14ac:dyDescent="0.2"/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zoomScale="85" zoomScaleNormal="85" workbookViewId="0">
      <selection activeCell="G15" sqref="G15"/>
    </sheetView>
  </sheetViews>
  <sheetFormatPr defaultColWidth="12.625" defaultRowHeight="15" customHeight="1" x14ac:dyDescent="0.2"/>
  <cols>
    <col min="1" max="1" width="3.375" customWidth="1"/>
    <col min="2" max="3" width="9.875" bestFit="1" customWidth="1"/>
    <col min="4" max="4" width="5.875" bestFit="1" customWidth="1"/>
    <col min="5" max="5" width="10.25" customWidth="1"/>
    <col min="6" max="6" width="6" bestFit="1" customWidth="1"/>
    <col min="7" max="7" width="9.75" customWidth="1"/>
    <col min="8" max="8" width="10.25" customWidth="1"/>
    <col min="9" max="15" width="7.625" customWidth="1"/>
    <col min="16" max="16" width="4.875" customWidth="1"/>
    <col min="17" max="17" width="9.875" bestFit="1" customWidth="1"/>
    <col min="18" max="18" width="6" bestFit="1" customWidth="1"/>
    <col min="19" max="19" width="9.875" customWidth="1"/>
    <col min="20" max="20" width="10.25" customWidth="1"/>
  </cols>
  <sheetData>
    <row r="1" spans="1:20" ht="15" customHeight="1" x14ac:dyDescent="0.25">
      <c r="B1" s="38" t="s">
        <v>76</v>
      </c>
      <c r="C1" s="38"/>
      <c r="D1" s="38"/>
      <c r="E1" s="38"/>
      <c r="F1" s="38"/>
      <c r="G1" s="38"/>
      <c r="H1" s="38"/>
      <c r="Q1" s="39" t="s">
        <v>77</v>
      </c>
      <c r="R1" s="39"/>
      <c r="S1" s="39"/>
      <c r="T1" s="39"/>
    </row>
    <row r="2" spans="1:20" x14ac:dyDescent="0.25">
      <c r="B2" s="1" t="s">
        <v>73</v>
      </c>
      <c r="C2" s="37" t="s">
        <v>60</v>
      </c>
      <c r="D2" s="1"/>
      <c r="E2" s="1"/>
      <c r="F2" s="1"/>
      <c r="G2" s="1"/>
      <c r="H2" s="1"/>
      <c r="Q2" s="33" t="s">
        <v>60</v>
      </c>
      <c r="R2" s="1"/>
      <c r="S2" s="1"/>
      <c r="T2" s="1"/>
    </row>
    <row r="3" spans="1:20" x14ac:dyDescent="0.25">
      <c r="A3" s="1" t="s">
        <v>61</v>
      </c>
      <c r="B3" s="1" t="s">
        <v>62</v>
      </c>
      <c r="C3" s="37" t="s">
        <v>74</v>
      </c>
      <c r="D3" s="1" t="s">
        <v>63</v>
      </c>
      <c r="E3" s="1" t="s">
        <v>64</v>
      </c>
      <c r="F3" s="37" t="s">
        <v>65</v>
      </c>
      <c r="G3" s="37" t="s">
        <v>67</v>
      </c>
      <c r="H3" s="37" t="s">
        <v>66</v>
      </c>
      <c r="Q3" s="33" t="s">
        <v>74</v>
      </c>
      <c r="R3" s="33" t="s">
        <v>65</v>
      </c>
      <c r="S3" s="33" t="s">
        <v>67</v>
      </c>
      <c r="T3" s="33" t="s">
        <v>66</v>
      </c>
    </row>
    <row r="4" spans="1:20" x14ac:dyDescent="0.25">
      <c r="A4" s="1">
        <v>0</v>
      </c>
      <c r="B4" s="1">
        <v>0</v>
      </c>
      <c r="C4" s="1">
        <f>$B$96-B4</f>
        <v>184</v>
      </c>
      <c r="D4" s="25">
        <v>999.66061196478802</v>
      </c>
      <c r="E4" s="1">
        <f t="shared" ref="E4:E35" si="0">-0.0227478712*B4+999.747562975</f>
        <v>999.74756297500005</v>
      </c>
      <c r="F4" s="26">
        <f>D4-E4</f>
        <v>-8.6951010212032998E-2</v>
      </c>
      <c r="G4" s="1">
        <v>1.6796673950400003</v>
      </c>
      <c r="H4" s="1">
        <v>18.249503516160001</v>
      </c>
      <c r="Q4" s="1">
        <f>C4*5</f>
        <v>920</v>
      </c>
      <c r="R4" s="26">
        <f>F4*5</f>
        <v>-0.43475505106016499</v>
      </c>
      <c r="S4" s="1">
        <f>G4*5</f>
        <v>8.3983369752000012</v>
      </c>
      <c r="T4" s="1">
        <f>H4*5</f>
        <v>91.247517580800007</v>
      </c>
    </row>
    <row r="5" spans="1:20" x14ac:dyDescent="0.25">
      <c r="A5" s="1">
        <v>1</v>
      </c>
      <c r="B5" s="1">
        <v>2</v>
      </c>
      <c r="C5" s="1">
        <f t="shared" ref="C5:C68" si="1">$B$96-B5</f>
        <v>182</v>
      </c>
      <c r="D5" s="25">
        <v>999.56727082240297</v>
      </c>
      <c r="E5" s="1">
        <f t="shared" si="0"/>
        <v>999.70206723260003</v>
      </c>
      <c r="F5" s="26">
        <f t="shared" ref="F5:F68" si="2">D5-E5</f>
        <v>-0.13479641019705468</v>
      </c>
      <c r="G5" s="1">
        <v>2.38781545296</v>
      </c>
      <c r="H5" s="1">
        <v>18.144316914240001</v>
      </c>
      <c r="Q5" s="1">
        <f t="shared" ref="Q5:Q68" si="3">C5*5</f>
        <v>910</v>
      </c>
      <c r="R5" s="26">
        <f t="shared" ref="R5:R68" si="4">F5*5</f>
        <v>-0.67398205098527342</v>
      </c>
      <c r="S5" s="1">
        <f t="shared" ref="S5:S68" si="5">G5*5</f>
        <v>11.9390772648</v>
      </c>
      <c r="T5" s="1">
        <f t="shared" ref="T5:T68" si="6">H5*5</f>
        <v>90.721584571199998</v>
      </c>
    </row>
    <row r="6" spans="1:20" x14ac:dyDescent="0.25">
      <c r="A6" s="1">
        <v>2</v>
      </c>
      <c r="B6" s="1">
        <v>4</v>
      </c>
      <c r="C6" s="1">
        <f t="shared" si="1"/>
        <v>180</v>
      </c>
      <c r="D6" s="25">
        <v>999.543398433069</v>
      </c>
      <c r="E6" s="1">
        <f t="shared" si="0"/>
        <v>999.65657149020001</v>
      </c>
      <c r="F6" s="26">
        <f t="shared" si="2"/>
        <v>-0.11317305713100723</v>
      </c>
      <c r="G6" s="1">
        <v>3.8727888914399999</v>
      </c>
      <c r="H6" s="1">
        <v>17.254728182880001</v>
      </c>
      <c r="Q6" s="1">
        <f t="shared" si="3"/>
        <v>900</v>
      </c>
      <c r="R6" s="26">
        <f t="shared" si="4"/>
        <v>-0.56586528565503613</v>
      </c>
      <c r="S6" s="1">
        <f t="shared" si="5"/>
        <v>19.363944457199999</v>
      </c>
      <c r="T6" s="1">
        <f t="shared" si="6"/>
        <v>86.273640914400005</v>
      </c>
    </row>
    <row r="7" spans="1:20" x14ac:dyDescent="0.25">
      <c r="A7" s="1">
        <v>3</v>
      </c>
      <c r="B7" s="1">
        <v>6</v>
      </c>
      <c r="C7" s="1">
        <f t="shared" si="1"/>
        <v>178</v>
      </c>
      <c r="D7" s="25">
        <v>999.52015472412097</v>
      </c>
      <c r="E7" s="1">
        <f t="shared" si="0"/>
        <v>999.6110757478001</v>
      </c>
      <c r="F7" s="26">
        <f t="shared" si="2"/>
        <v>-9.0921023679129576E-2</v>
      </c>
      <c r="G7" s="1">
        <v>4.2696687580799999</v>
      </c>
      <c r="H7" s="1">
        <v>17.6403</v>
      </c>
      <c r="Q7" s="1">
        <f t="shared" si="3"/>
        <v>890</v>
      </c>
      <c r="R7" s="26">
        <f t="shared" si="4"/>
        <v>-0.45460511839564788</v>
      </c>
      <c r="S7" s="1">
        <f t="shared" si="5"/>
        <v>21.348343790400001</v>
      </c>
      <c r="T7" s="1">
        <f t="shared" si="6"/>
        <v>88.201499999999996</v>
      </c>
    </row>
    <row r="8" spans="1:20" x14ac:dyDescent="0.25">
      <c r="A8" s="1">
        <v>4</v>
      </c>
      <c r="B8" s="1">
        <v>8</v>
      </c>
      <c r="C8" s="1">
        <f t="shared" si="1"/>
        <v>176</v>
      </c>
      <c r="D8" s="25">
        <v>999.57449000506404</v>
      </c>
      <c r="E8" s="1">
        <f t="shared" si="0"/>
        <v>999.56558000540008</v>
      </c>
      <c r="F8" s="26">
        <f t="shared" si="2"/>
        <v>8.9099996639561141E-3</v>
      </c>
      <c r="G8" s="1">
        <v>4.4473366780800001</v>
      </c>
      <c r="H8" s="1">
        <v>17.136313321919999</v>
      </c>
      <c r="Q8" s="1">
        <f t="shared" si="3"/>
        <v>880</v>
      </c>
      <c r="R8" s="26">
        <f t="shared" si="4"/>
        <v>4.454999831978057E-2</v>
      </c>
      <c r="S8" s="1">
        <f t="shared" si="5"/>
        <v>22.2366833904</v>
      </c>
      <c r="T8" s="1">
        <f t="shared" si="6"/>
        <v>85.681566609599997</v>
      </c>
    </row>
    <row r="9" spans="1:20" x14ac:dyDescent="0.25">
      <c r="A9" s="1">
        <v>5</v>
      </c>
      <c r="B9" s="1">
        <v>10</v>
      </c>
      <c r="C9" s="1">
        <f t="shared" si="1"/>
        <v>174</v>
      </c>
      <c r="D9" s="25">
        <v>999.50409837516895</v>
      </c>
      <c r="E9" s="1">
        <f t="shared" si="0"/>
        <v>999.52008426300006</v>
      </c>
      <c r="F9" s="26">
        <f t="shared" si="2"/>
        <v>-1.5985887831106993E-2</v>
      </c>
      <c r="G9" s="1">
        <v>4.1706698399999995</v>
      </c>
      <c r="H9" s="1">
        <v>17.6403</v>
      </c>
      <c r="Q9" s="1">
        <f t="shared" si="3"/>
        <v>870</v>
      </c>
      <c r="R9" s="26">
        <f t="shared" si="4"/>
        <v>-7.9929439155534965E-2</v>
      </c>
      <c r="S9" s="1">
        <f t="shared" si="5"/>
        <v>20.853349199999997</v>
      </c>
      <c r="T9" s="1">
        <f t="shared" si="6"/>
        <v>88.201499999999996</v>
      </c>
    </row>
    <row r="10" spans="1:20" x14ac:dyDescent="0.25">
      <c r="A10" s="1">
        <v>6</v>
      </c>
      <c r="B10" s="1">
        <v>12</v>
      </c>
      <c r="C10" s="1">
        <f t="shared" si="1"/>
        <v>172</v>
      </c>
      <c r="D10" s="25">
        <v>999.351141662597</v>
      </c>
      <c r="E10" s="1">
        <f t="shared" si="0"/>
        <v>999.47458852060004</v>
      </c>
      <c r="F10" s="26">
        <f t="shared" si="2"/>
        <v>-0.12344685800303523</v>
      </c>
      <c r="G10" s="1">
        <v>4.80337368</v>
      </c>
      <c r="H10" s="1">
        <v>18.144316914240001</v>
      </c>
      <c r="Q10" s="1">
        <f t="shared" si="3"/>
        <v>860</v>
      </c>
      <c r="R10" s="26">
        <f t="shared" si="4"/>
        <v>-0.61723429001517616</v>
      </c>
      <c r="S10" s="1">
        <f t="shared" si="5"/>
        <v>24.0168684</v>
      </c>
      <c r="T10" s="1">
        <f t="shared" si="6"/>
        <v>90.721584571199998</v>
      </c>
    </row>
    <row r="11" spans="1:20" x14ac:dyDescent="0.25">
      <c r="A11" s="1">
        <v>7</v>
      </c>
      <c r="B11" s="1">
        <v>14</v>
      </c>
      <c r="C11" s="1">
        <f t="shared" si="1"/>
        <v>170</v>
      </c>
      <c r="D11" s="25">
        <v>999.28977981525804</v>
      </c>
      <c r="E11" s="1">
        <f t="shared" si="0"/>
        <v>999.42909277820002</v>
      </c>
      <c r="F11" s="26">
        <f t="shared" si="2"/>
        <v>-0.13931296294197182</v>
      </c>
      <c r="G11" s="1">
        <v>4.80337368</v>
      </c>
      <c r="H11" s="1">
        <v>21.672377127600001</v>
      </c>
      <c r="Q11" s="1">
        <f t="shared" si="3"/>
        <v>850</v>
      </c>
      <c r="R11" s="26">
        <f t="shared" si="4"/>
        <v>-0.69656481470985909</v>
      </c>
      <c r="S11" s="1">
        <f t="shared" si="5"/>
        <v>24.0168684</v>
      </c>
      <c r="T11" s="1">
        <f t="shared" si="6"/>
        <v>108.361885638</v>
      </c>
    </row>
    <row r="12" spans="1:20" x14ac:dyDescent="0.25">
      <c r="A12" s="1">
        <v>8</v>
      </c>
      <c r="B12" s="1">
        <v>16</v>
      </c>
      <c r="C12" s="1">
        <f t="shared" si="1"/>
        <v>168</v>
      </c>
      <c r="D12" s="25">
        <v>999.31188740002005</v>
      </c>
      <c r="E12" s="1">
        <f t="shared" si="0"/>
        <v>999.38359703579999</v>
      </c>
      <c r="F12" s="26">
        <f t="shared" si="2"/>
        <v>-7.1709635779939163E-2</v>
      </c>
      <c r="G12" s="1">
        <v>4.2696687580799999</v>
      </c>
      <c r="H12" s="1">
        <v>20.664373565759998</v>
      </c>
      <c r="Q12" s="1">
        <f t="shared" si="3"/>
        <v>840</v>
      </c>
      <c r="R12" s="26">
        <f t="shared" si="4"/>
        <v>-0.35854817889969581</v>
      </c>
      <c r="S12" s="1">
        <f t="shared" si="5"/>
        <v>21.348343790400001</v>
      </c>
      <c r="T12" s="1">
        <f t="shared" si="6"/>
        <v>103.32186782879999</v>
      </c>
    </row>
    <row r="13" spans="1:20" x14ac:dyDescent="0.25">
      <c r="A13" s="1">
        <v>9</v>
      </c>
      <c r="B13" s="1">
        <v>18</v>
      </c>
      <c r="C13" s="1">
        <f t="shared" si="1"/>
        <v>166</v>
      </c>
      <c r="D13" s="25">
        <v>999.31527822538203</v>
      </c>
      <c r="E13" s="1">
        <f t="shared" si="0"/>
        <v>999.33810129340009</v>
      </c>
      <c r="F13" s="26">
        <f t="shared" si="2"/>
        <v>-2.2823068018055892E-2</v>
      </c>
      <c r="G13" s="1">
        <v>4.6909633790400003</v>
      </c>
      <c r="H13" s="1">
        <v>21.168359055120003</v>
      </c>
      <c r="Q13" s="1">
        <f t="shared" si="3"/>
        <v>830</v>
      </c>
      <c r="R13" s="26">
        <f t="shared" si="4"/>
        <v>-0.11411534009027946</v>
      </c>
      <c r="S13" s="1">
        <f t="shared" si="5"/>
        <v>23.4548168952</v>
      </c>
      <c r="T13" s="1">
        <f t="shared" si="6"/>
        <v>105.84179527560002</v>
      </c>
    </row>
    <row r="14" spans="1:20" x14ac:dyDescent="0.25">
      <c r="A14" s="1">
        <v>10</v>
      </c>
      <c r="B14" s="1">
        <v>20</v>
      </c>
      <c r="C14" s="1">
        <f t="shared" si="1"/>
        <v>164</v>
      </c>
      <c r="D14" s="25">
        <v>999.33774626771003</v>
      </c>
      <c r="E14" s="1">
        <f t="shared" si="0"/>
        <v>999.29260555100007</v>
      </c>
      <c r="F14" s="26">
        <f t="shared" si="2"/>
        <v>4.5140716709966E-2</v>
      </c>
      <c r="G14" s="1">
        <v>4.9747934438400003</v>
      </c>
      <c r="H14" s="1">
        <v>22.680410956079999</v>
      </c>
      <c r="Q14" s="1">
        <f t="shared" si="3"/>
        <v>820</v>
      </c>
      <c r="R14" s="26">
        <f t="shared" si="4"/>
        <v>0.22570358354983</v>
      </c>
      <c r="S14" s="1">
        <f t="shared" si="5"/>
        <v>24.873967219200001</v>
      </c>
      <c r="T14" s="1">
        <f t="shared" si="6"/>
        <v>113.40205478039999</v>
      </c>
    </row>
    <row r="15" spans="1:20" x14ac:dyDescent="0.25">
      <c r="A15" s="1">
        <v>11</v>
      </c>
      <c r="B15" s="1">
        <v>22</v>
      </c>
      <c r="C15" s="1">
        <f t="shared" si="1"/>
        <v>162</v>
      </c>
      <c r="D15" s="25">
        <v>999.24864593505799</v>
      </c>
      <c r="E15" s="1">
        <f t="shared" si="0"/>
        <v>999.24710980860004</v>
      </c>
      <c r="F15" s="26">
        <f t="shared" si="2"/>
        <v>1.5361264579496492E-3</v>
      </c>
      <c r="G15" s="1">
        <v>4.9747934438400003</v>
      </c>
      <c r="H15" s="1">
        <v>22.680410956079999</v>
      </c>
      <c r="Q15" s="1">
        <f t="shared" si="3"/>
        <v>810</v>
      </c>
      <c r="R15" s="26">
        <f t="shared" si="4"/>
        <v>7.680632289748246E-3</v>
      </c>
      <c r="S15" s="1">
        <f t="shared" si="5"/>
        <v>24.873967219200001</v>
      </c>
      <c r="T15" s="1">
        <f t="shared" si="6"/>
        <v>113.40205478039999</v>
      </c>
    </row>
    <row r="16" spans="1:20" x14ac:dyDescent="0.25">
      <c r="A16" s="1">
        <v>12</v>
      </c>
      <c r="B16" s="1">
        <v>24</v>
      </c>
      <c r="C16" s="1">
        <f t="shared" si="1"/>
        <v>160</v>
      </c>
      <c r="D16" s="25">
        <v>999.16178088826302</v>
      </c>
      <c r="E16" s="1">
        <f t="shared" si="0"/>
        <v>999.20161406620002</v>
      </c>
      <c r="F16" s="26">
        <f t="shared" si="2"/>
        <v>-3.9833177936998254E-2</v>
      </c>
      <c r="G16" s="1">
        <v>4.4220385219200002</v>
      </c>
      <c r="H16" s="1">
        <v>22.176395200080002</v>
      </c>
      <c r="Q16" s="1">
        <f t="shared" si="3"/>
        <v>800</v>
      </c>
      <c r="R16" s="26">
        <f t="shared" si="4"/>
        <v>-0.19916588968499127</v>
      </c>
      <c r="S16" s="1">
        <f t="shared" si="5"/>
        <v>22.110192609600002</v>
      </c>
      <c r="T16" s="1">
        <f t="shared" si="6"/>
        <v>110.88197600040002</v>
      </c>
    </row>
    <row r="17" spans="1:20" x14ac:dyDescent="0.25">
      <c r="A17" s="1">
        <v>13</v>
      </c>
      <c r="B17" s="1">
        <v>26</v>
      </c>
      <c r="C17" s="1">
        <f t="shared" si="1"/>
        <v>158</v>
      </c>
      <c r="D17" s="25">
        <v>999.24412804859105</v>
      </c>
      <c r="E17" s="1">
        <f t="shared" si="0"/>
        <v>999.1561183238</v>
      </c>
      <c r="F17" s="26">
        <f t="shared" si="2"/>
        <v>8.8009724791049848E-2</v>
      </c>
      <c r="G17" s="1">
        <v>3.8692836000000002</v>
      </c>
      <c r="H17" s="1">
        <v>22.680410956079999</v>
      </c>
      <c r="Q17" s="1">
        <f t="shared" si="3"/>
        <v>790</v>
      </c>
      <c r="R17" s="26">
        <f t="shared" si="4"/>
        <v>0.44004862395524924</v>
      </c>
      <c r="S17" s="1">
        <f t="shared" si="5"/>
        <v>19.346418</v>
      </c>
      <c r="T17" s="1">
        <f t="shared" si="6"/>
        <v>113.40205478039999</v>
      </c>
    </row>
    <row r="18" spans="1:20" x14ac:dyDescent="0.25">
      <c r="A18" s="1">
        <v>14</v>
      </c>
      <c r="B18" s="1">
        <v>28</v>
      </c>
      <c r="C18" s="1">
        <f t="shared" si="1"/>
        <v>156</v>
      </c>
      <c r="D18" s="25">
        <v>999.11982727050702</v>
      </c>
      <c r="E18" s="1">
        <f t="shared" si="0"/>
        <v>999.11062258140009</v>
      </c>
      <c r="F18" s="26">
        <f t="shared" si="2"/>
        <v>9.2046891069230696E-3</v>
      </c>
      <c r="G18" s="1">
        <v>6.0803027085599997</v>
      </c>
      <c r="H18" s="1">
        <v>21.672377127600001</v>
      </c>
      <c r="Q18" s="1">
        <f t="shared" si="3"/>
        <v>780</v>
      </c>
      <c r="R18" s="26">
        <f t="shared" si="4"/>
        <v>4.6023445534615348E-2</v>
      </c>
      <c r="S18" s="1">
        <f t="shared" si="5"/>
        <v>30.401513542799997</v>
      </c>
      <c r="T18" s="1">
        <f t="shared" si="6"/>
        <v>108.361885638</v>
      </c>
    </row>
    <row r="19" spans="1:20" x14ac:dyDescent="0.25">
      <c r="A19" s="1">
        <v>15</v>
      </c>
      <c r="B19" s="1">
        <v>30</v>
      </c>
      <c r="C19" s="1">
        <f t="shared" si="1"/>
        <v>154</v>
      </c>
      <c r="D19" s="25">
        <v>999.04429662149505</v>
      </c>
      <c r="E19" s="1">
        <f t="shared" si="0"/>
        <v>999.06512683900007</v>
      </c>
      <c r="F19" s="26">
        <f t="shared" si="2"/>
        <v>-2.0830217505022119E-2</v>
      </c>
      <c r="G19" s="1">
        <v>6.0887155543200002</v>
      </c>
      <c r="H19" s="1">
        <v>20.160355493280001</v>
      </c>
      <c r="Q19" s="1">
        <f t="shared" si="3"/>
        <v>770</v>
      </c>
      <c r="R19" s="26">
        <f t="shared" si="4"/>
        <v>-0.1041510875251106</v>
      </c>
      <c r="S19" s="1">
        <f t="shared" si="5"/>
        <v>30.443577771600001</v>
      </c>
      <c r="T19" s="1">
        <f t="shared" si="6"/>
        <v>100.80177746640001</v>
      </c>
    </row>
    <row r="20" spans="1:20" x14ac:dyDescent="0.25">
      <c r="A20" s="1">
        <v>16</v>
      </c>
      <c r="B20" s="1">
        <v>32</v>
      </c>
      <c r="C20" s="1">
        <f t="shared" si="1"/>
        <v>152</v>
      </c>
      <c r="D20" s="25">
        <v>998.98729680379199</v>
      </c>
      <c r="E20" s="1">
        <f t="shared" si="0"/>
        <v>999.01963109660005</v>
      </c>
      <c r="F20" s="26">
        <f t="shared" si="2"/>
        <v>-3.2334292808059217E-2</v>
      </c>
      <c r="G20" s="1">
        <v>4.9896977676000009</v>
      </c>
      <c r="H20" s="1">
        <v>23.201346617280002</v>
      </c>
      <c r="Q20" s="1">
        <f t="shared" si="3"/>
        <v>760</v>
      </c>
      <c r="R20" s="26">
        <f t="shared" si="4"/>
        <v>-0.16167146404029609</v>
      </c>
      <c r="S20" s="1">
        <f t="shared" si="5"/>
        <v>24.948488838000003</v>
      </c>
      <c r="T20" s="1">
        <f t="shared" si="6"/>
        <v>116.0067330864</v>
      </c>
    </row>
    <row r="21" spans="1:20" ht="15.75" customHeight="1" x14ac:dyDescent="0.25">
      <c r="A21" s="1">
        <v>17</v>
      </c>
      <c r="B21" s="1">
        <v>34</v>
      </c>
      <c r="C21" s="1">
        <f t="shared" si="1"/>
        <v>150</v>
      </c>
      <c r="D21" s="25">
        <v>998.95935638364006</v>
      </c>
      <c r="E21" s="1">
        <f t="shared" si="0"/>
        <v>998.97413535420003</v>
      </c>
      <c r="F21" s="26">
        <f t="shared" si="2"/>
        <v>-1.4778970559973459E-2</v>
      </c>
      <c r="G21" s="1">
        <v>4.8709782590400001</v>
      </c>
      <c r="H21" s="1">
        <v>22.661788834320003</v>
      </c>
      <c r="Q21" s="1">
        <f t="shared" si="3"/>
        <v>750</v>
      </c>
      <c r="R21" s="26">
        <f t="shared" si="4"/>
        <v>-7.3894852799867294E-2</v>
      </c>
      <c r="S21" s="1">
        <f t="shared" si="5"/>
        <v>24.354891295200002</v>
      </c>
      <c r="T21" s="1">
        <f t="shared" si="6"/>
        <v>113.30894417160002</v>
      </c>
    </row>
    <row r="22" spans="1:20" ht="15.75" customHeight="1" x14ac:dyDescent="0.25">
      <c r="A22" s="1">
        <v>18</v>
      </c>
      <c r="B22" s="1">
        <v>36</v>
      </c>
      <c r="C22" s="1">
        <f t="shared" si="1"/>
        <v>148</v>
      </c>
      <c r="D22" s="25">
        <v>998.88643423338601</v>
      </c>
      <c r="E22" s="1">
        <f t="shared" si="0"/>
        <v>998.92863961180001</v>
      </c>
      <c r="F22" s="26">
        <f t="shared" si="2"/>
        <v>-4.2205378413996186E-2</v>
      </c>
      <c r="G22" s="1">
        <v>5.6148427504800003</v>
      </c>
      <c r="H22" s="1">
        <v>22.70763023616</v>
      </c>
      <c r="Q22" s="1">
        <f t="shared" si="3"/>
        <v>740</v>
      </c>
      <c r="R22" s="26">
        <f t="shared" si="4"/>
        <v>-0.21102689206998093</v>
      </c>
      <c r="S22" s="1">
        <f t="shared" si="5"/>
        <v>28.074213752400002</v>
      </c>
      <c r="T22" s="1">
        <f t="shared" si="6"/>
        <v>113.5381511808</v>
      </c>
    </row>
    <row r="23" spans="1:20" ht="15.75" customHeight="1" x14ac:dyDescent="0.25">
      <c r="A23" s="1">
        <v>19</v>
      </c>
      <c r="B23" s="1">
        <v>38</v>
      </c>
      <c r="C23" s="1">
        <f t="shared" si="1"/>
        <v>146</v>
      </c>
      <c r="D23" s="25">
        <v>998.79184621047</v>
      </c>
      <c r="E23" s="1">
        <f t="shared" si="0"/>
        <v>998.8831438694001</v>
      </c>
      <c r="F23" s="26">
        <f t="shared" si="2"/>
        <v>-9.1297658930102443E-2</v>
      </c>
      <c r="G23" s="1">
        <v>7.0285965600000004</v>
      </c>
      <c r="H23" s="1">
        <v>23.201346617280002</v>
      </c>
      <c r="Q23" s="1">
        <f t="shared" si="3"/>
        <v>730</v>
      </c>
      <c r="R23" s="26">
        <f t="shared" si="4"/>
        <v>-0.45648829465051222</v>
      </c>
      <c r="S23" s="1">
        <f t="shared" si="5"/>
        <v>35.142982799999999</v>
      </c>
      <c r="T23" s="1">
        <f t="shared" si="6"/>
        <v>116.0067330864</v>
      </c>
    </row>
    <row r="24" spans="1:20" ht="15.75" customHeight="1" x14ac:dyDescent="0.25">
      <c r="A24" s="1">
        <v>20</v>
      </c>
      <c r="B24" s="1">
        <v>40</v>
      </c>
      <c r="C24" s="1">
        <f t="shared" si="1"/>
        <v>144</v>
      </c>
      <c r="D24" s="25">
        <v>998.65169795511804</v>
      </c>
      <c r="E24" s="1">
        <f t="shared" si="0"/>
        <v>998.83764812700008</v>
      </c>
      <c r="F24" s="26">
        <f t="shared" si="2"/>
        <v>-0.1859501718820411</v>
      </c>
      <c r="G24" s="1">
        <v>5.84581991616</v>
      </c>
      <c r="H24" s="1">
        <v>24.820047794400004</v>
      </c>
      <c r="Q24" s="1">
        <f t="shared" si="3"/>
        <v>720</v>
      </c>
      <c r="R24" s="26">
        <f t="shared" si="4"/>
        <v>-0.92975085941020552</v>
      </c>
      <c r="S24" s="1">
        <f t="shared" si="5"/>
        <v>29.2290995808</v>
      </c>
      <c r="T24" s="1">
        <f t="shared" si="6"/>
        <v>124.10023897200003</v>
      </c>
    </row>
    <row r="25" spans="1:20" ht="15.75" customHeight="1" x14ac:dyDescent="0.25">
      <c r="A25" s="1">
        <v>21</v>
      </c>
      <c r="B25" s="1">
        <v>42</v>
      </c>
      <c r="C25" s="1">
        <f t="shared" si="1"/>
        <v>142</v>
      </c>
      <c r="D25" s="25">
        <v>998.47884085695796</v>
      </c>
      <c r="E25" s="1">
        <f t="shared" si="0"/>
        <v>998.79215238460006</v>
      </c>
      <c r="F25" s="26">
        <f t="shared" si="2"/>
        <v>-0.31331152764209946</v>
      </c>
      <c r="G25" s="1">
        <v>5.0294133599999995</v>
      </c>
      <c r="H25" s="1">
        <v>24.820047794400004</v>
      </c>
      <c r="Q25" s="1">
        <f t="shared" si="3"/>
        <v>710</v>
      </c>
      <c r="R25" s="26">
        <f t="shared" si="4"/>
        <v>-1.5665576382104973</v>
      </c>
      <c r="S25" s="1">
        <f t="shared" si="5"/>
        <v>25.147066799999997</v>
      </c>
      <c r="T25" s="1">
        <f t="shared" si="6"/>
        <v>124.10023897200003</v>
      </c>
    </row>
    <row r="26" spans="1:20" ht="15.75" customHeight="1" x14ac:dyDescent="0.25">
      <c r="A26" s="1">
        <v>22</v>
      </c>
      <c r="B26" s="1">
        <v>44</v>
      </c>
      <c r="C26" s="1">
        <f t="shared" si="1"/>
        <v>140</v>
      </c>
      <c r="D26" s="25">
        <v>998.50846389244305</v>
      </c>
      <c r="E26" s="1">
        <f t="shared" si="0"/>
        <v>998.74665664220004</v>
      </c>
      <c r="F26" s="26">
        <f t="shared" si="2"/>
        <v>-0.23819274975699045</v>
      </c>
      <c r="G26" s="1">
        <v>5.86234041144</v>
      </c>
      <c r="H26" s="1">
        <v>25.20001065144</v>
      </c>
      <c r="Q26" s="1">
        <f t="shared" si="3"/>
        <v>700</v>
      </c>
      <c r="R26" s="26">
        <f t="shared" si="4"/>
        <v>-1.1909637487849523</v>
      </c>
      <c r="S26" s="1">
        <f t="shared" si="5"/>
        <v>29.311702057200002</v>
      </c>
      <c r="T26" s="1">
        <f t="shared" si="6"/>
        <v>126.00005325719999</v>
      </c>
    </row>
    <row r="27" spans="1:20" ht="15.75" customHeight="1" x14ac:dyDescent="0.25">
      <c r="A27" s="1">
        <v>23</v>
      </c>
      <c r="B27" s="1">
        <v>46</v>
      </c>
      <c r="C27" s="1">
        <f t="shared" si="1"/>
        <v>138</v>
      </c>
      <c r="D27" s="25">
        <v>998.58378222792203</v>
      </c>
      <c r="E27" s="1">
        <f t="shared" si="0"/>
        <v>998.70116089980002</v>
      </c>
      <c r="F27" s="26">
        <f t="shared" si="2"/>
        <v>-0.11737867187798656</v>
      </c>
      <c r="G27" s="1">
        <v>4.4186855085600003</v>
      </c>
      <c r="H27" s="1">
        <v>24.820047794400004</v>
      </c>
      <c r="Q27" s="1">
        <f t="shared" si="3"/>
        <v>690</v>
      </c>
      <c r="R27" s="26">
        <f t="shared" si="4"/>
        <v>-0.58689335938993281</v>
      </c>
      <c r="S27" s="1">
        <f t="shared" si="5"/>
        <v>22.093427542800001</v>
      </c>
      <c r="T27" s="1">
        <f t="shared" si="6"/>
        <v>124.10023897200003</v>
      </c>
    </row>
    <row r="28" spans="1:20" ht="15.75" customHeight="1" x14ac:dyDescent="0.25">
      <c r="A28" s="1">
        <v>24</v>
      </c>
      <c r="B28" s="1">
        <v>48</v>
      </c>
      <c r="C28" s="1">
        <f t="shared" si="1"/>
        <v>136</v>
      </c>
      <c r="D28" s="25">
        <v>998.56421222566496</v>
      </c>
      <c r="E28" s="1">
        <f t="shared" si="0"/>
        <v>998.65566515739999</v>
      </c>
      <c r="F28" s="26">
        <f t="shared" si="2"/>
        <v>-9.1452931735034326E-2</v>
      </c>
      <c r="G28" s="1">
        <v>4.9940568038400004</v>
      </c>
      <c r="H28" s="1">
        <v>23.740902053280003</v>
      </c>
      <c r="Q28" s="1">
        <f t="shared" si="3"/>
        <v>680</v>
      </c>
      <c r="R28" s="26">
        <f t="shared" si="4"/>
        <v>-0.45726465867517163</v>
      </c>
      <c r="S28" s="1">
        <f t="shared" si="5"/>
        <v>24.970284019200001</v>
      </c>
      <c r="T28" s="1">
        <f t="shared" si="6"/>
        <v>118.70451026640001</v>
      </c>
    </row>
    <row r="29" spans="1:20" ht="15.75" customHeight="1" x14ac:dyDescent="0.25">
      <c r="A29" s="1">
        <v>25</v>
      </c>
      <c r="B29" s="1">
        <v>50</v>
      </c>
      <c r="C29" s="1">
        <f t="shared" si="1"/>
        <v>134</v>
      </c>
      <c r="D29" s="25">
        <v>998.62833667116104</v>
      </c>
      <c r="E29" s="1">
        <f t="shared" si="0"/>
        <v>998.61016941500009</v>
      </c>
      <c r="F29" s="26">
        <f t="shared" si="2"/>
        <v>1.8167256160950274E-2</v>
      </c>
      <c r="G29" s="1">
        <v>5.4481168761600003</v>
      </c>
      <c r="H29" s="1">
        <v>24.28049004192</v>
      </c>
      <c r="Q29" s="1">
        <f t="shared" si="3"/>
        <v>670</v>
      </c>
      <c r="R29" s="26">
        <f t="shared" si="4"/>
        <v>9.0836280804751368E-2</v>
      </c>
      <c r="S29" s="1">
        <f t="shared" si="5"/>
        <v>27.240584380800001</v>
      </c>
      <c r="T29" s="1">
        <f t="shared" si="6"/>
        <v>121.4024502096</v>
      </c>
    </row>
    <row r="30" spans="1:20" ht="15.75" customHeight="1" x14ac:dyDescent="0.25">
      <c r="A30" s="1">
        <v>26</v>
      </c>
      <c r="B30" s="1">
        <v>52</v>
      </c>
      <c r="C30" s="1">
        <f t="shared" si="1"/>
        <v>132</v>
      </c>
      <c r="D30" s="25">
        <v>998.617656173196</v>
      </c>
      <c r="E30" s="1">
        <f t="shared" si="0"/>
        <v>998.56467367260007</v>
      </c>
      <c r="F30" s="26">
        <f t="shared" si="2"/>
        <v>5.2982500595931015E-2</v>
      </c>
      <c r="G30" s="1">
        <v>5.2628595885600005</v>
      </c>
      <c r="H30" s="1">
        <v>24.883383466560002</v>
      </c>
      <c r="Q30" s="1">
        <f t="shared" si="3"/>
        <v>660</v>
      </c>
      <c r="R30" s="26">
        <f t="shared" si="4"/>
        <v>0.26491250297965507</v>
      </c>
      <c r="S30" s="1">
        <f t="shared" si="5"/>
        <v>26.314297942800003</v>
      </c>
      <c r="T30" s="1">
        <f t="shared" si="6"/>
        <v>124.41691733280001</v>
      </c>
    </row>
    <row r="31" spans="1:20" ht="15.75" customHeight="1" x14ac:dyDescent="0.25">
      <c r="A31" s="1">
        <v>27</v>
      </c>
      <c r="B31" s="1">
        <v>54</v>
      </c>
      <c r="C31" s="1">
        <f t="shared" si="1"/>
        <v>130</v>
      </c>
      <c r="D31" s="25">
        <v>998.63808150210605</v>
      </c>
      <c r="E31" s="1">
        <f t="shared" si="0"/>
        <v>998.51917793020004</v>
      </c>
      <c r="F31" s="26">
        <f t="shared" si="2"/>
        <v>0.11890357190600298</v>
      </c>
      <c r="G31" s="1">
        <v>5.03057141712</v>
      </c>
      <c r="H31" s="1">
        <v>24.013027279919999</v>
      </c>
      <c r="Q31" s="1">
        <f t="shared" si="3"/>
        <v>650</v>
      </c>
      <c r="R31" s="26">
        <f t="shared" si="4"/>
        <v>0.5945178595300149</v>
      </c>
      <c r="S31" s="1">
        <f t="shared" si="5"/>
        <v>25.152857085600001</v>
      </c>
      <c r="T31" s="1">
        <f t="shared" si="6"/>
        <v>120.06513639959999</v>
      </c>
    </row>
    <row r="32" spans="1:20" ht="15.75" customHeight="1" x14ac:dyDescent="0.25">
      <c r="A32" s="1">
        <v>28</v>
      </c>
      <c r="B32" s="1">
        <v>56</v>
      </c>
      <c r="C32" s="1">
        <f t="shared" si="1"/>
        <v>128</v>
      </c>
      <c r="D32" s="25">
        <v>998.65929742586798</v>
      </c>
      <c r="E32" s="1">
        <f t="shared" si="0"/>
        <v>998.47368218780002</v>
      </c>
      <c r="F32" s="26">
        <f t="shared" si="2"/>
        <v>0.18561523806795321</v>
      </c>
      <c r="G32" s="1">
        <v>3.9435633600000002</v>
      </c>
      <c r="H32" s="1">
        <v>24.28049004192</v>
      </c>
      <c r="Q32" s="1">
        <f t="shared" si="3"/>
        <v>640</v>
      </c>
      <c r="R32" s="26">
        <f t="shared" si="4"/>
        <v>0.92807619033976607</v>
      </c>
      <c r="S32" s="1">
        <f t="shared" si="5"/>
        <v>19.717816800000001</v>
      </c>
      <c r="T32" s="1">
        <f t="shared" si="6"/>
        <v>121.4024502096</v>
      </c>
    </row>
    <row r="33" spans="1:20" ht="15.75" customHeight="1" x14ac:dyDescent="0.25">
      <c r="A33" s="1">
        <v>29</v>
      </c>
      <c r="B33" s="1">
        <v>58</v>
      </c>
      <c r="C33" s="1">
        <f t="shared" si="1"/>
        <v>126</v>
      </c>
      <c r="D33" s="25">
        <v>998.60582315282795</v>
      </c>
      <c r="E33" s="1">
        <f t="shared" si="0"/>
        <v>998.4281864454</v>
      </c>
      <c r="F33" s="26">
        <f t="shared" si="2"/>
        <v>0.17763670742795057</v>
      </c>
      <c r="G33" s="1">
        <v>5.2580744114400009</v>
      </c>
      <c r="H33" s="1">
        <v>23.897873870399998</v>
      </c>
      <c r="Q33" s="1">
        <f t="shared" si="3"/>
        <v>630</v>
      </c>
      <c r="R33" s="26">
        <f t="shared" si="4"/>
        <v>0.88818353713975284</v>
      </c>
      <c r="S33" s="1">
        <f t="shared" si="5"/>
        <v>26.290372057200003</v>
      </c>
      <c r="T33" s="1">
        <f t="shared" si="6"/>
        <v>119.48936935199998</v>
      </c>
    </row>
    <row r="34" spans="1:20" ht="15.75" customHeight="1" x14ac:dyDescent="0.25">
      <c r="A34" s="1">
        <v>30</v>
      </c>
      <c r="B34" s="1">
        <v>60</v>
      </c>
      <c r="C34" s="1">
        <f t="shared" si="1"/>
        <v>124</v>
      </c>
      <c r="D34" s="25">
        <v>998.57585281200602</v>
      </c>
      <c r="E34" s="1">
        <f t="shared" si="0"/>
        <v>998.38269070300009</v>
      </c>
      <c r="F34" s="26">
        <f t="shared" si="2"/>
        <v>0.19316210900592523</v>
      </c>
      <c r="G34" s="1">
        <v>5.2580744114400009</v>
      </c>
      <c r="H34" s="1">
        <v>23.897873870399998</v>
      </c>
      <c r="Q34" s="1">
        <f t="shared" si="3"/>
        <v>620</v>
      </c>
      <c r="R34" s="26">
        <f t="shared" si="4"/>
        <v>0.96581054502962616</v>
      </c>
      <c r="S34" s="1">
        <f t="shared" si="5"/>
        <v>26.290372057200003</v>
      </c>
      <c r="T34" s="1">
        <f t="shared" si="6"/>
        <v>119.48936935199998</v>
      </c>
    </row>
    <row r="35" spans="1:20" ht="15.75" customHeight="1" x14ac:dyDescent="0.25">
      <c r="A35" s="1">
        <v>31</v>
      </c>
      <c r="B35" s="1">
        <v>62</v>
      </c>
      <c r="C35" s="1">
        <f t="shared" si="1"/>
        <v>122</v>
      </c>
      <c r="D35" s="25">
        <v>998.57847712590103</v>
      </c>
      <c r="E35" s="1">
        <f t="shared" si="0"/>
        <v>998.33719496060007</v>
      </c>
      <c r="F35" s="26">
        <f t="shared" si="2"/>
        <v>0.2412821653009587</v>
      </c>
      <c r="G35" s="1">
        <v>6.1743638361600004</v>
      </c>
      <c r="H35" s="1">
        <v>23.3547512076</v>
      </c>
      <c r="Q35" s="1">
        <f t="shared" si="3"/>
        <v>610</v>
      </c>
      <c r="R35" s="26">
        <f t="shared" si="4"/>
        <v>1.2064108265047935</v>
      </c>
      <c r="S35" s="1">
        <f t="shared" si="5"/>
        <v>30.871819180800003</v>
      </c>
      <c r="T35" s="1">
        <f t="shared" si="6"/>
        <v>116.773756038</v>
      </c>
    </row>
    <row r="36" spans="1:20" ht="15.75" customHeight="1" x14ac:dyDescent="0.25">
      <c r="A36" s="1">
        <v>32</v>
      </c>
      <c r="B36" s="1">
        <v>64</v>
      </c>
      <c r="C36" s="1">
        <f t="shared" si="1"/>
        <v>120</v>
      </c>
      <c r="D36" s="25">
        <v>998.50897193170294</v>
      </c>
      <c r="E36" s="1">
        <f t="shared" ref="E36:E67" si="7">-0.0227478712*B36+999.747562975</f>
        <v>998.29169921820005</v>
      </c>
      <c r="F36" s="26">
        <f t="shared" si="2"/>
        <v>0.21727271350289357</v>
      </c>
      <c r="G36" s="1">
        <v>5.6001512075999997</v>
      </c>
      <c r="H36" s="1">
        <v>22.811628544800001</v>
      </c>
      <c r="Q36" s="1">
        <f t="shared" si="3"/>
        <v>600</v>
      </c>
      <c r="R36" s="26">
        <f t="shared" si="4"/>
        <v>1.0863635675144678</v>
      </c>
      <c r="S36" s="1">
        <f t="shared" si="5"/>
        <v>28.000756037999999</v>
      </c>
      <c r="T36" s="1">
        <f t="shared" si="6"/>
        <v>114.05814272400001</v>
      </c>
    </row>
    <row r="37" spans="1:20" ht="15.75" customHeight="1" x14ac:dyDescent="0.25">
      <c r="A37" s="1">
        <v>33</v>
      </c>
      <c r="B37" s="1">
        <v>66</v>
      </c>
      <c r="C37" s="1">
        <f t="shared" si="1"/>
        <v>118</v>
      </c>
      <c r="D37" s="25">
        <v>998.48091299606904</v>
      </c>
      <c r="E37" s="1">
        <f t="shared" si="7"/>
        <v>998.24620347580003</v>
      </c>
      <c r="F37" s="26">
        <f t="shared" si="2"/>
        <v>0.23470952026900704</v>
      </c>
      <c r="G37" s="1">
        <v>3.9381378285600004</v>
      </c>
      <c r="H37" s="1">
        <v>21.095482137120001</v>
      </c>
      <c r="Q37" s="1">
        <f t="shared" si="3"/>
        <v>590</v>
      </c>
      <c r="R37" s="26">
        <f t="shared" si="4"/>
        <v>1.1735476013450352</v>
      </c>
      <c r="S37" s="1">
        <f t="shared" si="5"/>
        <v>19.690689142800004</v>
      </c>
      <c r="T37" s="1">
        <f t="shared" si="6"/>
        <v>105.47741068560001</v>
      </c>
    </row>
    <row r="38" spans="1:20" ht="15.75" customHeight="1" x14ac:dyDescent="0.25">
      <c r="A38" s="1">
        <v>34</v>
      </c>
      <c r="B38" s="1">
        <v>68</v>
      </c>
      <c r="C38" s="1">
        <f t="shared" si="1"/>
        <v>116</v>
      </c>
      <c r="D38" s="25">
        <v>998.43793274045197</v>
      </c>
      <c r="E38" s="1">
        <f t="shared" si="7"/>
        <v>998.20070773340001</v>
      </c>
      <c r="F38" s="26">
        <f t="shared" si="2"/>
        <v>0.23722500705196126</v>
      </c>
      <c r="G38" s="1">
        <v>6.2947297219199996</v>
      </c>
      <c r="H38" s="1">
        <v>20.095952442000002</v>
      </c>
      <c r="Q38" s="1">
        <f t="shared" si="3"/>
        <v>580</v>
      </c>
      <c r="R38" s="26">
        <f t="shared" si="4"/>
        <v>1.1861250352598063</v>
      </c>
      <c r="S38" s="1">
        <f t="shared" si="5"/>
        <v>31.473648609599998</v>
      </c>
      <c r="T38" s="1">
        <f t="shared" si="6"/>
        <v>100.47976221</v>
      </c>
    </row>
    <row r="39" spans="1:20" ht="15.75" customHeight="1" x14ac:dyDescent="0.25">
      <c r="A39" s="1">
        <v>35</v>
      </c>
      <c r="B39" s="1">
        <v>70</v>
      </c>
      <c r="C39" s="1">
        <f t="shared" si="1"/>
        <v>114</v>
      </c>
      <c r="D39" s="25">
        <v>998.32268503914804</v>
      </c>
      <c r="E39" s="1">
        <f t="shared" si="7"/>
        <v>998.1552119910001</v>
      </c>
      <c r="F39" s="26">
        <f t="shared" si="2"/>
        <v>0.16747304814794006</v>
      </c>
      <c r="G39" s="1">
        <v>6.5265911733599999</v>
      </c>
      <c r="H39" s="1">
        <v>17.92339784376</v>
      </c>
      <c r="Q39" s="1">
        <f t="shared" si="3"/>
        <v>570</v>
      </c>
      <c r="R39" s="26">
        <f t="shared" si="4"/>
        <v>0.83736524073970031</v>
      </c>
      <c r="S39" s="1">
        <f t="shared" si="5"/>
        <v>32.632955866800003</v>
      </c>
      <c r="T39" s="1">
        <f t="shared" si="6"/>
        <v>89.616989218800001</v>
      </c>
    </row>
    <row r="40" spans="1:20" ht="15.75" customHeight="1" x14ac:dyDescent="0.25">
      <c r="A40" s="1">
        <v>36</v>
      </c>
      <c r="B40" s="1">
        <v>72</v>
      </c>
      <c r="C40" s="1">
        <f t="shared" si="1"/>
        <v>112</v>
      </c>
      <c r="D40" s="25">
        <v>998.36567817215803</v>
      </c>
      <c r="E40" s="1">
        <f t="shared" si="7"/>
        <v>998.10971624860008</v>
      </c>
      <c r="F40" s="26">
        <f t="shared" si="2"/>
        <v>0.25596192355794756</v>
      </c>
      <c r="G40" s="1">
        <v>5.5903064419200001</v>
      </c>
      <c r="H40" s="1">
        <v>17.224948613280002</v>
      </c>
      <c r="Q40" s="1">
        <f t="shared" si="3"/>
        <v>560</v>
      </c>
      <c r="R40" s="26">
        <f t="shared" si="4"/>
        <v>1.2798096177897378</v>
      </c>
      <c r="S40" s="1">
        <f t="shared" si="5"/>
        <v>27.9515322096</v>
      </c>
      <c r="T40" s="1">
        <f t="shared" si="6"/>
        <v>86.124743066400015</v>
      </c>
    </row>
    <row r="41" spans="1:20" ht="15.75" customHeight="1" x14ac:dyDescent="0.25">
      <c r="A41" s="1">
        <v>37</v>
      </c>
      <c r="B41" s="1">
        <v>74</v>
      </c>
      <c r="C41" s="1">
        <f t="shared" si="1"/>
        <v>110</v>
      </c>
      <c r="D41" s="25">
        <v>998.40657596852304</v>
      </c>
      <c r="E41" s="1">
        <f t="shared" si="7"/>
        <v>998.06422050620006</v>
      </c>
      <c r="F41" s="26">
        <f t="shared" si="2"/>
        <v>0.34235546232298475</v>
      </c>
      <c r="G41" s="1">
        <v>5.2508504380799996</v>
      </c>
      <c r="H41" s="1">
        <v>17.727259805759999</v>
      </c>
      <c r="Q41" s="1">
        <f t="shared" si="3"/>
        <v>550</v>
      </c>
      <c r="R41" s="26">
        <f t="shared" si="4"/>
        <v>1.7117773116149237</v>
      </c>
      <c r="S41" s="1">
        <f t="shared" si="5"/>
        <v>26.254252190399999</v>
      </c>
      <c r="T41" s="1">
        <f t="shared" si="6"/>
        <v>88.636299028799996</v>
      </c>
    </row>
    <row r="42" spans="1:20" ht="15.75" customHeight="1" x14ac:dyDescent="0.25">
      <c r="A42" s="1">
        <v>38</v>
      </c>
      <c r="B42" s="1">
        <v>76</v>
      </c>
      <c r="C42" s="1">
        <f t="shared" si="1"/>
        <v>108</v>
      </c>
      <c r="D42" s="25">
        <v>998.359410484406</v>
      </c>
      <c r="E42" s="1">
        <f t="shared" si="7"/>
        <v>998.01872476380004</v>
      </c>
      <c r="F42" s="26">
        <f t="shared" si="2"/>
        <v>0.34068572060596125</v>
      </c>
      <c r="G42" s="1">
        <v>6.4513056343200006</v>
      </c>
      <c r="H42" s="1">
        <v>16.370320533360001</v>
      </c>
      <c r="Q42" s="1">
        <f t="shared" si="3"/>
        <v>540</v>
      </c>
      <c r="R42" s="26">
        <f t="shared" si="4"/>
        <v>1.7034286030298063</v>
      </c>
      <c r="S42" s="1">
        <f t="shared" si="5"/>
        <v>32.256528171600003</v>
      </c>
      <c r="T42" s="1">
        <f t="shared" si="6"/>
        <v>81.851602666800005</v>
      </c>
    </row>
    <row r="43" spans="1:20" ht="15.75" customHeight="1" x14ac:dyDescent="0.25">
      <c r="A43" s="1">
        <v>39</v>
      </c>
      <c r="B43" s="1">
        <v>78</v>
      </c>
      <c r="C43" s="1">
        <f t="shared" si="1"/>
        <v>106</v>
      </c>
      <c r="D43" s="25">
        <v>998.34677527273595</v>
      </c>
      <c r="E43" s="1">
        <f t="shared" si="7"/>
        <v>997.97322902140002</v>
      </c>
      <c r="F43" s="26">
        <f t="shared" si="2"/>
        <v>0.373546251335938</v>
      </c>
      <c r="G43" s="1">
        <v>4.6768816800000002</v>
      </c>
      <c r="H43" s="1">
        <v>15.342077489520001</v>
      </c>
      <c r="Q43" s="1">
        <f t="shared" si="3"/>
        <v>530</v>
      </c>
      <c r="R43" s="26">
        <f t="shared" si="4"/>
        <v>1.86773125667969</v>
      </c>
      <c r="S43" s="1">
        <f t="shared" si="5"/>
        <v>23.384408400000002</v>
      </c>
      <c r="T43" s="1">
        <f t="shared" si="6"/>
        <v>76.710387447599999</v>
      </c>
    </row>
    <row r="44" spans="1:20" ht="15.75" customHeight="1" x14ac:dyDescent="0.25">
      <c r="A44" s="1">
        <v>40</v>
      </c>
      <c r="B44" s="1">
        <v>80</v>
      </c>
      <c r="C44" s="1">
        <f t="shared" si="1"/>
        <v>104</v>
      </c>
      <c r="D44" s="25">
        <v>998.25138199935304</v>
      </c>
      <c r="E44" s="1">
        <f t="shared" si="7"/>
        <v>997.92773327899999</v>
      </c>
      <c r="F44" s="26">
        <f t="shared" si="2"/>
        <v>0.3236487203530487</v>
      </c>
      <c r="G44" s="1">
        <v>2.2041490384800002</v>
      </c>
      <c r="H44" s="1">
        <v>16.224960803760002</v>
      </c>
      <c r="Q44" s="1">
        <f t="shared" si="3"/>
        <v>520</v>
      </c>
      <c r="R44" s="26">
        <f t="shared" si="4"/>
        <v>1.6182436017652435</v>
      </c>
      <c r="S44" s="1">
        <f t="shared" si="5"/>
        <v>11.020745192400001</v>
      </c>
      <c r="T44" s="1">
        <f t="shared" si="6"/>
        <v>81.124804018800006</v>
      </c>
    </row>
    <row r="45" spans="1:20" ht="15.75" customHeight="1" x14ac:dyDescent="0.25">
      <c r="A45" s="1">
        <v>41</v>
      </c>
      <c r="B45" s="1">
        <v>82</v>
      </c>
      <c r="C45" s="1">
        <f t="shared" si="1"/>
        <v>102</v>
      </c>
      <c r="D45" s="25">
        <v>998.21662362720701</v>
      </c>
      <c r="E45" s="1">
        <f t="shared" si="7"/>
        <v>997.88223753660009</v>
      </c>
      <c r="F45" s="26">
        <f t="shared" si="2"/>
        <v>0.3343860906069267</v>
      </c>
      <c r="G45" s="1">
        <v>2.4360072590400002</v>
      </c>
      <c r="H45" s="1">
        <v>16.825874125680002</v>
      </c>
      <c r="Q45" s="1">
        <f t="shared" si="3"/>
        <v>510</v>
      </c>
      <c r="R45" s="26">
        <f t="shared" si="4"/>
        <v>1.6719304530346335</v>
      </c>
      <c r="S45" s="1">
        <f t="shared" si="5"/>
        <v>12.180036295200001</v>
      </c>
      <c r="T45" s="1">
        <f t="shared" si="6"/>
        <v>84.129370628400011</v>
      </c>
    </row>
    <row r="46" spans="1:20" ht="15.75" customHeight="1" x14ac:dyDescent="0.25">
      <c r="A46" s="1">
        <v>42</v>
      </c>
      <c r="B46" s="1">
        <v>84</v>
      </c>
      <c r="C46" s="1">
        <f t="shared" si="1"/>
        <v>100</v>
      </c>
      <c r="D46" s="25">
        <v>998.15137273320204</v>
      </c>
      <c r="E46" s="1">
        <f t="shared" si="7"/>
        <v>997.83674179420007</v>
      </c>
      <c r="F46" s="26">
        <f t="shared" si="2"/>
        <v>0.31463093900197237</v>
      </c>
      <c r="G46" s="1">
        <v>4.4606870400000007</v>
      </c>
      <c r="H46" s="1">
        <v>15.624017245680001</v>
      </c>
      <c r="Q46" s="1">
        <f t="shared" si="3"/>
        <v>500</v>
      </c>
      <c r="R46" s="26">
        <f t="shared" si="4"/>
        <v>1.5731546950098618</v>
      </c>
      <c r="S46" s="1">
        <f t="shared" si="5"/>
        <v>22.303435200000003</v>
      </c>
      <c r="T46" s="1">
        <f t="shared" si="6"/>
        <v>78.120086228399998</v>
      </c>
    </row>
    <row r="47" spans="1:20" ht="15.75" customHeight="1" x14ac:dyDescent="0.25">
      <c r="A47" s="1">
        <v>43</v>
      </c>
      <c r="B47" s="1">
        <v>86</v>
      </c>
      <c r="C47" s="1">
        <f t="shared" si="1"/>
        <v>98</v>
      </c>
      <c r="D47" s="25">
        <v>998.06839658030901</v>
      </c>
      <c r="E47" s="1">
        <f t="shared" si="7"/>
        <v>997.79124605180004</v>
      </c>
      <c r="F47" s="26">
        <f t="shared" si="2"/>
        <v>0.27715052850896882</v>
      </c>
      <c r="G47" s="1">
        <v>6.22596647616</v>
      </c>
      <c r="H47" s="1">
        <v>16.224960803760002</v>
      </c>
      <c r="Q47" s="1">
        <f t="shared" si="3"/>
        <v>490</v>
      </c>
      <c r="R47" s="26">
        <f t="shared" si="4"/>
        <v>1.3857526425448441</v>
      </c>
      <c r="S47" s="1">
        <f t="shared" si="5"/>
        <v>31.1298323808</v>
      </c>
      <c r="T47" s="1">
        <f t="shared" si="6"/>
        <v>81.124804018800006</v>
      </c>
    </row>
    <row r="48" spans="1:20" ht="15.75" customHeight="1" x14ac:dyDescent="0.25">
      <c r="A48" s="1">
        <v>44</v>
      </c>
      <c r="B48" s="1">
        <v>88</v>
      </c>
      <c r="C48" s="1">
        <f t="shared" si="1"/>
        <v>96</v>
      </c>
      <c r="D48" s="25">
        <v>997.99487307974198</v>
      </c>
      <c r="E48" s="1">
        <f t="shared" si="7"/>
        <v>997.74575030940002</v>
      </c>
      <c r="F48" s="26">
        <f t="shared" si="2"/>
        <v>0.2491227703419554</v>
      </c>
      <c r="G48" s="1">
        <v>5.6599836000000003</v>
      </c>
      <c r="H48" s="1">
        <v>15.323576281919999</v>
      </c>
      <c r="Q48" s="1">
        <f t="shared" si="3"/>
        <v>480</v>
      </c>
      <c r="R48" s="26">
        <f t="shared" si="4"/>
        <v>1.245613851709777</v>
      </c>
      <c r="S48" s="1">
        <f t="shared" si="5"/>
        <v>28.299918000000002</v>
      </c>
      <c r="T48" s="1">
        <f t="shared" si="6"/>
        <v>76.617881409600002</v>
      </c>
    </row>
    <row r="49" spans="1:20" ht="15.75" customHeight="1" x14ac:dyDescent="0.25">
      <c r="A49" s="1">
        <v>45</v>
      </c>
      <c r="B49" s="1">
        <v>90</v>
      </c>
      <c r="C49" s="1">
        <f t="shared" si="1"/>
        <v>94</v>
      </c>
      <c r="D49" s="25">
        <v>997.87972164733299</v>
      </c>
      <c r="E49" s="1">
        <f t="shared" si="7"/>
        <v>997.700254567</v>
      </c>
      <c r="F49" s="26">
        <f t="shared" si="2"/>
        <v>0.17946708033298364</v>
      </c>
      <c r="G49" s="1">
        <v>7.3579636838399995</v>
      </c>
      <c r="H49" s="1">
        <v>14.422190601840001</v>
      </c>
      <c r="Q49" s="1">
        <f t="shared" si="3"/>
        <v>470</v>
      </c>
      <c r="R49" s="26">
        <f t="shared" si="4"/>
        <v>0.89733540166491821</v>
      </c>
      <c r="S49" s="1">
        <f t="shared" si="5"/>
        <v>36.789818419199996</v>
      </c>
      <c r="T49" s="1">
        <f t="shared" si="6"/>
        <v>72.110953009200003</v>
      </c>
    </row>
    <row r="50" spans="1:20" ht="15.75" customHeight="1" x14ac:dyDescent="0.25">
      <c r="A50" s="1">
        <v>46</v>
      </c>
      <c r="B50" s="1">
        <v>92</v>
      </c>
      <c r="C50" s="1">
        <f t="shared" si="1"/>
        <v>92</v>
      </c>
      <c r="D50" s="25">
        <v>997.80386437664697</v>
      </c>
      <c r="E50" s="1">
        <f t="shared" si="7"/>
        <v>997.65475882460009</v>
      </c>
      <c r="F50" s="26">
        <f t="shared" si="2"/>
        <v>0.14910555204687626</v>
      </c>
      <c r="G50" s="1">
        <v>7.1752969219200011</v>
      </c>
      <c r="H50" s="1">
        <v>14.060027851440001</v>
      </c>
      <c r="Q50" s="1">
        <f t="shared" si="3"/>
        <v>460</v>
      </c>
      <c r="R50" s="26">
        <f t="shared" si="4"/>
        <v>0.74552776023438128</v>
      </c>
      <c r="S50" s="1">
        <f t="shared" si="5"/>
        <v>35.876484609600006</v>
      </c>
      <c r="T50" s="1">
        <f t="shared" si="6"/>
        <v>70.300139257200001</v>
      </c>
    </row>
    <row r="51" spans="1:20" ht="15.75" customHeight="1" x14ac:dyDescent="0.25">
      <c r="A51" s="1">
        <v>47</v>
      </c>
      <c r="B51" s="1">
        <v>94</v>
      </c>
      <c r="C51" s="1">
        <f t="shared" si="1"/>
        <v>90</v>
      </c>
      <c r="D51" s="25">
        <v>997.71900235609803</v>
      </c>
      <c r="E51" s="1">
        <f t="shared" si="7"/>
        <v>997.60926308220007</v>
      </c>
      <c r="F51" s="26">
        <f t="shared" si="2"/>
        <v>0.1097392738979579</v>
      </c>
      <c r="G51" s="1">
        <v>9.0559431580799998</v>
      </c>
      <c r="H51" s="1">
        <v>13.038978544800001</v>
      </c>
      <c r="Q51" s="1">
        <f t="shared" si="3"/>
        <v>450</v>
      </c>
      <c r="R51" s="26">
        <f t="shared" si="4"/>
        <v>0.5486963694897895</v>
      </c>
      <c r="S51" s="1">
        <f t="shared" si="5"/>
        <v>45.279715790399997</v>
      </c>
      <c r="T51" s="1">
        <f t="shared" si="6"/>
        <v>65.194892723999999</v>
      </c>
    </row>
    <row r="52" spans="1:20" ht="15.75" customHeight="1" x14ac:dyDescent="0.25">
      <c r="A52" s="1">
        <v>48</v>
      </c>
      <c r="B52" s="1">
        <v>96</v>
      </c>
      <c r="C52" s="1">
        <f t="shared" si="1"/>
        <v>88</v>
      </c>
      <c r="D52" s="25">
        <v>997.61845375013797</v>
      </c>
      <c r="E52" s="1">
        <f t="shared" si="7"/>
        <v>997.56376733980005</v>
      </c>
      <c r="F52" s="26">
        <f t="shared" si="2"/>
        <v>5.4686410337922098E-2</v>
      </c>
      <c r="G52" s="1">
        <v>9.2788132838400017</v>
      </c>
      <c r="H52" s="1">
        <v>13.979499020880001</v>
      </c>
      <c r="Q52" s="1">
        <f t="shared" si="3"/>
        <v>440</v>
      </c>
      <c r="R52" s="26">
        <f t="shared" si="4"/>
        <v>0.27343205168961049</v>
      </c>
      <c r="S52" s="1">
        <f t="shared" si="5"/>
        <v>46.394066419200009</v>
      </c>
      <c r="T52" s="1">
        <f t="shared" si="6"/>
        <v>69.897495104400008</v>
      </c>
    </row>
    <row r="53" spans="1:20" ht="15.75" customHeight="1" x14ac:dyDescent="0.25">
      <c r="A53" s="1">
        <v>49</v>
      </c>
      <c r="B53" s="1">
        <v>98</v>
      </c>
      <c r="C53" s="1">
        <f t="shared" si="1"/>
        <v>86</v>
      </c>
      <c r="D53" s="25">
        <v>997.41253044899895</v>
      </c>
      <c r="E53" s="1">
        <f t="shared" si="7"/>
        <v>997.51827159740003</v>
      </c>
      <c r="F53" s="26">
        <f t="shared" si="2"/>
        <v>-0.10574114840107995</v>
      </c>
      <c r="G53" s="1">
        <v>9.9360528228000007</v>
      </c>
      <c r="H53" s="1">
        <v>11.437772796240001</v>
      </c>
      <c r="Q53" s="1">
        <f t="shared" si="3"/>
        <v>430</v>
      </c>
      <c r="R53" s="26">
        <f t="shared" si="4"/>
        <v>-0.52870574200539977</v>
      </c>
      <c r="S53" s="1">
        <f t="shared" si="5"/>
        <v>49.680264114000003</v>
      </c>
      <c r="T53" s="1">
        <f t="shared" si="6"/>
        <v>57.188863981200001</v>
      </c>
    </row>
    <row r="54" spans="1:20" ht="15.75" customHeight="1" x14ac:dyDescent="0.25">
      <c r="A54" s="1">
        <v>50</v>
      </c>
      <c r="B54" s="1">
        <v>100</v>
      </c>
      <c r="C54" s="1">
        <f t="shared" si="1"/>
        <v>84</v>
      </c>
      <c r="D54" s="25">
        <v>997.18064394553096</v>
      </c>
      <c r="E54" s="1">
        <f t="shared" si="7"/>
        <v>997.47277585500001</v>
      </c>
      <c r="F54" s="26">
        <f t="shared" si="2"/>
        <v>-0.29213190946904888</v>
      </c>
      <c r="G54" s="1">
        <v>9.4131079809600013</v>
      </c>
      <c r="H54" s="1">
        <v>11.978304902880001</v>
      </c>
      <c r="Q54" s="1">
        <f t="shared" si="3"/>
        <v>420</v>
      </c>
      <c r="R54" s="26">
        <f t="shared" si="4"/>
        <v>-1.4606595473452444</v>
      </c>
      <c r="S54" s="1">
        <f t="shared" si="5"/>
        <v>47.065539904800005</v>
      </c>
      <c r="T54" s="1">
        <f t="shared" si="6"/>
        <v>59.891524514400004</v>
      </c>
    </row>
    <row r="55" spans="1:20" ht="15.75" customHeight="1" x14ac:dyDescent="0.25">
      <c r="A55" s="1">
        <v>51</v>
      </c>
      <c r="B55" s="1">
        <v>102</v>
      </c>
      <c r="C55" s="1">
        <f t="shared" si="1"/>
        <v>82</v>
      </c>
      <c r="D55" s="25">
        <v>996.88817521392298</v>
      </c>
      <c r="E55" s="1">
        <f t="shared" si="7"/>
        <v>997.4272801126001</v>
      </c>
      <c r="F55" s="26">
        <f t="shared" si="2"/>
        <v>-0.53910489867712386</v>
      </c>
      <c r="G55" s="1">
        <v>8.8901625904799992</v>
      </c>
      <c r="H55" s="1">
        <v>10.50029861328</v>
      </c>
      <c r="Q55" s="1">
        <f t="shared" si="3"/>
        <v>410</v>
      </c>
      <c r="R55" s="26">
        <f t="shared" si="4"/>
        <v>-2.6955244933856193</v>
      </c>
      <c r="S55" s="1">
        <f t="shared" si="5"/>
        <v>44.4508129524</v>
      </c>
      <c r="T55" s="1">
        <f t="shared" si="6"/>
        <v>52.501493066400002</v>
      </c>
    </row>
    <row r="56" spans="1:20" ht="15.75" customHeight="1" x14ac:dyDescent="0.25">
      <c r="A56" s="1">
        <v>52</v>
      </c>
      <c r="B56" s="1">
        <v>104</v>
      </c>
      <c r="C56" s="1">
        <f t="shared" si="1"/>
        <v>80</v>
      </c>
      <c r="D56" s="25">
        <v>996.81473311166906</v>
      </c>
      <c r="E56" s="1">
        <f t="shared" si="7"/>
        <v>997.38178437020008</v>
      </c>
      <c r="F56" s="26">
        <f t="shared" si="2"/>
        <v>-0.56705125853102345</v>
      </c>
      <c r="G56" s="1">
        <v>9.9360528228000007</v>
      </c>
      <c r="H56" s="1">
        <v>10.65449732952</v>
      </c>
      <c r="Q56" s="1">
        <f t="shared" si="3"/>
        <v>400</v>
      </c>
      <c r="R56" s="26">
        <f t="shared" si="4"/>
        <v>-2.8352562926551172</v>
      </c>
      <c r="S56" s="1">
        <f t="shared" si="5"/>
        <v>49.680264114000003</v>
      </c>
      <c r="T56" s="1">
        <f t="shared" si="6"/>
        <v>53.272486647599997</v>
      </c>
    </row>
    <row r="57" spans="1:20" ht="15.75" customHeight="1" x14ac:dyDescent="0.25">
      <c r="A57" s="1">
        <v>53</v>
      </c>
      <c r="B57" s="1">
        <v>106</v>
      </c>
      <c r="C57" s="1">
        <f t="shared" si="1"/>
        <v>78</v>
      </c>
      <c r="D57" s="25">
        <v>996.79623203971903</v>
      </c>
      <c r="E57" s="1">
        <f t="shared" si="7"/>
        <v>997.33628862780006</v>
      </c>
      <c r="F57" s="26">
        <f t="shared" si="2"/>
        <v>-0.54005658808102908</v>
      </c>
      <c r="G57" s="1">
        <v>6.1463527466400008</v>
      </c>
      <c r="H57" s="1">
        <v>11.35764044952</v>
      </c>
      <c r="Q57" s="1">
        <f t="shared" si="3"/>
        <v>390</v>
      </c>
      <c r="R57" s="26">
        <f t="shared" si="4"/>
        <v>-2.7002829404051454</v>
      </c>
      <c r="S57" s="1">
        <f t="shared" si="5"/>
        <v>30.731763733200005</v>
      </c>
      <c r="T57" s="1">
        <f t="shared" si="6"/>
        <v>56.788202247599997</v>
      </c>
    </row>
    <row r="58" spans="1:20" ht="15.75" customHeight="1" x14ac:dyDescent="0.25">
      <c r="A58" s="1">
        <v>54</v>
      </c>
      <c r="B58" s="1">
        <v>108</v>
      </c>
      <c r="C58" s="1">
        <f t="shared" si="1"/>
        <v>76</v>
      </c>
      <c r="D58" s="25">
        <v>996.79130575490501</v>
      </c>
      <c r="E58" s="1">
        <f t="shared" si="7"/>
        <v>997.29079288540004</v>
      </c>
      <c r="F58" s="26">
        <f t="shared" si="2"/>
        <v>-0.49948713049502658</v>
      </c>
      <c r="G58" s="1">
        <v>6.1463527466400008</v>
      </c>
      <c r="H58" s="1">
        <v>11.35255007616</v>
      </c>
      <c r="Q58" s="1">
        <f t="shared" si="3"/>
        <v>380</v>
      </c>
      <c r="R58" s="26">
        <f t="shared" si="4"/>
        <v>-2.4974356524751329</v>
      </c>
      <c r="S58" s="1">
        <f t="shared" si="5"/>
        <v>30.731763733200005</v>
      </c>
      <c r="T58" s="1">
        <f t="shared" si="6"/>
        <v>56.7627503808</v>
      </c>
    </row>
    <row r="59" spans="1:20" ht="15.75" customHeight="1" x14ac:dyDescent="0.25">
      <c r="A59" s="1">
        <v>55</v>
      </c>
      <c r="B59" s="1">
        <v>110</v>
      </c>
      <c r="C59" s="1">
        <f t="shared" si="1"/>
        <v>74</v>
      </c>
      <c r="D59" s="25">
        <v>996.70813517252498</v>
      </c>
      <c r="E59" s="1">
        <f t="shared" si="7"/>
        <v>997.24529714300002</v>
      </c>
      <c r="F59" s="26">
        <f t="shared" si="2"/>
        <v>-0.53716197047504011</v>
      </c>
      <c r="G59" s="1">
        <v>6.1463527466400008</v>
      </c>
      <c r="H59" s="1">
        <v>9.64838316192</v>
      </c>
      <c r="Q59" s="1">
        <f t="shared" si="3"/>
        <v>370</v>
      </c>
      <c r="R59" s="26">
        <f t="shared" si="4"/>
        <v>-2.6858098523752005</v>
      </c>
      <c r="S59" s="1">
        <f t="shared" si="5"/>
        <v>30.731763733200005</v>
      </c>
      <c r="T59" s="1">
        <f t="shared" si="6"/>
        <v>48.241915809600002</v>
      </c>
    </row>
    <row r="60" spans="1:20" ht="15.75" customHeight="1" x14ac:dyDescent="0.25">
      <c r="A60" s="1">
        <v>56</v>
      </c>
      <c r="B60" s="1">
        <v>112</v>
      </c>
      <c r="C60" s="1">
        <f t="shared" si="1"/>
        <v>72</v>
      </c>
      <c r="D60" s="25">
        <v>996.65623580577699</v>
      </c>
      <c r="E60" s="1">
        <f t="shared" si="7"/>
        <v>997.19980140059999</v>
      </c>
      <c r="F60" s="26">
        <f t="shared" si="2"/>
        <v>-0.54356559482300781</v>
      </c>
      <c r="G60" s="1">
        <v>6.1463527466400008</v>
      </c>
      <c r="H60" s="1">
        <v>10.93485230856</v>
      </c>
      <c r="Q60" s="1">
        <f t="shared" si="3"/>
        <v>360</v>
      </c>
      <c r="R60" s="26">
        <f t="shared" si="4"/>
        <v>-2.7178279741150391</v>
      </c>
      <c r="S60" s="1">
        <f t="shared" si="5"/>
        <v>30.731763733200005</v>
      </c>
      <c r="T60" s="1">
        <f t="shared" si="6"/>
        <v>54.674261542799997</v>
      </c>
    </row>
    <row r="61" spans="1:20" ht="15.75" customHeight="1" x14ac:dyDescent="0.25">
      <c r="A61" s="1">
        <v>57</v>
      </c>
      <c r="B61" s="1">
        <v>114</v>
      </c>
      <c r="C61" s="1">
        <f t="shared" si="1"/>
        <v>70</v>
      </c>
      <c r="D61" s="25">
        <v>996.64210770997897</v>
      </c>
      <c r="E61" s="1">
        <f t="shared" si="7"/>
        <v>997.15430565820009</v>
      </c>
      <c r="F61" s="26">
        <f t="shared" si="2"/>
        <v>-0.51219794822111453</v>
      </c>
      <c r="G61" s="1">
        <v>5.6341671314399999</v>
      </c>
      <c r="H61" s="1">
        <v>11.578072358160002</v>
      </c>
      <c r="Q61" s="1">
        <f t="shared" si="3"/>
        <v>350</v>
      </c>
      <c r="R61" s="26">
        <f t="shared" si="4"/>
        <v>-2.5609897411055726</v>
      </c>
      <c r="S61" s="1">
        <f t="shared" si="5"/>
        <v>28.170835657200001</v>
      </c>
      <c r="T61" s="1">
        <f t="shared" si="6"/>
        <v>57.890361790800007</v>
      </c>
    </row>
    <row r="62" spans="1:20" ht="15.75" customHeight="1" x14ac:dyDescent="0.25">
      <c r="A62" s="1">
        <v>58</v>
      </c>
      <c r="B62" s="1">
        <v>116</v>
      </c>
      <c r="C62" s="1">
        <f t="shared" si="1"/>
        <v>68</v>
      </c>
      <c r="D62" s="25">
        <v>996.72446267731698</v>
      </c>
      <c r="E62" s="1">
        <f t="shared" si="7"/>
        <v>997.10880991580007</v>
      </c>
      <c r="F62" s="26">
        <f t="shared" si="2"/>
        <v>-0.38434723848308749</v>
      </c>
      <c r="G62" s="1">
        <v>5.121950731440001</v>
      </c>
      <c r="H62" s="1">
        <v>11.578072358160002</v>
      </c>
      <c r="Q62" s="1">
        <f t="shared" si="3"/>
        <v>340</v>
      </c>
      <c r="R62" s="26">
        <f t="shared" si="4"/>
        <v>-1.9217361924154375</v>
      </c>
      <c r="S62" s="1">
        <f t="shared" si="5"/>
        <v>25.609753657200006</v>
      </c>
      <c r="T62" s="1">
        <f t="shared" si="6"/>
        <v>57.890361790800007</v>
      </c>
    </row>
    <row r="63" spans="1:20" ht="15.75" customHeight="1" x14ac:dyDescent="0.25">
      <c r="A63" s="1">
        <v>59</v>
      </c>
      <c r="B63" s="1">
        <v>118</v>
      </c>
      <c r="C63" s="1">
        <f t="shared" si="1"/>
        <v>66</v>
      </c>
      <c r="D63" s="25">
        <v>996.78911073871302</v>
      </c>
      <c r="E63" s="1">
        <f t="shared" si="7"/>
        <v>997.06331417340004</v>
      </c>
      <c r="F63" s="26">
        <f t="shared" si="2"/>
        <v>-0.27420343468702413</v>
      </c>
      <c r="G63" s="1">
        <v>4.0844724914399997</v>
      </c>
      <c r="H63" s="1">
        <v>11.830294175279999</v>
      </c>
      <c r="Q63" s="1">
        <f t="shared" si="3"/>
        <v>330</v>
      </c>
      <c r="R63" s="26">
        <f t="shared" si="4"/>
        <v>-1.3710171734351206</v>
      </c>
      <c r="S63" s="1">
        <f t="shared" si="5"/>
        <v>20.422362457199998</v>
      </c>
      <c r="T63" s="1">
        <f t="shared" si="6"/>
        <v>59.151470876399998</v>
      </c>
    </row>
    <row r="64" spans="1:20" ht="15.75" customHeight="1" x14ac:dyDescent="0.25">
      <c r="A64" s="1">
        <v>60</v>
      </c>
      <c r="B64" s="1">
        <v>120</v>
      </c>
      <c r="C64" s="1">
        <f t="shared" si="1"/>
        <v>64</v>
      </c>
      <c r="D64" s="25">
        <v>996.78133163452105</v>
      </c>
      <c r="E64" s="1">
        <f t="shared" si="7"/>
        <v>997.01781843100002</v>
      </c>
      <c r="F64" s="26">
        <f t="shared" si="2"/>
        <v>-0.23648679647897097</v>
      </c>
      <c r="G64" s="1">
        <v>3.8826644724000001</v>
      </c>
      <c r="H64" s="1">
        <v>12.84930174864</v>
      </c>
      <c r="Q64" s="1">
        <f t="shared" si="3"/>
        <v>320</v>
      </c>
      <c r="R64" s="26">
        <f t="shared" si="4"/>
        <v>-1.1824339823948549</v>
      </c>
      <c r="S64" s="1">
        <f t="shared" si="5"/>
        <v>19.413322362000002</v>
      </c>
      <c r="T64" s="1">
        <f t="shared" si="6"/>
        <v>64.246508743199996</v>
      </c>
    </row>
    <row r="65" spans="1:20" ht="15.75" customHeight="1" x14ac:dyDescent="0.25">
      <c r="A65" s="1">
        <v>61</v>
      </c>
      <c r="B65" s="1">
        <v>122</v>
      </c>
      <c r="C65" s="1">
        <f t="shared" si="1"/>
        <v>62</v>
      </c>
      <c r="D65" s="25">
        <v>996.784529194078</v>
      </c>
      <c r="E65" s="1">
        <f t="shared" si="7"/>
        <v>996.9723226886</v>
      </c>
      <c r="F65" s="26">
        <f t="shared" si="2"/>
        <v>-0.18779349452199767</v>
      </c>
      <c r="G65" s="1">
        <v>4.0844724914399997</v>
      </c>
      <c r="H65" s="1">
        <v>12.487656365759999</v>
      </c>
      <c r="Q65" s="1">
        <f t="shared" si="3"/>
        <v>310</v>
      </c>
      <c r="R65" s="26">
        <f t="shared" si="4"/>
        <v>-0.93896747260998836</v>
      </c>
      <c r="S65" s="1">
        <f t="shared" si="5"/>
        <v>20.422362457199998</v>
      </c>
      <c r="T65" s="1">
        <f t="shared" si="6"/>
        <v>62.438281828800001</v>
      </c>
    </row>
    <row r="66" spans="1:20" ht="15.75" customHeight="1" x14ac:dyDescent="0.25">
      <c r="A66" s="1">
        <v>62</v>
      </c>
      <c r="B66" s="1">
        <v>124</v>
      </c>
      <c r="C66" s="1">
        <f t="shared" si="1"/>
        <v>60</v>
      </c>
      <c r="D66" s="25">
        <v>996.81885398023405</v>
      </c>
      <c r="E66" s="1">
        <f t="shared" si="7"/>
        <v>996.92682694620009</v>
      </c>
      <c r="F66" s="26">
        <f t="shared" si="2"/>
        <v>-0.10797296596604156</v>
      </c>
      <c r="G66" s="1">
        <v>3.5739019200000004</v>
      </c>
      <c r="H66" s="1">
        <v>13.72154732952</v>
      </c>
      <c r="Q66" s="1">
        <f t="shared" si="3"/>
        <v>300</v>
      </c>
      <c r="R66" s="26">
        <f t="shared" si="4"/>
        <v>-0.53986482983020778</v>
      </c>
      <c r="S66" s="1">
        <f t="shared" si="5"/>
        <v>17.869509600000001</v>
      </c>
      <c r="T66" s="1">
        <f t="shared" si="6"/>
        <v>68.607736647600007</v>
      </c>
    </row>
    <row r="67" spans="1:20" ht="15.75" customHeight="1" x14ac:dyDescent="0.25">
      <c r="A67" s="1">
        <v>63</v>
      </c>
      <c r="B67" s="1">
        <v>126</v>
      </c>
      <c r="C67" s="1">
        <f t="shared" si="1"/>
        <v>58</v>
      </c>
      <c r="D67" s="25">
        <v>996.911396988452</v>
      </c>
      <c r="E67" s="1">
        <f t="shared" si="7"/>
        <v>996.88133120380007</v>
      </c>
      <c r="F67" s="26">
        <f t="shared" si="2"/>
        <v>3.0065784651924332E-2</v>
      </c>
      <c r="G67" s="1">
        <v>3.82377705144</v>
      </c>
      <c r="H67" s="1">
        <v>12.864511268640001</v>
      </c>
      <c r="Q67" s="1">
        <f t="shared" si="3"/>
        <v>290</v>
      </c>
      <c r="R67" s="26">
        <f t="shared" si="4"/>
        <v>0.15032892325962166</v>
      </c>
      <c r="S67" s="1">
        <f t="shared" si="5"/>
        <v>19.118885257199999</v>
      </c>
      <c r="T67" s="1">
        <f t="shared" si="6"/>
        <v>64.322556343200006</v>
      </c>
    </row>
    <row r="68" spans="1:20" ht="15.75" customHeight="1" x14ac:dyDescent="0.25">
      <c r="A68" s="1">
        <v>64</v>
      </c>
      <c r="B68" s="1">
        <v>128</v>
      </c>
      <c r="C68" s="1">
        <f t="shared" si="1"/>
        <v>56</v>
      </c>
      <c r="D68" s="25">
        <v>996.88809644481796</v>
      </c>
      <c r="E68" s="1">
        <f t="shared" ref="E68:E96" si="8">-0.0227478712*B68+999.747562975</f>
        <v>996.83583546140005</v>
      </c>
      <c r="F68" s="26">
        <f t="shared" si="2"/>
        <v>5.2260983417909301E-2</v>
      </c>
      <c r="G68" s="1">
        <v>4.7173286400000007</v>
      </c>
      <c r="H68" s="1">
        <v>12.864511268640001</v>
      </c>
      <c r="Q68" s="1">
        <f t="shared" si="3"/>
        <v>280</v>
      </c>
      <c r="R68" s="26">
        <f t="shared" si="4"/>
        <v>0.26130491708954651</v>
      </c>
      <c r="S68" s="1">
        <f t="shared" si="5"/>
        <v>23.586643200000005</v>
      </c>
      <c r="T68" s="1">
        <f t="shared" si="6"/>
        <v>64.322556343200006</v>
      </c>
    </row>
    <row r="69" spans="1:20" ht="15.75" customHeight="1" x14ac:dyDescent="0.25">
      <c r="A69" s="1">
        <v>65</v>
      </c>
      <c r="B69" s="1">
        <v>130</v>
      </c>
      <c r="C69" s="1">
        <f t="shared" ref="C69:C96" si="9">$B$96-B69</f>
        <v>54</v>
      </c>
      <c r="D69" s="25">
        <v>996.90540322839502</v>
      </c>
      <c r="E69" s="1">
        <f t="shared" si="8"/>
        <v>996.79033971900003</v>
      </c>
      <c r="F69" s="26">
        <f t="shared" ref="F69:F96" si="10">D69-E69</f>
        <v>0.11506350939498589</v>
      </c>
      <c r="G69" s="1">
        <v>4.7173286400000007</v>
      </c>
      <c r="H69" s="1">
        <v>12.835372358160001</v>
      </c>
      <c r="Q69" s="1">
        <f t="shared" ref="Q69:Q96" si="11">C69*5</f>
        <v>270</v>
      </c>
      <c r="R69" s="26">
        <f t="shared" ref="R69:R96" si="12">F69*5</f>
        <v>0.57531754697492943</v>
      </c>
      <c r="S69" s="1">
        <f t="shared" ref="S69:S96" si="13">G69*5</f>
        <v>23.586643200000005</v>
      </c>
      <c r="T69" s="1">
        <f t="shared" ref="T69:T96" si="14">H69*5</f>
        <v>64.176861790800004</v>
      </c>
    </row>
    <row r="70" spans="1:20" ht="15.75" customHeight="1" x14ac:dyDescent="0.25">
      <c r="A70" s="1">
        <v>66</v>
      </c>
      <c r="B70" s="1">
        <v>132</v>
      </c>
      <c r="C70" s="1">
        <f t="shared" si="9"/>
        <v>52</v>
      </c>
      <c r="D70" s="25">
        <v>996.91490232752005</v>
      </c>
      <c r="E70" s="1">
        <f t="shared" si="8"/>
        <v>996.74484397660001</v>
      </c>
      <c r="F70" s="26">
        <f t="shared" si="10"/>
        <v>0.17005835092004418</v>
      </c>
      <c r="G70" s="1">
        <v>5.2414626285600008</v>
      </c>
      <c r="H70" s="1">
        <v>11.621567379120002</v>
      </c>
      <c r="Q70" s="1">
        <f t="shared" si="11"/>
        <v>260</v>
      </c>
      <c r="R70" s="26">
        <f t="shared" si="12"/>
        <v>0.85029175460022088</v>
      </c>
      <c r="S70" s="1">
        <f t="shared" si="13"/>
        <v>26.207313142800004</v>
      </c>
      <c r="T70" s="1">
        <f t="shared" si="14"/>
        <v>58.107836895600009</v>
      </c>
    </row>
    <row r="71" spans="1:20" ht="15.75" customHeight="1" x14ac:dyDescent="0.25">
      <c r="A71" s="1">
        <v>67</v>
      </c>
      <c r="B71" s="1">
        <v>134</v>
      </c>
      <c r="C71" s="1">
        <f t="shared" si="9"/>
        <v>50</v>
      </c>
      <c r="D71" s="25">
        <v>996.93001384210095</v>
      </c>
      <c r="E71" s="1">
        <f t="shared" si="8"/>
        <v>996.6993482342001</v>
      </c>
      <c r="F71" s="26">
        <f t="shared" si="10"/>
        <v>0.23066560790084623</v>
      </c>
      <c r="G71" s="1">
        <v>4.9291648228800007</v>
      </c>
      <c r="H71" s="1">
        <v>12.864511268640001</v>
      </c>
      <c r="Q71" s="1">
        <f t="shared" si="11"/>
        <v>250</v>
      </c>
      <c r="R71" s="26">
        <f t="shared" si="12"/>
        <v>1.1533280395042311</v>
      </c>
      <c r="S71" s="1">
        <f t="shared" si="13"/>
        <v>24.645824114400003</v>
      </c>
      <c r="T71" s="1">
        <f t="shared" si="14"/>
        <v>64.322556343200006</v>
      </c>
    </row>
    <row r="72" spans="1:20" ht="15.75" customHeight="1" x14ac:dyDescent="0.25">
      <c r="A72" s="1">
        <v>68</v>
      </c>
      <c r="B72" s="1">
        <v>136</v>
      </c>
      <c r="C72" s="1">
        <f t="shared" si="9"/>
        <v>48</v>
      </c>
      <c r="D72" s="25">
        <v>996.90236093524902</v>
      </c>
      <c r="E72" s="1">
        <f t="shared" si="8"/>
        <v>996.65385249180008</v>
      </c>
      <c r="F72" s="26">
        <f t="shared" si="10"/>
        <v>0.24850844344894085</v>
      </c>
      <c r="G72" s="1">
        <v>5.5453179009599998</v>
      </c>
      <c r="H72" s="1">
        <v>13.388828106720002</v>
      </c>
      <c r="Q72" s="1">
        <f t="shared" si="11"/>
        <v>240</v>
      </c>
      <c r="R72" s="26">
        <f t="shared" si="12"/>
        <v>1.2425422172447043</v>
      </c>
      <c r="S72" s="1">
        <f t="shared" si="13"/>
        <v>27.7265895048</v>
      </c>
      <c r="T72" s="1">
        <f t="shared" si="14"/>
        <v>66.944140533600006</v>
      </c>
    </row>
    <row r="73" spans="1:20" ht="15.75" customHeight="1" x14ac:dyDescent="0.25">
      <c r="A73" s="1">
        <v>69</v>
      </c>
      <c r="B73" s="1">
        <v>138</v>
      </c>
      <c r="C73" s="1">
        <f t="shared" si="9"/>
        <v>46</v>
      </c>
      <c r="D73" s="25">
        <v>996.89474024707897</v>
      </c>
      <c r="E73" s="1">
        <f t="shared" si="8"/>
        <v>996.60835674940006</v>
      </c>
      <c r="F73" s="26">
        <f t="shared" si="10"/>
        <v>0.28638349767891214</v>
      </c>
      <c r="G73" s="1">
        <v>5.3842922743199999</v>
      </c>
      <c r="H73" s="1">
        <v>13.154131984800001</v>
      </c>
      <c r="Q73" s="1">
        <f t="shared" si="11"/>
        <v>230</v>
      </c>
      <c r="R73" s="26">
        <f t="shared" si="12"/>
        <v>1.4319174883945607</v>
      </c>
      <c r="S73" s="1">
        <f t="shared" si="13"/>
        <v>26.9214613716</v>
      </c>
      <c r="T73" s="1">
        <f t="shared" si="14"/>
        <v>65.770659924</v>
      </c>
    </row>
    <row r="74" spans="1:20" ht="15.75" customHeight="1" x14ac:dyDescent="0.25">
      <c r="A74" s="1">
        <v>70</v>
      </c>
      <c r="B74" s="1">
        <v>140</v>
      </c>
      <c r="C74" s="1">
        <f t="shared" si="9"/>
        <v>44</v>
      </c>
      <c r="D74" s="25">
        <v>996.90924566582703</v>
      </c>
      <c r="E74" s="1">
        <f t="shared" si="8"/>
        <v>996.56286100700004</v>
      </c>
      <c r="F74" s="26">
        <f t="shared" si="10"/>
        <v>0.34638465882699165</v>
      </c>
      <c r="G74" s="1">
        <v>5.8026603580800007</v>
      </c>
      <c r="H74" s="1">
        <v>12.781726796160001</v>
      </c>
      <c r="Q74" s="1">
        <f t="shared" si="11"/>
        <v>220</v>
      </c>
      <c r="R74" s="26">
        <f t="shared" si="12"/>
        <v>1.7319232941349583</v>
      </c>
      <c r="S74" s="1">
        <f t="shared" si="13"/>
        <v>29.013301790400003</v>
      </c>
      <c r="T74" s="1">
        <f t="shared" si="14"/>
        <v>63.908633980800005</v>
      </c>
    </row>
    <row r="75" spans="1:20" ht="15.75" customHeight="1" x14ac:dyDescent="0.25">
      <c r="A75" s="1">
        <v>71</v>
      </c>
      <c r="B75" s="1">
        <v>142</v>
      </c>
      <c r="C75" s="1">
        <f t="shared" si="9"/>
        <v>42</v>
      </c>
      <c r="D75" s="25">
        <v>996.84478887428804</v>
      </c>
      <c r="E75" s="1">
        <f t="shared" si="8"/>
        <v>996.51736526460002</v>
      </c>
      <c r="F75" s="26">
        <f t="shared" si="10"/>
        <v>0.32742360968802586</v>
      </c>
      <c r="G75" s="1">
        <v>4.9291648228800007</v>
      </c>
      <c r="H75" s="1">
        <v>13.154131984800001</v>
      </c>
      <c r="Q75" s="1">
        <f t="shared" si="11"/>
        <v>210</v>
      </c>
      <c r="R75" s="26">
        <f t="shared" si="12"/>
        <v>1.6371180484401293</v>
      </c>
      <c r="S75" s="1">
        <f t="shared" si="13"/>
        <v>24.645824114400003</v>
      </c>
      <c r="T75" s="1">
        <f t="shared" si="14"/>
        <v>65.770659924</v>
      </c>
    </row>
    <row r="76" spans="1:20" ht="15.75" customHeight="1" x14ac:dyDescent="0.25">
      <c r="A76" s="1">
        <v>72</v>
      </c>
      <c r="B76" s="1">
        <v>144</v>
      </c>
      <c r="C76" s="1">
        <f t="shared" si="9"/>
        <v>40</v>
      </c>
      <c r="D76" s="25">
        <v>996.75371275445696</v>
      </c>
      <c r="E76" s="1">
        <f t="shared" si="8"/>
        <v>996.4718695222</v>
      </c>
      <c r="F76" s="26">
        <f t="shared" si="10"/>
        <v>0.28184323225696062</v>
      </c>
      <c r="G76" s="1">
        <v>5.5453179009599998</v>
      </c>
      <c r="H76" s="1">
        <v>12.232051055279999</v>
      </c>
      <c r="Q76" s="1">
        <f t="shared" si="11"/>
        <v>200</v>
      </c>
      <c r="R76" s="26">
        <f t="shared" si="12"/>
        <v>1.4092161612848031</v>
      </c>
      <c r="S76" s="1">
        <f t="shared" si="13"/>
        <v>27.7265895048</v>
      </c>
      <c r="T76" s="1">
        <f t="shared" si="14"/>
        <v>61.160255276399994</v>
      </c>
    </row>
    <row r="77" spans="1:20" ht="15.75" customHeight="1" x14ac:dyDescent="0.25">
      <c r="A77" s="1">
        <v>73</v>
      </c>
      <c r="B77" s="1">
        <v>146</v>
      </c>
      <c r="C77" s="1">
        <f t="shared" si="9"/>
        <v>38</v>
      </c>
      <c r="D77" s="25">
        <v>996.61583071493806</v>
      </c>
      <c r="E77" s="1">
        <f t="shared" si="8"/>
        <v>996.42637377980009</v>
      </c>
      <c r="F77" s="26">
        <f t="shared" si="10"/>
        <v>0.18945693513796869</v>
      </c>
      <c r="G77" s="1">
        <v>3.9692885409600001</v>
      </c>
      <c r="H77" s="1">
        <v>12.32531976384</v>
      </c>
      <c r="Q77" s="1">
        <f t="shared" si="11"/>
        <v>190</v>
      </c>
      <c r="R77" s="26">
        <f t="shared" si="12"/>
        <v>0.94728467568984343</v>
      </c>
      <c r="S77" s="1">
        <f t="shared" si="13"/>
        <v>19.846442704800001</v>
      </c>
      <c r="T77" s="1">
        <f t="shared" si="14"/>
        <v>61.626598819199998</v>
      </c>
    </row>
    <row r="78" spans="1:20" ht="15.75" customHeight="1" x14ac:dyDescent="0.25">
      <c r="A78" s="1">
        <v>74</v>
      </c>
      <c r="B78" s="1">
        <v>148</v>
      </c>
      <c r="C78" s="1">
        <f t="shared" si="9"/>
        <v>36</v>
      </c>
      <c r="D78" s="25">
        <v>996.53121111995301</v>
      </c>
      <c r="E78" s="1">
        <f t="shared" si="8"/>
        <v>996.38087803740007</v>
      </c>
      <c r="F78" s="26">
        <f t="shared" si="10"/>
        <v>0.15033308255294742</v>
      </c>
      <c r="G78" s="1">
        <v>4.2227904876000002</v>
      </c>
      <c r="H78" s="1">
        <v>10.866455340960002</v>
      </c>
      <c r="Q78" s="1">
        <f t="shared" si="11"/>
        <v>180</v>
      </c>
      <c r="R78" s="26">
        <f t="shared" si="12"/>
        <v>0.75166541276473708</v>
      </c>
      <c r="S78" s="1">
        <f t="shared" si="13"/>
        <v>21.113952438000002</v>
      </c>
      <c r="T78" s="1">
        <f t="shared" si="14"/>
        <v>54.332276704800009</v>
      </c>
    </row>
    <row r="79" spans="1:20" ht="15.75" customHeight="1" x14ac:dyDescent="0.25">
      <c r="A79" s="1">
        <v>75</v>
      </c>
      <c r="B79" s="1">
        <v>150</v>
      </c>
      <c r="C79" s="1">
        <f t="shared" si="9"/>
        <v>34</v>
      </c>
      <c r="D79" s="25">
        <v>996.45930624789798</v>
      </c>
      <c r="E79" s="1">
        <f t="shared" si="8"/>
        <v>996.33538229500004</v>
      </c>
      <c r="F79" s="26">
        <f t="shared" si="10"/>
        <v>0.12392395289793967</v>
      </c>
      <c r="G79" s="1">
        <v>4.7896271085600004</v>
      </c>
      <c r="H79" s="1">
        <v>11.474226358080001</v>
      </c>
      <c r="Q79" s="1">
        <f t="shared" si="11"/>
        <v>170</v>
      </c>
      <c r="R79" s="26">
        <f t="shared" si="12"/>
        <v>0.61961976448969835</v>
      </c>
      <c r="S79" s="1">
        <f t="shared" si="13"/>
        <v>23.948135542800003</v>
      </c>
      <c r="T79" s="1">
        <f t="shared" si="14"/>
        <v>57.371131790400007</v>
      </c>
    </row>
    <row r="80" spans="1:20" ht="15.75" customHeight="1" x14ac:dyDescent="0.25">
      <c r="A80" s="1">
        <v>76</v>
      </c>
      <c r="B80" s="1">
        <v>152</v>
      </c>
      <c r="C80" s="1">
        <f t="shared" si="9"/>
        <v>32</v>
      </c>
      <c r="D80" s="25">
        <v>996.37945960279899</v>
      </c>
      <c r="E80" s="1">
        <f t="shared" si="8"/>
        <v>996.28988655260002</v>
      </c>
      <c r="F80" s="26">
        <f t="shared" si="10"/>
        <v>8.9573050198964665E-2</v>
      </c>
      <c r="G80" s="1">
        <v>4.80233739048</v>
      </c>
      <c r="H80" s="1">
        <v>12.582205264800001</v>
      </c>
      <c r="Q80" s="1">
        <f t="shared" si="11"/>
        <v>160</v>
      </c>
      <c r="R80" s="26">
        <f t="shared" si="12"/>
        <v>0.44786525099482333</v>
      </c>
      <c r="S80" s="1">
        <f t="shared" si="13"/>
        <v>24.011686952399998</v>
      </c>
      <c r="T80" s="1">
        <f t="shared" si="14"/>
        <v>62.911026324000005</v>
      </c>
    </row>
    <row r="81" spans="1:20" ht="15.75" customHeight="1" x14ac:dyDescent="0.25">
      <c r="A81" s="1">
        <v>77</v>
      </c>
      <c r="B81" s="1">
        <v>154</v>
      </c>
      <c r="C81" s="1">
        <f t="shared" si="9"/>
        <v>30</v>
      </c>
      <c r="D81" s="25">
        <v>996.30197912127005</v>
      </c>
      <c r="E81" s="1">
        <f t="shared" si="8"/>
        <v>996.2443908102</v>
      </c>
      <c r="F81" s="26">
        <f t="shared" si="10"/>
        <v>5.7588311070048803E-2</v>
      </c>
      <c r="G81" s="1">
        <v>5.3359504761600007</v>
      </c>
      <c r="H81" s="1">
        <v>12.0102785448</v>
      </c>
      <c r="Q81" s="1">
        <f t="shared" si="11"/>
        <v>150</v>
      </c>
      <c r="R81" s="26">
        <f t="shared" si="12"/>
        <v>0.28794155535024402</v>
      </c>
      <c r="S81" s="1">
        <f t="shared" si="13"/>
        <v>26.679752380800004</v>
      </c>
      <c r="T81" s="1">
        <f t="shared" si="14"/>
        <v>60.051392724000003</v>
      </c>
    </row>
    <row r="82" spans="1:20" ht="15.75" customHeight="1" x14ac:dyDescent="0.25">
      <c r="A82" s="1">
        <v>78</v>
      </c>
      <c r="B82" s="1">
        <v>156</v>
      </c>
      <c r="C82" s="1">
        <f t="shared" si="9"/>
        <v>28</v>
      </c>
      <c r="D82" s="25">
        <v>996.288694483585</v>
      </c>
      <c r="E82" s="1">
        <f t="shared" si="8"/>
        <v>996.19889506780009</v>
      </c>
      <c r="F82" s="26">
        <f t="shared" si="10"/>
        <v>8.9799415784909797E-2</v>
      </c>
      <c r="G82" s="1">
        <v>4.80233739048</v>
      </c>
      <c r="H82" s="1">
        <v>11.347338758159999</v>
      </c>
      <c r="Q82" s="1">
        <f t="shared" si="11"/>
        <v>140</v>
      </c>
      <c r="R82" s="26">
        <f t="shared" si="12"/>
        <v>0.44899707892454899</v>
      </c>
      <c r="S82" s="1">
        <f t="shared" si="13"/>
        <v>24.011686952399998</v>
      </c>
      <c r="T82" s="1">
        <f t="shared" si="14"/>
        <v>56.736693790799997</v>
      </c>
    </row>
    <row r="83" spans="1:20" ht="15.75" customHeight="1" x14ac:dyDescent="0.25">
      <c r="A83" s="1">
        <v>79</v>
      </c>
      <c r="B83" s="1">
        <v>158</v>
      </c>
      <c r="C83" s="1">
        <f t="shared" si="9"/>
        <v>26</v>
      </c>
      <c r="D83" s="25">
        <v>996.225505873271</v>
      </c>
      <c r="E83" s="1">
        <f t="shared" si="8"/>
        <v>996.15339932540007</v>
      </c>
      <c r="F83" s="26">
        <f t="shared" si="10"/>
        <v>7.2106547870930626E-2</v>
      </c>
      <c r="G83" s="1">
        <v>6.9367300838400006</v>
      </c>
      <c r="H83" s="1">
        <v>11.399368148640001</v>
      </c>
      <c r="Q83" s="1">
        <f t="shared" si="11"/>
        <v>130</v>
      </c>
      <c r="R83" s="26">
        <f t="shared" si="12"/>
        <v>0.36053273935465313</v>
      </c>
      <c r="S83" s="1">
        <f t="shared" si="13"/>
        <v>34.683650419200006</v>
      </c>
      <c r="T83" s="1">
        <f t="shared" si="14"/>
        <v>56.996840743200003</v>
      </c>
    </row>
    <row r="84" spans="1:20" ht="15.75" customHeight="1" x14ac:dyDescent="0.25">
      <c r="A84" s="1">
        <v>80</v>
      </c>
      <c r="B84" s="1">
        <v>160</v>
      </c>
      <c r="C84" s="1">
        <f t="shared" si="9"/>
        <v>24</v>
      </c>
      <c r="D84" s="25">
        <v>996.15964052017102</v>
      </c>
      <c r="E84" s="1">
        <f t="shared" si="8"/>
        <v>996.10790358300005</v>
      </c>
      <c r="F84" s="26">
        <f t="shared" si="10"/>
        <v>5.1736937170971942E-2</v>
      </c>
      <c r="G84" s="1">
        <v>5.8695336000000005</v>
      </c>
      <c r="H84" s="1">
        <v>10.956005672400002</v>
      </c>
      <c r="Q84" s="1">
        <f t="shared" si="11"/>
        <v>120</v>
      </c>
      <c r="R84" s="26">
        <f t="shared" si="12"/>
        <v>0.25868468585485971</v>
      </c>
      <c r="S84" s="1">
        <f t="shared" si="13"/>
        <v>29.347668000000002</v>
      </c>
      <c r="T84" s="1">
        <f t="shared" si="14"/>
        <v>54.78002836200001</v>
      </c>
    </row>
    <row r="85" spans="1:20" ht="15.75" customHeight="1" x14ac:dyDescent="0.25">
      <c r="A85" s="1">
        <v>81</v>
      </c>
      <c r="B85" s="1">
        <v>162</v>
      </c>
      <c r="C85" s="1">
        <f t="shared" si="9"/>
        <v>22</v>
      </c>
      <c r="D85" s="25">
        <v>996.06469064735495</v>
      </c>
      <c r="E85" s="1">
        <f t="shared" si="8"/>
        <v>996.06240784060003</v>
      </c>
      <c r="F85" s="26">
        <f t="shared" si="10"/>
        <v>2.2828067549198749E-3</v>
      </c>
      <c r="G85" s="1">
        <v>8.0038957524000001</v>
      </c>
      <c r="H85" s="1">
        <v>11.42579327232</v>
      </c>
      <c r="Q85" s="1">
        <f t="shared" si="11"/>
        <v>110</v>
      </c>
      <c r="R85" s="26">
        <f t="shared" si="12"/>
        <v>1.1414033774599375E-2</v>
      </c>
      <c r="S85" s="1">
        <f t="shared" si="13"/>
        <v>40.019478761999999</v>
      </c>
      <c r="T85" s="1">
        <f t="shared" si="14"/>
        <v>57.1289663616</v>
      </c>
    </row>
    <row r="86" spans="1:20" ht="15.75" customHeight="1" x14ac:dyDescent="0.25">
      <c r="A86" s="1">
        <v>82</v>
      </c>
      <c r="B86" s="1">
        <v>164</v>
      </c>
      <c r="C86" s="1">
        <f t="shared" si="9"/>
        <v>20</v>
      </c>
      <c r="D86" s="25">
        <v>996.04185432057602</v>
      </c>
      <c r="E86" s="1">
        <f t="shared" si="8"/>
        <v>996.01691209820001</v>
      </c>
      <c r="F86" s="26">
        <f t="shared" si="10"/>
        <v>2.4942222376012069E-2</v>
      </c>
      <c r="G86" s="1">
        <v>9.0129359085600012</v>
      </c>
      <c r="H86" s="1">
        <v>10.88172533328</v>
      </c>
      <c r="Q86" s="1">
        <f t="shared" si="11"/>
        <v>100</v>
      </c>
      <c r="R86" s="26">
        <f t="shared" si="12"/>
        <v>0.12471111188006034</v>
      </c>
      <c r="S86" s="1">
        <f t="shared" si="13"/>
        <v>45.064679542800008</v>
      </c>
      <c r="T86" s="1">
        <f t="shared" si="14"/>
        <v>54.408626666400004</v>
      </c>
    </row>
    <row r="87" spans="1:20" ht="15.75" customHeight="1" x14ac:dyDescent="0.25">
      <c r="A87" s="1">
        <v>83</v>
      </c>
      <c r="B87" s="1">
        <v>166</v>
      </c>
      <c r="C87" s="1">
        <f t="shared" si="9"/>
        <v>18</v>
      </c>
      <c r="D87" s="25">
        <v>995.99366267877599</v>
      </c>
      <c r="E87" s="1">
        <f t="shared" si="8"/>
        <v>995.9714163558001</v>
      </c>
      <c r="F87" s="26">
        <f t="shared" si="10"/>
        <v>2.2246322975888688E-2</v>
      </c>
      <c r="G87" s="1">
        <v>5.0071931961600002</v>
      </c>
      <c r="H87" s="1">
        <v>11.969892636239999</v>
      </c>
      <c r="Q87" s="1">
        <f t="shared" si="11"/>
        <v>90</v>
      </c>
      <c r="R87" s="26">
        <f t="shared" si="12"/>
        <v>0.11123161487944344</v>
      </c>
      <c r="S87" s="1">
        <f t="shared" si="13"/>
        <v>25.0359659808</v>
      </c>
      <c r="T87" s="1">
        <f t="shared" si="14"/>
        <v>59.849463181199994</v>
      </c>
    </row>
    <row r="88" spans="1:20" ht="15.75" customHeight="1" x14ac:dyDescent="0.25">
      <c r="A88" s="1">
        <v>84</v>
      </c>
      <c r="B88" s="1">
        <v>168</v>
      </c>
      <c r="C88" s="1">
        <f t="shared" si="9"/>
        <v>16</v>
      </c>
      <c r="D88" s="25">
        <v>995.93178982204802</v>
      </c>
      <c r="E88" s="1">
        <f t="shared" si="8"/>
        <v>995.92592061340008</v>
      </c>
      <c r="F88" s="26">
        <f t="shared" si="10"/>
        <v>5.8692086479368299E-3</v>
      </c>
      <c r="G88" s="1">
        <v>6.5093393104799997</v>
      </c>
      <c r="H88" s="1">
        <v>12.45357939048</v>
      </c>
      <c r="Q88" s="1">
        <f t="shared" si="11"/>
        <v>80</v>
      </c>
      <c r="R88" s="26">
        <f t="shared" si="12"/>
        <v>2.934604323968415E-2</v>
      </c>
      <c r="S88" s="1">
        <f t="shared" si="13"/>
        <v>32.5466965524</v>
      </c>
      <c r="T88" s="1">
        <f t="shared" si="14"/>
        <v>62.267896952400001</v>
      </c>
    </row>
    <row r="89" spans="1:20" ht="15.75" customHeight="1" x14ac:dyDescent="0.25">
      <c r="A89" s="1">
        <v>85</v>
      </c>
      <c r="B89" s="1">
        <v>170</v>
      </c>
      <c r="C89" s="1">
        <f t="shared" si="9"/>
        <v>14</v>
      </c>
      <c r="D89" s="25">
        <v>995.85402439934205</v>
      </c>
      <c r="E89" s="1">
        <f t="shared" si="8"/>
        <v>995.88042487100006</v>
      </c>
      <c r="F89" s="26">
        <f t="shared" si="10"/>
        <v>-2.6400471658007518E-2</v>
      </c>
      <c r="G89" s="1">
        <v>5.5100526323999999</v>
      </c>
      <c r="H89" s="1">
        <v>11.282476434239999</v>
      </c>
      <c r="Q89" s="1">
        <f t="shared" si="11"/>
        <v>70</v>
      </c>
      <c r="R89" s="26">
        <f t="shared" si="12"/>
        <v>-0.13200235829003759</v>
      </c>
      <c r="S89" s="1">
        <f t="shared" si="13"/>
        <v>27.550263162</v>
      </c>
      <c r="T89" s="1">
        <f t="shared" si="14"/>
        <v>56.412382171199994</v>
      </c>
    </row>
    <row r="90" spans="1:20" ht="15.75" customHeight="1" x14ac:dyDescent="0.25">
      <c r="A90" s="1">
        <v>86</v>
      </c>
      <c r="B90" s="1">
        <v>172</v>
      </c>
      <c r="C90" s="1">
        <f t="shared" si="9"/>
        <v>12</v>
      </c>
      <c r="D90" s="25">
        <v>995.705319471091</v>
      </c>
      <c r="E90" s="1">
        <f t="shared" si="8"/>
        <v>995.83492912860004</v>
      </c>
      <c r="F90" s="26">
        <f t="shared" si="10"/>
        <v>-0.12960965750903597</v>
      </c>
      <c r="G90" s="1">
        <v>4.0073274895200006</v>
      </c>
      <c r="H90" s="1">
        <v>9.7935591885599997</v>
      </c>
      <c r="Q90" s="1">
        <f t="shared" si="11"/>
        <v>60</v>
      </c>
      <c r="R90" s="26">
        <f t="shared" si="12"/>
        <v>-0.64804828754517985</v>
      </c>
      <c r="S90" s="1">
        <f t="shared" si="13"/>
        <v>20.036637447600004</v>
      </c>
      <c r="T90" s="1">
        <f t="shared" si="14"/>
        <v>48.967795942799995</v>
      </c>
    </row>
    <row r="91" spans="1:20" ht="15.75" customHeight="1" x14ac:dyDescent="0.25">
      <c r="A91" s="1">
        <v>87</v>
      </c>
      <c r="B91" s="1">
        <v>174</v>
      </c>
      <c r="C91" s="1">
        <f t="shared" si="9"/>
        <v>10</v>
      </c>
      <c r="D91" s="25">
        <v>995.62142258055405</v>
      </c>
      <c r="E91" s="1">
        <f t="shared" si="8"/>
        <v>995.78943338620002</v>
      </c>
      <c r="F91" s="26">
        <f t="shared" si="10"/>
        <v>-0.16801080564596305</v>
      </c>
      <c r="G91" s="1">
        <v>5.5100526323999999</v>
      </c>
      <c r="H91" s="1">
        <v>10.337627127600001</v>
      </c>
      <c r="Q91" s="1">
        <f t="shared" si="11"/>
        <v>50</v>
      </c>
      <c r="R91" s="26">
        <f t="shared" si="12"/>
        <v>-0.84005402822981523</v>
      </c>
      <c r="S91" s="1">
        <f t="shared" si="13"/>
        <v>27.550263162</v>
      </c>
      <c r="T91" s="1">
        <f t="shared" si="14"/>
        <v>51.688135638000006</v>
      </c>
    </row>
    <row r="92" spans="1:20" ht="15.75" customHeight="1" x14ac:dyDescent="0.25">
      <c r="A92" s="1">
        <v>88</v>
      </c>
      <c r="B92" s="1">
        <v>176</v>
      </c>
      <c r="C92" s="1">
        <f t="shared" si="9"/>
        <v>8</v>
      </c>
      <c r="D92" s="25">
        <v>995.57916754088603</v>
      </c>
      <c r="E92" s="1">
        <f t="shared" si="8"/>
        <v>995.7439376438</v>
      </c>
      <c r="F92" s="26">
        <f t="shared" si="10"/>
        <v>-0.16477010291396255</v>
      </c>
      <c r="G92" s="1">
        <v>5.5100526323999999</v>
      </c>
      <c r="H92" s="1">
        <v>9.7935591885599997</v>
      </c>
      <c r="Q92" s="1">
        <f t="shared" si="11"/>
        <v>40</v>
      </c>
      <c r="R92" s="26">
        <f t="shared" si="12"/>
        <v>-0.82385051456981273</v>
      </c>
      <c r="S92" s="1">
        <f t="shared" si="13"/>
        <v>27.550263162</v>
      </c>
      <c r="T92" s="1">
        <f t="shared" si="14"/>
        <v>48.967795942799995</v>
      </c>
    </row>
    <row r="93" spans="1:20" ht="15.75" customHeight="1" x14ac:dyDescent="0.25">
      <c r="A93" s="1">
        <v>89</v>
      </c>
      <c r="B93" s="1">
        <v>178</v>
      </c>
      <c r="C93" s="1">
        <f t="shared" si="9"/>
        <v>6</v>
      </c>
      <c r="D93" s="25">
        <v>995.52607544802902</v>
      </c>
      <c r="E93" s="1">
        <f t="shared" si="8"/>
        <v>995.69844190140009</v>
      </c>
      <c r="F93" s="26">
        <f t="shared" si="10"/>
        <v>-0.17236645337106893</v>
      </c>
      <c r="G93" s="1">
        <v>4.0073274895200006</v>
      </c>
      <c r="H93" s="1">
        <v>10.079523127680002</v>
      </c>
      <c r="Q93" s="1">
        <f t="shared" si="11"/>
        <v>30</v>
      </c>
      <c r="R93" s="26">
        <f t="shared" si="12"/>
        <v>-0.86183226685534464</v>
      </c>
      <c r="S93" s="1">
        <f t="shared" si="13"/>
        <v>20.036637447600004</v>
      </c>
      <c r="T93" s="1">
        <f t="shared" si="14"/>
        <v>50.397615638400012</v>
      </c>
    </row>
    <row r="94" spans="1:20" ht="15.75" customHeight="1" x14ac:dyDescent="0.25">
      <c r="A94" s="1">
        <v>90</v>
      </c>
      <c r="B94" s="1">
        <v>180</v>
      </c>
      <c r="C94" s="1">
        <f t="shared" si="9"/>
        <v>4</v>
      </c>
      <c r="D94" s="25">
        <v>995.53788775089902</v>
      </c>
      <c r="E94" s="1">
        <f t="shared" si="8"/>
        <v>995.65294615900007</v>
      </c>
      <c r="F94" s="26">
        <f t="shared" si="10"/>
        <v>-0.11505840810104928</v>
      </c>
      <c r="G94" s="1">
        <v>5.5100526323999999</v>
      </c>
      <c r="H94" s="1">
        <v>9.2494610133600013</v>
      </c>
      <c r="Q94" s="1">
        <f t="shared" si="11"/>
        <v>20</v>
      </c>
      <c r="R94" s="26">
        <f t="shared" si="12"/>
        <v>-0.5752920405052464</v>
      </c>
      <c r="S94" s="1">
        <f t="shared" si="13"/>
        <v>27.550263162</v>
      </c>
      <c r="T94" s="1">
        <f t="shared" si="14"/>
        <v>46.24730506680001</v>
      </c>
    </row>
    <row r="95" spans="1:20" ht="15.75" customHeight="1" x14ac:dyDescent="0.25">
      <c r="A95" s="1">
        <v>91</v>
      </c>
      <c r="B95" s="1">
        <v>182</v>
      </c>
      <c r="C95" s="1">
        <f t="shared" si="9"/>
        <v>2</v>
      </c>
      <c r="D95" s="25">
        <v>995.46713930765702</v>
      </c>
      <c r="E95" s="1">
        <f t="shared" si="8"/>
        <v>995.60745041660005</v>
      </c>
      <c r="F95" s="26">
        <f t="shared" si="10"/>
        <v>-0.14031110894302401</v>
      </c>
      <c r="G95" s="1">
        <v>5.5100526323999999</v>
      </c>
      <c r="H95" s="1">
        <v>8.0597655923999998</v>
      </c>
      <c r="Q95" s="1">
        <f t="shared" si="11"/>
        <v>10</v>
      </c>
      <c r="R95" s="26">
        <f t="shared" si="12"/>
        <v>-0.70155554471512005</v>
      </c>
      <c r="S95" s="1">
        <f t="shared" si="13"/>
        <v>27.550263162</v>
      </c>
      <c r="T95" s="1">
        <f t="shared" si="14"/>
        <v>40.298827961999997</v>
      </c>
    </row>
    <row r="96" spans="1:20" ht="15.75" customHeight="1" x14ac:dyDescent="0.25">
      <c r="A96" s="1">
        <v>92</v>
      </c>
      <c r="B96" s="1">
        <v>184</v>
      </c>
      <c r="C96" s="1">
        <f t="shared" si="9"/>
        <v>0</v>
      </c>
      <c r="D96" s="25">
        <v>995.52223561909295</v>
      </c>
      <c r="E96" s="1">
        <f t="shared" si="8"/>
        <v>995.56195467420002</v>
      </c>
      <c r="F96" s="26">
        <f t="shared" si="10"/>
        <v>-3.9719055107070744E-2</v>
      </c>
      <c r="G96" s="1">
        <v>3.5063885980800005</v>
      </c>
      <c r="H96" s="1">
        <v>3.8085980419199998</v>
      </c>
      <c r="Q96" s="1">
        <f t="shared" si="11"/>
        <v>0</v>
      </c>
      <c r="R96" s="26">
        <f t="shared" si="12"/>
        <v>-0.19859527553535372</v>
      </c>
      <c r="S96" s="1">
        <f t="shared" si="13"/>
        <v>17.531942990400001</v>
      </c>
      <c r="T96" s="1">
        <f t="shared" si="14"/>
        <v>19.042990209599999</v>
      </c>
    </row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1:H1"/>
    <mergeCell ref="Q1:T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SFE_316_classmetrics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Anzy Lee</cp:lastModifiedBy>
  <dcterms:created xsi:type="dcterms:W3CDTF">2020-10-07T19:05:13Z</dcterms:created>
  <dcterms:modified xsi:type="dcterms:W3CDTF">2020-10-31T06:07:27Z</dcterms:modified>
</cp:coreProperties>
</file>