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cuments\770 Kinetics\Exam\"/>
    </mc:Choice>
  </mc:AlternateContent>
  <xr:revisionPtr revIDLastSave="0" documentId="13_ncr:1_{98BE80C3-0640-4A59-94FB-074B09308A3D}" xr6:coauthVersionLast="45" xr6:coauthVersionMax="45" xr10:uidLastSave="{00000000-0000-0000-0000-000000000000}"/>
  <bookViews>
    <workbookView xWindow="-120" yWindow="-120" windowWidth="20730" windowHeight="11160" xr2:uid="{2FC2AB90-7794-49DA-A50E-DF707F68FD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F3" i="1"/>
  <c r="I3" i="1" s="1"/>
  <c r="F4" i="1"/>
  <c r="I4" i="1" s="1"/>
  <c r="F5" i="1"/>
  <c r="I5" i="1" s="1"/>
  <c r="F6" i="1"/>
  <c r="F7" i="1"/>
  <c r="F8" i="1"/>
  <c r="I8" i="1" s="1"/>
  <c r="F2" i="1"/>
  <c r="I2" i="1" s="1"/>
  <c r="I7" i="1"/>
  <c r="I6" i="1"/>
  <c r="B27" i="1" l="1"/>
  <c r="E3" i="1"/>
  <c r="E4" i="1"/>
  <c r="E5" i="1"/>
  <c r="E6" i="1"/>
  <c r="E7" i="1"/>
  <c r="E8" i="1"/>
  <c r="E2" i="1"/>
  <c r="B24" i="1"/>
  <c r="B16" i="1"/>
  <c r="B21" i="1"/>
  <c r="B23" i="1"/>
</calcChain>
</file>

<file path=xl/sharedStrings.xml><?xml version="1.0" encoding="utf-8"?>
<sst xmlns="http://schemas.openxmlformats.org/spreadsheetml/2006/main" count="73" uniqueCount="66">
  <si>
    <t>IPTG (mM)</t>
  </si>
  <si>
    <t>&lt;n&gt; (mRNA/cell)</t>
  </si>
  <si>
    <t>kE</t>
  </si>
  <si>
    <t>R(X,T)</t>
  </si>
  <si>
    <t>Parameter</t>
  </si>
  <si>
    <t>G</t>
  </si>
  <si>
    <t>tau,x</t>
  </si>
  <si>
    <t>Kx</t>
  </si>
  <si>
    <t>elongation rate constant</t>
  </si>
  <si>
    <t>converted &lt;n&gt;</t>
  </si>
  <si>
    <t>IPTG (nm)</t>
  </si>
  <si>
    <t>BN: 103904</t>
  </si>
  <si>
    <t>low</t>
  </si>
  <si>
    <t>high</t>
  </si>
  <si>
    <t>McClure</t>
  </si>
  <si>
    <t>k+</t>
  </si>
  <si>
    <t xml:space="preserve">k-  </t>
  </si>
  <si>
    <t>tI</t>
  </si>
  <si>
    <t>characteristic initiation time</t>
  </si>
  <si>
    <t>mu</t>
  </si>
  <si>
    <t>tau,d</t>
  </si>
  <si>
    <t>PS</t>
  </si>
  <si>
    <t>doubling time (s)</t>
  </si>
  <si>
    <t>t,half</t>
  </si>
  <si>
    <t>theta</t>
  </si>
  <si>
    <t>degredation mRNA (1/s)</t>
  </si>
  <si>
    <t>dilution (1/s)</t>
  </si>
  <si>
    <t>kI</t>
  </si>
  <si>
    <t>the rate constant governing open complex formation (1/s)</t>
  </si>
  <si>
    <t>t,c</t>
  </si>
  <si>
    <t>characteristic transcript length (nt)</t>
  </si>
  <si>
    <t>off rate constant for RNAP at promotor (1/s)</t>
  </si>
  <si>
    <t>total abundance of RNAP(nM)</t>
  </si>
  <si>
    <t>on rate constant for RNAP at promotor (1/ nM * s)</t>
  </si>
  <si>
    <t>time constant for gene</t>
  </si>
  <si>
    <t>LN eq21</t>
  </si>
  <si>
    <t>lacZ gene abundance (copies per cell)</t>
  </si>
  <si>
    <t>rx</t>
  </si>
  <si>
    <t>BN:108491</t>
  </si>
  <si>
    <t>transcription elongation rate (nuc/s)</t>
  </si>
  <si>
    <t>kinetic rate of transcription</t>
  </si>
  <si>
    <t>LN eq26</t>
  </si>
  <si>
    <t>t,elongation</t>
  </si>
  <si>
    <t>McClure T3</t>
  </si>
  <si>
    <t>McClure T2</t>
  </si>
  <si>
    <t>calculated</t>
  </si>
  <si>
    <t>LN eq20</t>
  </si>
  <si>
    <t>k,gain</t>
  </si>
  <si>
    <t>Gain function</t>
  </si>
  <si>
    <t>part b</t>
  </si>
  <si>
    <t>Kd</t>
  </si>
  <si>
    <t>Dissociation constant for IPTG and lacZ</t>
  </si>
  <si>
    <t xml:space="preserve">McClure T3 </t>
  </si>
  <si>
    <t>lacZ half life (s)</t>
  </si>
  <si>
    <t xml:space="preserve">mass </t>
  </si>
  <si>
    <t>dry weight e.coli cell (gDW)</t>
  </si>
  <si>
    <t xml:space="preserve">saturation constant for gene </t>
  </si>
  <si>
    <t>n</t>
  </si>
  <si>
    <t>cooperativity</t>
  </si>
  <si>
    <t>w1</t>
  </si>
  <si>
    <t>w2</t>
  </si>
  <si>
    <t>m*</t>
  </si>
  <si>
    <t>guessed</t>
  </si>
  <si>
    <t>kgain</t>
  </si>
  <si>
    <t>kd</t>
  </si>
  <si>
    <t>BN:101976 (manipulated to fit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</si>
</sst>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5.0000000000000003E-10</c:v>
                </c:pt>
                <c:pt idx="2">
                  <c:v>5.0000000000000001E-9</c:v>
                </c:pt>
                <c:pt idx="3">
                  <c:v>1.2E-8</c:v>
                </c:pt>
                <c:pt idx="4">
                  <c:v>5.2999999999999998E-8</c:v>
                </c:pt>
                <c:pt idx="5">
                  <c:v>2.16E-7</c:v>
                </c:pt>
                <c:pt idx="6">
                  <c:v>9.9999999999999995E-7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1.1268207050339231E-9</c:v>
                </c:pt>
                <c:pt idx="1">
                  <c:v>1.2454334108269678E-9</c:v>
                </c:pt>
                <c:pt idx="2">
                  <c:v>2.4315604687574131E-9</c:v>
                </c:pt>
                <c:pt idx="3">
                  <c:v>3.9735256440669923E-9</c:v>
                </c:pt>
                <c:pt idx="4">
                  <c:v>5.1003463491009156E-9</c:v>
                </c:pt>
                <c:pt idx="5">
                  <c:v>5.515490819376572E-9</c:v>
                </c:pt>
                <c:pt idx="6">
                  <c:v>5.515490819376572E-9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D-4009-BD7C-D32C0844BAEE}"/>
            </c:ext>
          </c:extLst>
        </c:ser>
        <c:ser>
          <c:idx val="1"/>
          <c:order val="1"/>
          <c:tx>
            <c:v>estimated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5.0000000000000003E-10</c:v>
                </c:pt>
                <c:pt idx="2">
                  <c:v>5.0000000000000001E-9</c:v>
                </c:pt>
                <c:pt idx="3">
                  <c:v>1.2E-8</c:v>
                </c:pt>
                <c:pt idx="4">
                  <c:v>5.2999999999999998E-8</c:v>
                </c:pt>
                <c:pt idx="5">
                  <c:v>2.16E-7</c:v>
                </c:pt>
                <c:pt idx="6">
                  <c:v>9.9999999999999995E-7</c:v>
                </c:pt>
              </c:numCache>
            </c:numRef>
          </c:xVal>
          <c:yVal>
            <c:numRef>
              <c:f>Sheet1!$I$2:$I$8</c:f>
              <c:numCache>
                <c:formatCode>0.00E+00</c:formatCode>
                <c:ptCount val="7"/>
                <c:pt idx="0">
                  <c:v>1.2075E-9</c:v>
                </c:pt>
                <c:pt idx="1">
                  <c:v>1.2808218111098954E-9</c:v>
                </c:pt>
                <c:pt idx="2">
                  <c:v>2.7312997794652452E-9</c:v>
                </c:pt>
                <c:pt idx="3">
                  <c:v>4.094876760595737E-9</c:v>
                </c:pt>
                <c:pt idx="4">
                  <c:v>5.2958520327916653E-9</c:v>
                </c:pt>
                <c:pt idx="5">
                  <c:v>5.4845464244475374E-9</c:v>
                </c:pt>
                <c:pt idx="6">
                  <c:v>5.5092594155752847E-9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D-4009-BD7C-D32C0844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47864"/>
        <c:axId val="607850816"/>
      </c:scatterChart>
      <c:valAx>
        <c:axId val="60784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IPTG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850816"/>
        <c:crosses val="autoZero"/>
        <c:crossBetween val="midCat"/>
      </c:valAx>
      <c:valAx>
        <c:axId val="607850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 &lt;n&gt; (nm mRNA / gDW)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7377296587926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7847864"/>
        <c:crosses val="autoZero"/>
        <c:crossBetween val="midCat"/>
      </c:valAx>
      <c:spPr>
        <a:noFill/>
        <a:ln>
          <a:solidFill>
            <a:schemeClr val="tx1">
              <a:alpha val="9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10</xdr:row>
      <xdr:rowOff>85725</xdr:rowOff>
    </xdr:from>
    <xdr:to>
      <xdr:col>11</xdr:col>
      <xdr:colOff>100012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72EF3-2713-42A2-B8D7-2E21F23AB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D593-AFE3-4ED5-A952-BAA136899E3E}">
  <dimension ref="A1:M31"/>
  <sheetViews>
    <sheetView tabSelected="1" workbookViewId="0">
      <selection activeCell="E27" sqref="E27"/>
    </sheetView>
  </sheetViews>
  <sheetFormatPr defaultRowHeight="15" x14ac:dyDescent="0.25"/>
  <cols>
    <col min="1" max="1" width="13.140625" customWidth="1"/>
    <col min="2" max="2" width="21.85546875" customWidth="1"/>
    <col min="3" max="3" width="56.28515625" customWidth="1"/>
    <col min="4" max="4" width="35.140625" customWidth="1"/>
    <col min="5" max="5" width="17.42578125" customWidth="1"/>
    <col min="6" max="6" width="13" customWidth="1"/>
    <col min="7" max="7" width="16.85546875" customWidth="1"/>
    <col min="8" max="8" width="15.140625" customWidth="1"/>
    <col min="13" max="13" width="12" bestFit="1" customWidth="1"/>
  </cols>
  <sheetData>
    <row r="1" spans="1:13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9</v>
      </c>
      <c r="F1" s="2" t="s">
        <v>10</v>
      </c>
      <c r="G1" s="2" t="s">
        <v>60</v>
      </c>
      <c r="H1" s="2" t="s">
        <v>59</v>
      </c>
      <c r="I1" s="2" t="s">
        <v>61</v>
      </c>
      <c r="K1" s="2" t="s">
        <v>57</v>
      </c>
      <c r="L1" s="2" t="s">
        <v>63</v>
      </c>
      <c r="M1" s="2" t="s">
        <v>64</v>
      </c>
    </row>
    <row r="2" spans="1:13" x14ac:dyDescent="0.25">
      <c r="A2" s="2">
        <v>0</v>
      </c>
      <c r="B2" s="2">
        <v>19</v>
      </c>
      <c r="C2" s="2">
        <v>18</v>
      </c>
      <c r="D2" s="2">
        <v>20</v>
      </c>
      <c r="E2" s="2">
        <f>(B2*(1/6.022E+23)*10^9)/0.000028</f>
        <v>1.1268207050339231E-9</v>
      </c>
      <c r="F2" s="2">
        <f>A2/1000000</f>
        <v>0</v>
      </c>
      <c r="G2" s="2">
        <v>691.74</v>
      </c>
      <c r="H2" s="2">
        <v>0.28000000000000003</v>
      </c>
      <c r="I2" s="1">
        <f>(L2*(H2+(G2*((F2^K2)/(F2^K2+M2^K2)))))/(1+H2+(G2*((F2^K2)/(F2^K2+M2^K2))))</f>
        <v>1.2075E-9</v>
      </c>
      <c r="K2" s="2">
        <v>1.5</v>
      </c>
      <c r="L2" s="3">
        <v>5.52E-9</v>
      </c>
      <c r="M2" s="2">
        <v>4.9599999999999999E-7</v>
      </c>
    </row>
    <row r="3" spans="1:13" x14ac:dyDescent="0.25">
      <c r="A3" s="3">
        <v>5.0000000000000001E-4</v>
      </c>
      <c r="B3" s="2">
        <v>21</v>
      </c>
      <c r="C3" s="2">
        <v>17</v>
      </c>
      <c r="D3" s="2">
        <v>26</v>
      </c>
      <c r="E3" s="2">
        <f t="shared" ref="E3:E8" si="0">(B3*(1/6.022E+23)*10^9)/0.000028</f>
        <v>1.2454334108269678E-9</v>
      </c>
      <c r="F3" s="2">
        <f t="shared" ref="F3:F8" si="1">A3/1000000</f>
        <v>5.0000000000000003E-10</v>
      </c>
      <c r="G3" s="2">
        <v>691.74</v>
      </c>
      <c r="H3" s="2">
        <v>0.28000000000000003</v>
      </c>
      <c r="I3" s="1">
        <f>(L3*(H3+(G3*((F3^K3)/(F3^K3+M3^K3)))))/(1+H3+(G3*((F3^K3)/(F3^K3+M3^K3))))</f>
        <v>1.2808218111098954E-9</v>
      </c>
      <c r="K3" s="2">
        <v>1.5</v>
      </c>
      <c r="L3" s="3">
        <v>5.52E-9</v>
      </c>
      <c r="M3" s="2">
        <v>4.9599999999999999E-7</v>
      </c>
    </row>
    <row r="4" spans="1:13" x14ac:dyDescent="0.25">
      <c r="A4" s="2">
        <v>5.0000000000000001E-3</v>
      </c>
      <c r="B4" s="2">
        <v>41</v>
      </c>
      <c r="C4" s="2">
        <v>37</v>
      </c>
      <c r="D4" s="2">
        <v>44</v>
      </c>
      <c r="E4" s="2">
        <f t="shared" si="0"/>
        <v>2.4315604687574131E-9</v>
      </c>
      <c r="F4" s="2">
        <f t="shared" si="1"/>
        <v>5.0000000000000001E-9</v>
      </c>
      <c r="G4" s="2">
        <v>691.74</v>
      </c>
      <c r="H4" s="2">
        <v>0.28000000000000003</v>
      </c>
      <c r="I4" s="1">
        <f t="shared" ref="I3:I8" si="2">(L4*(H4+(G4*((F4^K4)/(F4^K4+M4^K4)))))/(1+H4+(G4*((F4^K4)/(F4^K4+M4^K4))))</f>
        <v>2.7312997794652452E-9</v>
      </c>
      <c r="K4" s="2">
        <v>1.5</v>
      </c>
      <c r="L4" s="3">
        <v>5.52E-9</v>
      </c>
      <c r="M4" s="2">
        <v>4.9599999999999999E-7</v>
      </c>
    </row>
    <row r="5" spans="1:13" x14ac:dyDescent="0.25">
      <c r="A5" s="2">
        <v>1.2E-2</v>
      </c>
      <c r="B5" s="2">
        <v>67</v>
      </c>
      <c r="C5" s="2">
        <v>65</v>
      </c>
      <c r="D5" s="2">
        <v>69</v>
      </c>
      <c r="E5" s="2">
        <f t="shared" si="0"/>
        <v>3.9735256440669923E-9</v>
      </c>
      <c r="F5" s="2">
        <f t="shared" si="1"/>
        <v>1.2E-8</v>
      </c>
      <c r="G5" s="2">
        <v>691.74</v>
      </c>
      <c r="H5" s="2">
        <v>0.28000000000000003</v>
      </c>
      <c r="I5" s="1">
        <f t="shared" si="2"/>
        <v>4.094876760595737E-9</v>
      </c>
      <c r="K5" s="2">
        <v>1.5</v>
      </c>
      <c r="L5" s="3">
        <v>5.52E-9</v>
      </c>
      <c r="M5" s="2">
        <v>4.9599999999999999E-7</v>
      </c>
    </row>
    <row r="6" spans="1:13" x14ac:dyDescent="0.25">
      <c r="A6" s="2">
        <v>5.2999999999999999E-2</v>
      </c>
      <c r="B6" s="2">
        <v>86</v>
      </c>
      <c r="C6" s="2">
        <v>84</v>
      </c>
      <c r="D6" s="2">
        <v>88</v>
      </c>
      <c r="E6" s="2">
        <f t="shared" si="0"/>
        <v>5.1003463491009156E-9</v>
      </c>
      <c r="F6" s="2">
        <f t="shared" si="1"/>
        <v>5.2999999999999998E-8</v>
      </c>
      <c r="G6" s="2">
        <v>691.74</v>
      </c>
      <c r="H6" s="2">
        <v>0.28000000000000003</v>
      </c>
      <c r="I6" s="1">
        <f t="shared" si="2"/>
        <v>5.2958520327916653E-9</v>
      </c>
      <c r="K6" s="2">
        <v>1.5</v>
      </c>
      <c r="L6" s="3">
        <v>5.52E-9</v>
      </c>
      <c r="M6" s="2">
        <v>4.9599999999999999E-7</v>
      </c>
    </row>
    <row r="7" spans="1:13" x14ac:dyDescent="0.25">
      <c r="A7" s="2">
        <v>0.216</v>
      </c>
      <c r="B7" s="2">
        <v>93</v>
      </c>
      <c r="C7" s="2">
        <v>91</v>
      </c>
      <c r="D7" s="2">
        <v>95</v>
      </c>
      <c r="E7" s="2">
        <f t="shared" si="0"/>
        <v>5.515490819376572E-9</v>
      </c>
      <c r="F7" s="2">
        <f t="shared" si="1"/>
        <v>2.16E-7</v>
      </c>
      <c r="G7" s="2">
        <v>691.74</v>
      </c>
      <c r="H7" s="2">
        <v>0.28000000000000003</v>
      </c>
      <c r="I7" s="1">
        <f t="shared" si="2"/>
        <v>5.4845464244475374E-9</v>
      </c>
      <c r="K7" s="2">
        <v>1.5</v>
      </c>
      <c r="L7" s="3">
        <v>5.52E-9</v>
      </c>
      <c r="M7" s="2">
        <v>4.9599999999999999E-7</v>
      </c>
    </row>
    <row r="8" spans="1:13" x14ac:dyDescent="0.25">
      <c r="A8" s="2">
        <v>1</v>
      </c>
      <c r="B8" s="2">
        <v>93</v>
      </c>
      <c r="C8" s="2">
        <v>92</v>
      </c>
      <c r="D8" s="2">
        <v>94</v>
      </c>
      <c r="E8" s="2">
        <f t="shared" si="0"/>
        <v>5.515490819376572E-9</v>
      </c>
      <c r="F8" s="2">
        <f t="shared" si="1"/>
        <v>9.9999999999999995E-7</v>
      </c>
      <c r="G8" s="2">
        <v>691.74</v>
      </c>
      <c r="H8" s="2">
        <v>0.28000000000000003</v>
      </c>
      <c r="I8" s="1">
        <f t="shared" si="2"/>
        <v>5.5092594155752847E-9</v>
      </c>
      <c r="K8" s="2">
        <v>1.5</v>
      </c>
      <c r="L8" s="3">
        <v>5.52E-9</v>
      </c>
      <c r="M8" s="2">
        <v>4.9599999999999999E-7</v>
      </c>
    </row>
    <row r="11" spans="1:13" x14ac:dyDescent="0.25">
      <c r="A11" s="4" t="s">
        <v>4</v>
      </c>
      <c r="B11" s="5"/>
      <c r="C11" s="5"/>
      <c r="D11" s="5"/>
    </row>
    <row r="12" spans="1:13" x14ac:dyDescent="0.25">
      <c r="A12" s="5" t="s">
        <v>2</v>
      </c>
      <c r="B12" s="5">
        <f>B28/B26</f>
        <v>1.9E-2</v>
      </c>
      <c r="C12" s="5" t="s">
        <v>8</v>
      </c>
      <c r="D12" s="5" t="s">
        <v>45</v>
      </c>
    </row>
    <row r="13" spans="1:13" x14ac:dyDescent="0.25">
      <c r="A13" s="5" t="s">
        <v>3</v>
      </c>
      <c r="B13" s="5">
        <v>50</v>
      </c>
      <c r="C13" s="5" t="s">
        <v>32</v>
      </c>
      <c r="D13" s="5" t="s">
        <v>14</v>
      </c>
    </row>
    <row r="14" spans="1:13" x14ac:dyDescent="0.25">
      <c r="A14" s="5" t="s">
        <v>5</v>
      </c>
      <c r="B14" s="5">
        <v>2</v>
      </c>
      <c r="C14" s="5" t="s">
        <v>36</v>
      </c>
      <c r="D14" s="5" t="s">
        <v>21</v>
      </c>
    </row>
    <row r="15" spans="1:13" x14ac:dyDescent="0.25">
      <c r="A15" s="5" t="s">
        <v>6</v>
      </c>
      <c r="B15" s="5">
        <v>7.6</v>
      </c>
      <c r="C15" s="5" t="s">
        <v>34</v>
      </c>
      <c r="D15" s="5" t="s">
        <v>35</v>
      </c>
    </row>
    <row r="16" spans="1:13" x14ac:dyDescent="0.25">
      <c r="A16" s="5" t="s">
        <v>7</v>
      </c>
      <c r="B16" s="6">
        <f>((B19+B25)/B18)</f>
        <v>10042.5</v>
      </c>
      <c r="C16" s="5" t="s">
        <v>56</v>
      </c>
      <c r="D16" s="5" t="s">
        <v>46</v>
      </c>
    </row>
    <row r="17" spans="1:4" x14ac:dyDescent="0.25">
      <c r="A17" s="5" t="s">
        <v>54</v>
      </c>
      <c r="B17" s="6">
        <v>2.8000000000000002E-13</v>
      </c>
      <c r="C17" s="5" t="s">
        <v>55</v>
      </c>
      <c r="D17" s="5" t="s">
        <v>11</v>
      </c>
    </row>
    <row r="18" spans="1:4" x14ac:dyDescent="0.25">
      <c r="A18" s="5" t="s">
        <v>15</v>
      </c>
      <c r="B18" s="6">
        <v>3.9999999999999998E-6</v>
      </c>
      <c r="C18" s="5" t="s">
        <v>33</v>
      </c>
      <c r="D18" s="5" t="s">
        <v>43</v>
      </c>
    </row>
    <row r="19" spans="1:4" x14ac:dyDescent="0.25">
      <c r="A19" s="5" t="s">
        <v>16</v>
      </c>
      <c r="B19" s="6">
        <v>1.7000000000000001E-4</v>
      </c>
      <c r="C19" s="5" t="s">
        <v>31</v>
      </c>
      <c r="D19" s="5" t="s">
        <v>43</v>
      </c>
    </row>
    <row r="20" spans="1:4" x14ac:dyDescent="0.25">
      <c r="A20" s="5" t="s">
        <v>17</v>
      </c>
      <c r="B20" s="5">
        <v>400</v>
      </c>
      <c r="C20" s="5" t="s">
        <v>18</v>
      </c>
      <c r="D20" s="5" t="s">
        <v>44</v>
      </c>
    </row>
    <row r="21" spans="1:4" x14ac:dyDescent="0.25">
      <c r="A21" s="5" t="s">
        <v>24</v>
      </c>
      <c r="B21" s="6">
        <f>1/B23</f>
        <v>3.3333333333333335E-3</v>
      </c>
      <c r="C21" s="5" t="s">
        <v>25</v>
      </c>
      <c r="D21" s="5" t="s">
        <v>44</v>
      </c>
    </row>
    <row r="22" spans="1:4" x14ac:dyDescent="0.25">
      <c r="A22" s="5" t="s">
        <v>20</v>
      </c>
      <c r="B22" s="6">
        <v>2400</v>
      </c>
      <c r="C22" s="5" t="s">
        <v>22</v>
      </c>
      <c r="D22" s="5" t="s">
        <v>21</v>
      </c>
    </row>
    <row r="23" spans="1:4" x14ac:dyDescent="0.25">
      <c r="A23" s="5" t="s">
        <v>23</v>
      </c>
      <c r="B23" s="5">
        <f>5*60</f>
        <v>300</v>
      </c>
      <c r="C23" s="5" t="s">
        <v>53</v>
      </c>
      <c r="D23" s="5" t="s">
        <v>21</v>
      </c>
    </row>
    <row r="24" spans="1:4" x14ac:dyDescent="0.25">
      <c r="A24" s="5" t="s">
        <v>19</v>
      </c>
      <c r="B24" s="6">
        <f>1/B22</f>
        <v>4.1666666666666669E-4</v>
      </c>
      <c r="C24" s="5" t="s">
        <v>26</v>
      </c>
      <c r="D24" s="5" t="s">
        <v>45</v>
      </c>
    </row>
    <row r="25" spans="1:4" x14ac:dyDescent="0.25">
      <c r="A25" s="5" t="s">
        <v>27</v>
      </c>
      <c r="B25" s="6">
        <v>0.04</v>
      </c>
      <c r="C25" s="5" t="s">
        <v>28</v>
      </c>
      <c r="D25" s="5" t="s">
        <v>52</v>
      </c>
    </row>
    <row r="26" spans="1:4" x14ac:dyDescent="0.25">
      <c r="A26" s="5" t="s">
        <v>29</v>
      </c>
      <c r="B26" s="5">
        <v>1000</v>
      </c>
      <c r="C26" s="5" t="s">
        <v>30</v>
      </c>
      <c r="D26" s="5" t="s">
        <v>21</v>
      </c>
    </row>
    <row r="27" spans="1:4" x14ac:dyDescent="0.25">
      <c r="A27" s="5" t="s">
        <v>37</v>
      </c>
      <c r="B27" s="6">
        <f>E8</f>
        <v>5.515490819376572E-9</v>
      </c>
      <c r="C27" s="5" t="s">
        <v>40</v>
      </c>
      <c r="D27" s="5" t="s">
        <v>41</v>
      </c>
    </row>
    <row r="28" spans="1:4" x14ac:dyDescent="0.25">
      <c r="A28" s="5" t="s">
        <v>42</v>
      </c>
      <c r="B28" s="5">
        <v>19</v>
      </c>
      <c r="C28" s="5" t="s">
        <v>39</v>
      </c>
      <c r="D28" s="5" t="s">
        <v>38</v>
      </c>
    </row>
    <row r="29" spans="1:4" x14ac:dyDescent="0.25">
      <c r="A29" s="5" t="s">
        <v>47</v>
      </c>
      <c r="B29" s="6">
        <v>5.52E-9</v>
      </c>
      <c r="C29" s="5" t="s">
        <v>48</v>
      </c>
      <c r="D29" s="5" t="s">
        <v>49</v>
      </c>
    </row>
    <row r="30" spans="1:4" x14ac:dyDescent="0.25">
      <c r="A30" s="5" t="s">
        <v>50</v>
      </c>
      <c r="B30" s="5">
        <v>4.9599999999999999E-7</v>
      </c>
      <c r="C30" s="5" t="s">
        <v>51</v>
      </c>
      <c r="D30" s="5" t="s">
        <v>65</v>
      </c>
    </row>
    <row r="31" spans="1:4" x14ac:dyDescent="0.25">
      <c r="A31" s="5" t="s">
        <v>57</v>
      </c>
      <c r="B31" s="6">
        <v>1.5</v>
      </c>
      <c r="C31" s="5" t="s">
        <v>58</v>
      </c>
      <c r="D31" s="5" t="s">
        <v>62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</dc:creator>
  <cp:lastModifiedBy>alexi</cp:lastModifiedBy>
  <dcterms:created xsi:type="dcterms:W3CDTF">2020-05-10T17:25:52Z</dcterms:created>
  <dcterms:modified xsi:type="dcterms:W3CDTF">2020-05-12T15:25:59Z</dcterms:modified>
</cp:coreProperties>
</file>