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zuk\OneDrive\Desktop\Data Bootcamp Projects Folder\Crowdfunding Analysis_Excel\"/>
    </mc:Choice>
  </mc:AlternateContent>
  <xr:revisionPtr revIDLastSave="0" documentId="13_ncr:1_{0DE50770-E757-4F99-8D54-F715B0D4078C}" xr6:coauthVersionLast="46" xr6:coauthVersionMax="46" xr10:uidLastSave="{00000000-0000-0000-0000-000000000000}"/>
  <bookViews>
    <workbookView xWindow="-120" yWindow="-120" windowWidth="20730" windowHeight="11160" firstSheet="3" activeTab="6" xr2:uid="{00000000-000D-0000-FFFF-FFFF00000000}"/>
  </bookViews>
  <sheets>
    <sheet name="Kickstarter" sheetId="1" r:id="rId1"/>
    <sheet name="Theater Outcomes by Launch Date" sheetId="15" r:id="rId2"/>
    <sheet name="Outcomes Based on_Goals" sheetId="24" r:id="rId3"/>
    <sheet name="Category Statistics" sheetId="25" r:id="rId4"/>
    <sheet name="Subcategory Statistics" sheetId="26" r:id="rId5"/>
    <sheet name="Descriptive Statistics" sheetId="27" r:id="rId6"/>
    <sheet name="Edinburgh Research" sheetId="28" r:id="rId7"/>
  </sheets>
  <externalReferences>
    <externalReference r:id="rId8"/>
  </externalReferences>
  <definedNames>
    <definedName name="_2013_05_11">Kickstarter!$B$40:$S$40</definedName>
    <definedName name="_2014_05_25">Kickstarter!$B$41:$S$41</definedName>
    <definedName name="_2014_06_14">Kickstarter!$B$8:$S$8</definedName>
    <definedName name="_2014_06_16">Kickstarter!$B$18:$S$18</definedName>
    <definedName name="_2014_06_19">Kickstarter!$B$42:$S$42</definedName>
    <definedName name="_2014_06_25">Kickstarter!$B$12:$S$12</definedName>
    <definedName name="_2014_07_13">Kickstarter!$B$16:$S$16</definedName>
    <definedName name="_2014_07_16">Kickstarter!$B$14:$S$14</definedName>
    <definedName name="_2014_07_22">Kickstarter!$B$31:$S$31</definedName>
    <definedName name="_2014_08_05">Kickstarter!$B$36:$S$36</definedName>
    <definedName name="_2014_08_07">Kickstarter!$B$5:$S$5</definedName>
    <definedName name="_2014_08_17">Kickstarter!$B$28:$S$28</definedName>
    <definedName name="_2014_08_21">Kickstarter!$B$32:$S$32</definedName>
    <definedName name="_2014_09_17">Kickstarter!$B$20:$S$20</definedName>
    <definedName name="_2014_09_26">Kickstarter!$B$23:$S$23</definedName>
    <definedName name="_2014_10_05">Kickstarter!$B$43:$S$43</definedName>
    <definedName name="_2014_11_04">Kickstarter!$B$19:$S$19</definedName>
    <definedName name="_2014_11_16">Kickstarter!$B$29:$S$29</definedName>
    <definedName name="_2014_12_28">Kickstarter!$B$44:$S$44</definedName>
    <definedName name="_2015_01_01">Kickstarter!$B$24:$S$24</definedName>
    <definedName name="_2015_02_27">Kickstarter!$B$39:$S$39</definedName>
    <definedName name="_2015_04_04">Kickstarter!$B$38:$S$38</definedName>
    <definedName name="_2015_04_28">Kickstarter!$B$37:$S$37</definedName>
    <definedName name="_2015_04_30">Kickstarter!$B$25:$S$25</definedName>
    <definedName name="_2015_07_20">Kickstarter!$B$21:$S$21</definedName>
    <definedName name="_2015_07_23">Kickstarter!$B$2:$S$2</definedName>
    <definedName name="_2015_09_13">Kickstarter!$B$22:$S$22</definedName>
    <definedName name="_2015_09_15">Kickstarter!$B$26:$S$26</definedName>
    <definedName name="_2015_09_27">Kickstarter!$B$17:$S$17</definedName>
    <definedName name="_2015_11_08">Kickstarter!$B$35:$S$35</definedName>
    <definedName name="_2015_12_16">Kickstarter!$B$30:$S$30</definedName>
    <definedName name="_2015_12_19">Kickstarter!$B$6:$S$6</definedName>
    <definedName name="_2015_12_20">Kickstarter!$S$2:$S$4114</definedName>
    <definedName name="_2016_01_09">Kickstarter!$B$27:$S$27</definedName>
    <definedName name="_2016_01_25">Kickstarter!$B$33:$S$33</definedName>
    <definedName name="_2016_02_15">Kickstarter!$B$4:$S$4</definedName>
    <definedName name="_2016_04_15">Kickstarter!$B$10:$S$10</definedName>
    <definedName name="_2016_04_17">Kickstarter!$B$11:$S$11</definedName>
    <definedName name="_2016_05_13">Kickstarter!$B$34:$S$34</definedName>
    <definedName name="_2016_06_23">Kickstarter!$B$15:$S$15</definedName>
    <definedName name="_2016_07_05">Kickstarter!$B$9:$S$9</definedName>
    <definedName name="_2016_07_29">Kickstarter!$B$7:$S$7</definedName>
    <definedName name="_2016_08_22">Kickstarter!$B$13:$S$13</definedName>
    <definedName name="_2017_03_02">Kickstarter!$B$3:$S$3</definedName>
    <definedName name="_xlnm._FilterDatabase" localSheetId="0" hidden="1">Kickstarter!$A$1:$T$4115</definedName>
    <definedName name="A_family_oriented_play_about_Christians___the_sins_they_live_with__portrayed_by__puppets_and_toys__at_Queensbury_Theater_in_Houston.">Kickstarter!$C$2:$C$4114</definedName>
    <definedName name="Average_Donation">Kickstarter!$P$2:$P$4114</definedName>
    <definedName name="backers_count">Kickstarter!$L$2:$L$4114</definedName>
    <definedName name="blurb">Kickstarter!$C$2:$C$4114</definedName>
    <definedName name="Category_and_Subcategory">Kickstarter!$N$2:$N$4114</definedName>
    <definedName name="country">Kickstarter!$G$2:$G$4114</definedName>
    <definedName name="currency">Kickstarter!$H$2:$H$4114</definedName>
    <definedName name="Date_Created_Conversion">Kickstarter!$S$2:$S$4114</definedName>
    <definedName name="deadline">Kickstarter!$I$2:$I$4114</definedName>
    <definedName name="failed">Kickstarter!$F$2:$F$4114</definedName>
    <definedName name="goal">Kickstarter!$D$2:$D$4114</definedName>
    <definedName name="Kickstarter_id">Kickstarter!$A$1:$T$4115</definedName>
    <definedName name="launched_at">Kickstarter!$J$2:$J$4114</definedName>
    <definedName name="name">Kickstarter!$B$2:$B$4114</definedName>
    <definedName name="outcomes">Kickstarter!$F$2:$F$4114</definedName>
    <definedName name="Parent_category">Kickstarter!$Q$2:$Q$4114</definedName>
    <definedName name="Percentage_Funded">Kickstarter!$O$2:$O$4114</definedName>
    <definedName name="plays">Kickstarter!$R$2:$R$4114</definedName>
    <definedName name="pledged">Kickstarter!$E$2:$E$4114</definedName>
    <definedName name="spotlight">Kickstarter!$M$2:$M$4114</definedName>
    <definedName name="staff_pick">Kickstarter!$K$2:$K$4114</definedName>
    <definedName name="Subcategory">Kickstarter!$R$2:$R$4114</definedName>
    <definedName name="The_Toy_Box_by_Anthony_H._Wallace">Kickstarter!$B$2:$B$4114</definedName>
    <definedName name="theater">Kickstarter!$Q$2:$Q$4114</definedName>
    <definedName name="theater_plays">Kickstarter!$N$2:$N$4114</definedName>
    <definedName name="US">Kickstarter!$G$2:$G$4114</definedName>
    <definedName name="USD">Kickstarter!$H$2:$H$4114</definedName>
  </definedNames>
  <calcPr calcId="191029"/>
  <pivotCaches>
    <pivotCache cacheId="14" r:id="rId9"/>
    <pivotCache cacheId="1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8" l="1"/>
  <c r="E6" i="28"/>
  <c r="D6" i="28"/>
  <c r="C6" i="28"/>
  <c r="B6" i="28"/>
  <c r="F5" i="28"/>
  <c r="E5" i="28"/>
  <c r="D5" i="28"/>
  <c r="C5" i="28"/>
  <c r="B5" i="28"/>
  <c r="F4" i="28"/>
  <c r="E4" i="28"/>
  <c r="D4" i="28"/>
  <c r="C4" i="28"/>
  <c r="B4" i="28"/>
  <c r="F3" i="28"/>
  <c r="E3" i="28"/>
  <c r="D3" i="28"/>
  <c r="C3" i="28"/>
  <c r="B3" i="28"/>
  <c r="F2" i="28"/>
  <c r="E2" i="28"/>
  <c r="D2" i="28"/>
  <c r="C2" i="28"/>
  <c r="B2" i="28"/>
  <c r="C13" i="27"/>
  <c r="B13" i="27"/>
  <c r="C12" i="27"/>
  <c r="C14" i="27" s="1"/>
  <c r="B12" i="27"/>
  <c r="C11" i="27"/>
  <c r="B11" i="27"/>
  <c r="C10" i="27"/>
  <c r="B10" i="27"/>
  <c r="C9" i="27"/>
  <c r="B9" i="27"/>
  <c r="C6" i="27"/>
  <c r="B6" i="27"/>
  <c r="C5" i="27"/>
  <c r="B5" i="27"/>
  <c r="C4" i="27"/>
  <c r="B4" i="27"/>
  <c r="C3" i="27"/>
  <c r="B3" i="27"/>
  <c r="C2" i="27"/>
  <c r="B2" i="27"/>
  <c r="C13" i="24"/>
  <c r="B13" i="24"/>
  <c r="C14" i="24"/>
  <c r="B14" i="24"/>
  <c r="D13" i="24"/>
  <c r="D14" i="24" s="1"/>
  <c r="H3" i="24"/>
  <c r="H4" i="24"/>
  <c r="H5" i="24"/>
  <c r="H6" i="24"/>
  <c r="H7" i="24"/>
  <c r="H8" i="24"/>
  <c r="H9" i="24"/>
  <c r="H10" i="24"/>
  <c r="H11" i="24"/>
  <c r="H12" i="24"/>
  <c r="H2" i="24"/>
  <c r="G3" i="24"/>
  <c r="G4" i="24"/>
  <c r="G5" i="24"/>
  <c r="G6" i="24"/>
  <c r="G7" i="24"/>
  <c r="G8" i="24"/>
  <c r="G9" i="24"/>
  <c r="G10" i="24"/>
  <c r="G11" i="24"/>
  <c r="G12" i="24"/>
  <c r="G2" i="24"/>
  <c r="F3" i="24"/>
  <c r="F4" i="24"/>
  <c r="F5" i="24"/>
  <c r="F6" i="24"/>
  <c r="F7" i="24"/>
  <c r="F8" i="24"/>
  <c r="F9" i="24"/>
  <c r="F10" i="24"/>
  <c r="F11" i="24"/>
  <c r="F12" i="24"/>
  <c r="F2" i="24"/>
  <c r="E3" i="24"/>
  <c r="E4" i="24"/>
  <c r="E5" i="24"/>
  <c r="E6" i="24"/>
  <c r="E7" i="24"/>
  <c r="E8" i="24"/>
  <c r="E9" i="24"/>
  <c r="E10" i="24"/>
  <c r="E11" i="24"/>
  <c r="E12" i="24"/>
  <c r="E2" i="24"/>
  <c r="D12" i="24"/>
  <c r="D11" i="24"/>
  <c r="D10" i="24"/>
  <c r="D9" i="24"/>
  <c r="D8" i="24"/>
  <c r="D6" i="24"/>
  <c r="D7" i="24"/>
  <c r="D5" i="24"/>
  <c r="D4" i="24"/>
  <c r="D3" i="24"/>
  <c r="D2" i="24"/>
  <c r="C12" i="24"/>
  <c r="C11" i="24"/>
  <c r="C10" i="24"/>
  <c r="C9" i="24"/>
  <c r="C8" i="24"/>
  <c r="C7" i="24"/>
  <c r="C6" i="24"/>
  <c r="C5" i="24"/>
  <c r="C4" i="24"/>
  <c r="C3" i="24"/>
  <c r="C2" i="24"/>
  <c r="B8" i="24"/>
  <c r="B12" i="24"/>
  <c r="B11" i="24"/>
  <c r="B10" i="24"/>
  <c r="B9" i="24"/>
  <c r="B7" i="24"/>
  <c r="B6" i="24"/>
  <c r="B5" i="24"/>
  <c r="B4" i="24"/>
  <c r="B3" i="24"/>
  <c r="B2" i="24"/>
  <c r="O2783" i="1"/>
  <c r="O278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27" l="1"/>
  <c r="B14" i="27"/>
  <c r="B7" i="27"/>
  <c r="E13" i="24"/>
  <c r="H13" i="24" l="1"/>
  <c r="E14" i="24"/>
  <c r="G13" i="24"/>
  <c r="F13" i="24"/>
</calcChain>
</file>

<file path=xl/sharedStrings.xml><?xml version="1.0" encoding="utf-8"?>
<sst xmlns="http://schemas.openxmlformats.org/spreadsheetml/2006/main" count="33071" uniqueCount="8417">
  <si>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</si>
  <si>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</si>
  <si>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</si>
  <si>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</si>
  <si>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</si>
  <si>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</si>
  <si>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</si>
  <si>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</si>
  <si>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</si>
  <si>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</si>
  <si>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</si>
  <si>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</si>
  <si>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</si>
  <si>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</si>
  <si>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</si>
  <si>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</si>
  <si>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</si>
  <si>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</si>
  <si>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</si>
  <si>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</si>
  <si>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</si>
  <si>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</si>
  <si>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</si>
  <si>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</si>
  <si>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</si>
  <si>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</si>
  <si>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</si>
  <si>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</si>
  <si>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</si>
  <si>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</si>
  <si>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</si>
  <si>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</si>
  <si>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</si>
  <si>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</si>
  <si>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</si>
  <si>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</si>
  <si>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</si>
  <si>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</si>
  <si>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</si>
  <si>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</si>
  <si>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</si>
  <si>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</si>
  <si>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</si>
  <si>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</si>
  <si>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</si>
  <si>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</si>
  <si>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</si>
  <si>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</si>
  <si>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</si>
  <si>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</si>
  <si>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</si>
  <si>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</si>
  <si>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</si>
  <si>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</si>
  <si>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</si>
  <si>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</si>
  <si>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</si>
  <si>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</si>
  <si>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</si>
  <si>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</si>
  <si>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</si>
  <si>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</si>
  <si>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</si>
  <si>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</si>
  <si>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</si>
  <si>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</si>
  <si>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</si>
  <si>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</si>
  <si>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</si>
  <si>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</si>
  <si>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</si>
  <si>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</si>
  <si>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</si>
  <si>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</si>
  <si>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</si>
  <si>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</si>
  <si>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</si>
  <si>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</si>
  <si>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</si>
  <si>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</si>
  <si>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</si>
  <si>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</si>
  <si>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</si>
  <si>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</si>
  <si>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</si>
  <si>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</si>
  <si>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</si>
  <si>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</si>
  <si>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</si>
  <si>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</si>
  <si>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</si>
  <si>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</si>
  <si>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</si>
  <si>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</si>
  <si>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</si>
  <si>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</si>
  <si>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</si>
  <si>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</si>
  <si>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</si>
  <si>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</si>
  <si>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</si>
  <si>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</si>
  <si>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</si>
  <si>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</si>
  <si>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</si>
  <si>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</si>
  <si>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</si>
  <si>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</si>
  <si>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</si>
  <si>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</si>
  <si>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</si>
  <si>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</si>
  <si>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</si>
  <si>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</si>
  <si>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</si>
  <si>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</si>
  <si>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</si>
  <si>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</si>
  <si>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</si>
  <si>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</si>
  <si>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</si>
  <si>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</si>
  <si>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</si>
  <si>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</si>
  <si>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</si>
  <si>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</si>
  <si>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</si>
  <si>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</si>
  <si>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</si>
  <si>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</si>
  <si>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</si>
  <si>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</si>
  <si>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</si>
  <si>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</si>
  <si>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</si>
  <si>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</si>
  <si>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</si>
  <si>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</si>
  <si>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</si>
  <si>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</si>
  <si>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</si>
  <si>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</si>
  <si>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</si>
  <si>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</si>
  <si>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</si>
  <si>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</si>
  <si>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</si>
  <si>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</si>
  <si>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</si>
  <si>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</si>
  <si>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</si>
  <si>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</si>
  <si>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</si>
  <si>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</si>
  <si>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</si>
  <si>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</si>
  <si>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</si>
  <si>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</si>
  <si>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</si>
  <si>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</si>
  <si>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</si>
  <si>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</si>
  <si>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</si>
  <si>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</si>
  <si>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</si>
  <si>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</si>
  <si>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</si>
  <si>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</si>
  <si>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</si>
  <si>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</si>
  <si>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</si>
  <si>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</si>
  <si>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</si>
  <si>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</si>
  <si>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</si>
  <si>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</si>
  <si>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</si>
  <si>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</si>
  <si>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</si>
  <si>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</si>
  <si>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</si>
  <si>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</si>
  <si>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</si>
  <si>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</si>
  <si>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</si>
  <si>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</si>
  <si>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</si>
  <si>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</si>
  <si>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</si>
  <si>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</si>
  <si>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</si>
  <si>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</si>
  <si>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</si>
  <si>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</si>
  <si>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</si>
  <si>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</si>
  <si>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</si>
  <si>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</si>
  <si>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</si>
  <si>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</si>
  <si>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</si>
  <si>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</si>
  <si>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</si>
  <si>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</si>
  <si>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</si>
  <si>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</si>
  <si>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</si>
  <si>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</si>
  <si>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</si>
  <si>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</si>
  <si>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</si>
  <si>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</si>
  <si>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</si>
  <si>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</si>
  <si>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</si>
  <si>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</si>
  <si>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</si>
  <si>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</si>
  <si>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</si>
  <si>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</si>
  <si>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</si>
  <si>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</si>
  <si>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</si>
  <si>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</si>
  <si>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</si>
  <si>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</si>
  <si>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</si>
  <si>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</si>
  <si>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</si>
  <si>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</si>
  <si>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</si>
  <si>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</si>
  <si>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</si>
  <si>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</si>
  <si>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</si>
  <si>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</si>
  <si>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</si>
  <si>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</si>
  <si>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</si>
  <si>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</si>
  <si>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</si>
  <si>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</si>
  <si>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</si>
  <si>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</si>
  <si>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</si>
  <si>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</si>
  <si>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</si>
  <si>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</si>
  <si>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</si>
  <si>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</si>
  <si>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</si>
  <si>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</si>
  <si>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</si>
  <si>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</si>
  <si>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</si>
  <si>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</si>
  <si>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</si>
  <si>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</si>
  <si>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</si>
  <si>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</si>
  <si>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</si>
  <si>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</si>
  <si>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</si>
  <si>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</si>
  <si>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</si>
  <si>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</si>
  <si>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</si>
  <si>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</si>
  <si>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</si>
  <si>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</si>
  <si>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</si>
  <si>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</si>
  <si>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</si>
  <si>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</si>
  <si>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</si>
  <si>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</si>
  <si>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</si>
  <si>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</si>
  <si>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</si>
  <si>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</si>
  <si>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</si>
  <si>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</si>
  <si>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</si>
  <si>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</si>
  <si>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</si>
  <si>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</si>
  <si>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</si>
  <si>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</si>
  <si>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</si>
  <si>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</si>
  <si>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</si>
  <si>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</si>
  <si>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</si>
  <si>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</si>
  <si>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</si>
  <si>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</si>
  <si>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</si>
  <si>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</si>
  <si>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</si>
  <si>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</si>
  <si>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</si>
  <si>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</si>
  <si>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</si>
  <si>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</si>
  <si>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</si>
  <si>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</si>
  <si>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</si>
  <si>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</si>
  <si>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</si>
  <si>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</si>
  <si>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</si>
  <si>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</si>
  <si>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</si>
  <si>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</si>
  <si>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</si>
  <si>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</si>
  <si>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</si>
  <si>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</si>
  <si>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</si>
  <si>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</si>
  <si>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</si>
  <si>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</si>
  <si>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</si>
  <si>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</si>
  <si>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</si>
  <si>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</si>
  <si>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</si>
  <si>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</si>
  <si>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</si>
  <si>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</si>
  <si>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</si>
  <si>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</si>
  <si>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</si>
  <si>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</si>
  <si>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</si>
  <si>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</si>
  <si>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</si>
  <si>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</si>
  <si>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</si>
  <si>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</si>
  <si>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</si>
  <si>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</si>
  <si>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</si>
  <si>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</si>
  <si>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</si>
  <si>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</si>
  <si>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</si>
  <si>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</si>
  <si>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</si>
  <si>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</si>
  <si>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</si>
  <si>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</si>
  <si>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</si>
  <si>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</si>
  <si>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</si>
  <si>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</si>
  <si>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</si>
  <si>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</si>
  <si>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</si>
  <si>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</si>
  <si>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</si>
  <si>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</si>
  <si>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</si>
  <si>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</si>
  <si>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</si>
  <si>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</si>
  <si>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</si>
  <si>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</si>
  <si>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</si>
  <si>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</si>
  <si>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</si>
  <si>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</si>
  <si>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</si>
  <si>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</si>
  <si>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</si>
  <si>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</si>
  <si>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</si>
  <si>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</si>
  <si>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</si>
  <si>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</si>
  <si>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</si>
  <si>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</si>
  <si>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</si>
  <si>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</si>
  <si>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</si>
  <si>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</si>
  <si>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</si>
  <si>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</si>
  <si>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</si>
  <si>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</si>
  <si>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</si>
  <si>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</si>
  <si>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</si>
  <si>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</si>
  <si>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</si>
  <si>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</si>
  <si>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</si>
  <si>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</si>
  <si>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</si>
  <si>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</si>
  <si>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</si>
  <si>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</si>
  <si>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</si>
  <si>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</si>
  <si>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</si>
  <si>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</si>
  <si>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</si>
  <si>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</si>
  <si>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</si>
  <si>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</si>
  <si>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</si>
  <si>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</si>
  <si>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</si>
  <si>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</si>
  <si>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</si>
  <si>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</si>
  <si>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</si>
  <si>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</si>
  <si>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</si>
  <si>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</si>
  <si>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</si>
  <si>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</si>
  <si>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</si>
  <si>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</si>
  <si>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</si>
  <si>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</si>
  <si>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</si>
  <si>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</si>
  <si>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</si>
  <si>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</si>
  <si>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</si>
  <si>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</si>
  <si>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</si>
  <si>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</si>
  <si>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</si>
  <si>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</si>
  <si>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</si>
  <si>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</si>
  <si>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</si>
  <si>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</si>
  <si>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</si>
  <si>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</si>
  <si>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</si>
  <si>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</si>
  <si>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</si>
  <si>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</si>
  <si>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</si>
  <si>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</si>
  <si>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</si>
  <si>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</si>
  <si>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</si>
  <si>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</si>
  <si>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</si>
  <si>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</si>
  <si>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</si>
  <si>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</si>
  <si>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</si>
  <si>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</si>
  <si>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</si>
  <si>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</si>
  <si>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</si>
  <si>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</si>
  <si>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</si>
  <si>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</si>
  <si>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</si>
  <si>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</si>
  <si>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</si>
  <si>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</si>
  <si>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</si>
  <si>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</si>
  <si>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</si>
  <si>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</si>
  <si>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</si>
  <si>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</si>
  <si>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</si>
  <si>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</si>
  <si>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</si>
  <si>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</si>
  <si>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</si>
  <si>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</si>
  <si>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</si>
  <si>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</si>
  <si>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</si>
  <si>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</si>
  <si>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</si>
  <si>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</si>
  <si>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</si>
  <si>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</si>
  <si>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</si>
  <si>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</si>
  <si>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</si>
  <si>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</si>
  <si>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</si>
  <si>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</si>
  <si>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</si>
  <si>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</si>
  <si>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</si>
  <si>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</si>
  <si>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</si>
  <si>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</si>
  <si>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</si>
  <si>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</si>
  <si>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</si>
  <si>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</si>
  <si>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</si>
  <si>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</si>
  <si>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</si>
  <si>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</si>
  <si>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</si>
  <si>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</si>
  <si>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</si>
  <si>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</si>
  <si>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</si>
  <si>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</si>
  <si>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</si>
  <si>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</si>
  <si>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</si>
  <si>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</si>
  <si>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</si>
  <si>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</si>
  <si>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</si>
  <si>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</si>
  <si>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</si>
  <si>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</si>
  <si>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</si>
  <si>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</si>
  <si>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</si>
  <si>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</si>
  <si>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</si>
  <si>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</si>
  <si>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</si>
  <si>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</si>
  <si>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</si>
  <si>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</si>
  <si>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</si>
  <si>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</si>
  <si>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</si>
  <si>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</si>
  <si>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</si>
  <si>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</si>
  <si>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</si>
  <si>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</si>
  <si>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</si>
  <si>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</si>
  <si>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</si>
  <si>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</si>
  <si>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</si>
  <si>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</si>
  <si>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</si>
  <si>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</si>
  <si>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</si>
  <si>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</si>
  <si>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</si>
  <si>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</si>
  <si>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</si>
  <si>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</si>
  <si>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</si>
  <si>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</si>
  <si>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</si>
  <si>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</si>
  <si>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</si>
  <si>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</si>
  <si>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</si>
  <si>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</si>
  <si>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</si>
  <si>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</si>
  <si>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</si>
  <si>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</si>
  <si>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</si>
  <si>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</si>
  <si>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</si>
  <si>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</si>
  <si>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</si>
  <si>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</si>
  <si>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</si>
  <si>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</si>
  <si>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</si>
  <si>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</si>
  <si>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</si>
  <si>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</si>
  <si>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</si>
  <si>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</si>
  <si>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</si>
  <si>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</si>
  <si>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</si>
  <si>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</si>
  <si>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</si>
  <si>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</si>
  <si>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</si>
  <si>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</si>
  <si>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</si>
  <si>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</si>
  <si>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</si>
  <si>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</si>
  <si>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</si>
  <si>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</si>
  <si>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</si>
  <si>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</si>
  <si>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</si>
  <si>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</si>
  <si>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</si>
  <si>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</si>
  <si>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</si>
  <si>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</si>
  <si>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</si>
  <si>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</si>
  <si>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</si>
  <si>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</si>
  <si>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</si>
  <si>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</si>
  <si>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</si>
  <si>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</si>
  <si>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</si>
  <si>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</si>
  <si>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</si>
  <si>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</si>
  <si>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</si>
  <si>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</si>
  <si>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</si>
  <si>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</si>
  <si>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</si>
  <si>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</si>
  <si>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</si>
  <si>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</si>
  <si>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</si>
  <si>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</si>
  <si>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</si>
  <si>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</si>
  <si>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</si>
  <si>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</si>
  <si>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</si>
  <si>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</si>
  <si>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</si>
  <si>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</si>
  <si>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</si>
  <si>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</si>
  <si>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</si>
  <si>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</si>
  <si>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</si>
  <si>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</si>
  <si>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</si>
  <si>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</si>
  <si>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</si>
  <si>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</si>
  <si>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</si>
  <si>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</si>
  <si>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</si>
  <si>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</si>
  <si>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</si>
  <si>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</si>
  <si>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</si>
  <si>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</si>
  <si>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</si>
  <si>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</si>
  <si>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</si>
  <si>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</si>
  <si>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</si>
  <si>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</si>
  <si>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</si>
  <si>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</si>
  <si>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</si>
  <si>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</si>
  <si>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</si>
  <si>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</si>
  <si>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</si>
  <si>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</si>
  <si>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</si>
  <si>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</si>
  <si>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</si>
  <si>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</si>
  <si>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</si>
  <si>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</si>
  <si>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</si>
  <si>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</si>
  <si>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</si>
  <si>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</si>
  <si>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</si>
  <si>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</si>
  <si>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</si>
  <si>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</si>
  <si>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</si>
  <si>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</si>
  <si>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</si>
  <si>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</si>
  <si>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</si>
  <si>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</si>
  <si>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</si>
  <si>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</si>
  <si>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</si>
  <si>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</si>
  <si>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</si>
  <si>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</si>
  <si>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</si>
  <si>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</si>
  <si>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</si>
  <si>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</si>
  <si>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</si>
  <si>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</si>
  <si>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</si>
  <si>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</si>
  <si>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</si>
  <si>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</si>
  <si>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</si>
  <si>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</si>
  <si>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</si>
  <si>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</si>
  <si>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</si>
  <si>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</si>
  <si>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</si>
  <si>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</si>
  <si>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</si>
  <si>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</si>
  <si>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</si>
  <si>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</si>
  <si>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</si>
  <si>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</si>
  <si>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</si>
  <si>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</si>
  <si>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</si>
  <si>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</si>
  <si>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</si>
  <si>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</si>
  <si>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</si>
  <si>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</si>
  <si>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</si>
  <si>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</si>
  <si>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</si>
  <si>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</si>
  <si>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</si>
  <si>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</si>
  <si>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</si>
  <si>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</si>
  <si>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</si>
  <si>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</si>
  <si>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</si>
  <si>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</si>
  <si>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</si>
  <si>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</si>
  <si>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</si>
  <si>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</si>
  <si>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</si>
  <si>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</si>
  <si>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</si>
  <si>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</si>
  <si>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</si>
  <si>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</si>
  <si>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</si>
  <si>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</si>
  <si>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</si>
  <si>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</si>
  <si>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</si>
  <si>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</si>
  <si>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</si>
  <si>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</si>
  <si>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</si>
  <si>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</si>
  <si>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</si>
  <si>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</si>
  <si>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</si>
  <si>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</si>
  <si>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</si>
  <si>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</si>
  <si>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</si>
  <si>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</si>
  <si>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</si>
  <si>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</si>
  <si>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</si>
  <si>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</si>
  <si>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</si>
  <si>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</si>
  <si>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</si>
  <si>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</si>
  <si>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</si>
  <si>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</si>
  <si>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</si>
  <si>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</si>
  <si>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</si>
  <si>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</si>
  <si>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</si>
  <si>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</si>
  <si>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</si>
  <si>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</si>
  <si>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</si>
  <si>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</si>
  <si>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</si>
  <si>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</si>
  <si>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</si>
  <si>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</si>
  <si>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</si>
  <si>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</si>
  <si>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</si>
  <si>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</si>
  <si>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</si>
  <si>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</si>
  <si>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</si>
  <si>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</si>
  <si>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</si>
  <si>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</si>
  <si>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</si>
  <si>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</si>
  <si>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</si>
  <si>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</si>
  <si>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</si>
  <si>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</si>
  <si>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</si>
  <si>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</si>
  <si>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</si>
  <si>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</si>
  <si>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</si>
  <si>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</si>
  <si>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</si>
  <si>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</si>
  <si>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</si>
  <si>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</si>
  <si>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</si>
  <si>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</si>
  <si>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</si>
  <si>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</si>
  <si>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</si>
  <si>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</si>
  <si>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</si>
  <si>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</si>
  <si>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</si>
  <si>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</si>
  <si>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</si>
  <si>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</si>
  <si>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</si>
  <si>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</si>
  <si>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</si>
  <si>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</si>
  <si>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</si>
  <si>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</si>
  <si>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</si>
  <si>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</si>
  <si>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</si>
  <si>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</si>
  <si>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</si>
  <si>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</si>
  <si>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</si>
  <si>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</si>
  <si>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</si>
  <si>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</si>
  <si>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</si>
  <si>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</si>
  <si>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</si>
  <si>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</si>
  <si>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</si>
  <si>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</si>
  <si>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</si>
  <si>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</si>
  <si>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</si>
  <si>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</si>
  <si>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</si>
  <si>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</si>
  <si>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</si>
  <si>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</si>
  <si>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</si>
  <si>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</si>
  <si>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</si>
  <si>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</si>
  <si>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</si>
  <si>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</si>
  <si>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</si>
  <si>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</si>
  <si>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</si>
  <si>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</si>
  <si>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</si>
  <si>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</si>
  <si>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</si>
  <si>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</si>
  <si>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</si>
  <si>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</si>
  <si>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</si>
  <si>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</si>
  <si>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</si>
  <si>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</si>
  <si>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</si>
  <si>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</si>
  <si>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</si>
  <si>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</si>
  <si>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</si>
  <si>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</si>
  <si>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</si>
  <si>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</si>
  <si>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</si>
  <si>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</si>
  <si>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</si>
  <si>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</si>
  <si>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</si>
  <si>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</si>
  <si>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</si>
  <si>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</si>
  <si>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</si>
  <si>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</si>
  <si>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</si>
  <si>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</si>
  <si>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</si>
  <si>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</si>
  <si>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</si>
  <si>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</si>
  <si>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</si>
  <si>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</si>
  <si>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</si>
  <si>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</si>
  <si>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</si>
  <si>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</si>
  <si>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</si>
  <si>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</si>
  <si>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</si>
  <si>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</si>
  <si>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</si>
  <si>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</si>
  <si>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</si>
  <si>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</si>
  <si>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</si>
  <si>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</si>
  <si>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</si>
  <si>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</si>
  <si>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</si>
  <si>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</si>
  <si>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</si>
  <si>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</si>
  <si>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</si>
  <si>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</si>
  <si>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</si>
  <si>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</si>
  <si>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</si>
  <si>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</si>
  <si>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</si>
  <si>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</si>
  <si>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</si>
  <si>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</si>
  <si>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</si>
  <si>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</si>
  <si>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</si>
  <si>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</si>
  <si>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</si>
  <si>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</si>
  <si>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</si>
  <si>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</si>
  <si>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</si>
  <si>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</si>
  <si>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</si>
  <si>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</si>
  <si>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</si>
  <si>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</si>
  <si>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</si>
  <si>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</si>
  <si>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</si>
  <si>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</si>
  <si>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</si>
  <si>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</si>
  <si>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</si>
  <si>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</si>
  <si>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</si>
  <si>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</si>
  <si>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</si>
  <si>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</si>
  <si>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</si>
  <si>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</si>
  <si>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</si>
  <si>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</si>
  <si>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</si>
  <si>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</si>
  <si>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</si>
  <si>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</si>
  <si>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</si>
  <si>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</si>
  <si>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</si>
  <si>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</si>
  <si>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</si>
  <si>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</si>
  <si>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</si>
  <si>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</si>
  <si>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</si>
  <si>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</si>
  <si>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</si>
  <si>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</si>
  <si>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</si>
  <si>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</si>
  <si>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</si>
  <si>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</si>
  <si>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</si>
  <si>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</si>
  <si>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</si>
  <si>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</si>
  <si>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</si>
  <si>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</si>
  <si>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</si>
  <si>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</si>
  <si>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</si>
  <si>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</si>
  <si>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</si>
  <si>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</si>
  <si>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</si>
  <si>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</si>
  <si>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</si>
  <si>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</si>
  <si>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</si>
  <si>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</si>
  <si>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</si>
  <si>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</si>
  <si>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</si>
  <si>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</si>
  <si>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</si>
  <si>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</si>
  <si>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</si>
  <si>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</si>
  <si>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</si>
  <si>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</si>
  <si>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</si>
  <si>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</si>
  <si>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</si>
  <si>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</si>
  <si>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</si>
  <si>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</si>
  <si>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</si>
  <si>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</si>
  <si>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</si>
  <si>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</si>
  <si>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</si>
  <si>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</si>
  <si>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</si>
  <si>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</si>
  <si>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</si>
  <si>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</si>
  <si>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</si>
  <si>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</si>
  <si>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</si>
  <si>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</si>
  <si>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</si>
  <si>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</si>
  <si>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</si>
  <si>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</si>
  <si>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</si>
  <si>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</si>
  <si>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</si>
  <si>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</si>
  <si>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</si>
  <si>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</si>
  <si>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</si>
  <si>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</si>
  <si>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</si>
  <si>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</si>
  <si>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</si>
  <si>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</si>
  <si>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</si>
  <si>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</si>
  <si>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</si>
  <si>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</si>
  <si>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</si>
  <si>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</si>
  <si>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</si>
  <si>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</si>
  <si>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</si>
  <si>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</si>
  <si>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</si>
  <si>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</si>
  <si>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</si>
  <si>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</si>
  <si>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</si>
  <si>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</si>
  <si>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</si>
  <si>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</si>
  <si>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</si>
  <si>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</si>
  <si>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</si>
  <si>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</si>
  <si>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</si>
  <si>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</si>
  <si>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</si>
  <si>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</si>
  <si>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</si>
  <si>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</si>
  <si>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</si>
  <si>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</si>
  <si>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</si>
  <si>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</si>
  <si>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</si>
  <si>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</si>
  <si>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</si>
  <si>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</si>
  <si>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</si>
  <si>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</si>
  <si>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</si>
  <si>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</si>
  <si>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</si>
  <si>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</si>
  <si>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</si>
  <si>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</si>
  <si>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</si>
  <si>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</si>
  <si>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</si>
  <si>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</si>
  <si>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</si>
  <si>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</si>
  <si>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</si>
  <si>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</si>
  <si>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</si>
  <si>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</si>
  <si>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</si>
  <si>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</si>
  <si>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</si>
  <si>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</si>
  <si>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</si>
  <si>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</si>
  <si>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</si>
  <si>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</si>
  <si>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</si>
  <si>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</si>
  <si>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</si>
  <si>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</si>
  <si>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</si>
  <si>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</si>
  <si>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</si>
  <si>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</si>
  <si>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</si>
  <si>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</si>
  <si>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</si>
  <si>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</si>
  <si>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</si>
  <si>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</si>
  <si>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</si>
  <si>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</si>
  <si>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</si>
  <si>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</si>
  <si>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</si>
  <si>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</si>
  <si>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</si>
  <si>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</si>
  <si>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</si>
  <si>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</si>
  <si>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</si>
  <si>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</si>
  <si>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</si>
  <si>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</si>
  <si>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</si>
  <si>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</si>
  <si>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</si>
  <si>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</si>
  <si>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</si>
  <si>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</si>
  <si>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</si>
  <si>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</si>
  <si>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</si>
  <si>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</si>
  <si>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</si>
  <si>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</si>
  <si>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</si>
  <si>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</si>
  <si>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</si>
  <si>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</si>
  <si>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</si>
  <si>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</si>
  <si>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</si>
  <si>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</si>
  <si>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</si>
  <si>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</si>
  <si>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</si>
  <si>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</si>
  <si>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</si>
  <si>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</si>
  <si>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</si>
  <si>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</si>
  <si>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</si>
  <si>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</si>
  <si>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</si>
  <si>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</si>
  <si>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</si>
  <si>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</si>
  <si>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</si>
  <si>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</si>
  <si>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</si>
  <si>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</si>
  <si>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</si>
  <si>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</si>
  <si>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</si>
  <si>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</si>
  <si>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</si>
  <si>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</si>
  <si>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</si>
  <si>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</si>
  <si>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</si>
  <si>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</si>
  <si>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</si>
  <si>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</si>
  <si>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</si>
  <si>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</si>
  <si>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</si>
  <si>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</si>
  <si>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</si>
  <si>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</si>
  <si>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</si>
  <si>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</si>
  <si>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</si>
  <si>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</si>
  <si>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</si>
  <si>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</si>
  <si>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</si>
  <si>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</si>
  <si>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</si>
  <si>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</si>
  <si>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</si>
  <si>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</si>
  <si>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</si>
  <si>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</si>
  <si>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</si>
  <si>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</si>
  <si>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</si>
  <si>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</si>
  <si>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</si>
  <si>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</si>
  <si>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</si>
  <si>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</si>
  <si>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</si>
  <si>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</si>
  <si>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</si>
  <si>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</si>
  <si>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</si>
  <si>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</si>
  <si>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</si>
  <si>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</si>
  <si>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</si>
  <si>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</si>
  <si>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</si>
  <si>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</si>
  <si>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</si>
  <si>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</si>
  <si>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</si>
  <si>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</si>
  <si>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</si>
  <si>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</si>
  <si>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</si>
  <si>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</si>
  <si>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</si>
  <si>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</si>
  <si>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</si>
  <si>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</si>
  <si>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</si>
  <si>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</si>
  <si>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</si>
  <si>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</si>
  <si>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</si>
  <si>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</si>
  <si>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</si>
  <si>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</si>
  <si>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</si>
  <si>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</si>
  <si>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</si>
  <si>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</si>
  <si>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</si>
  <si>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</si>
  <si>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</si>
  <si>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</si>
  <si>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</si>
  <si>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</si>
  <si>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</si>
  <si>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</si>
  <si>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</si>
  <si>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</si>
  <si>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</si>
  <si>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</si>
  <si>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</si>
  <si>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</si>
  <si>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</si>
  <si>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</si>
  <si>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</si>
  <si>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</si>
  <si>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</si>
  <si>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</si>
  <si>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</si>
  <si>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</si>
  <si>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</si>
  <si>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</si>
  <si>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</si>
  <si>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</si>
  <si>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</si>
  <si>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</si>
  <si>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</si>
  <si>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</si>
  <si>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</si>
  <si>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</si>
  <si>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</si>
  <si>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</si>
  <si>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</si>
  <si>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</si>
  <si>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</si>
  <si>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</si>
  <si>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</si>
  <si>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</si>
  <si>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</si>
  <si>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</si>
  <si>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</si>
  <si>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</si>
  <si>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</si>
  <si>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</si>
  <si>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</si>
  <si>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</si>
  <si>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</si>
  <si>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</si>
  <si>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</si>
  <si>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</si>
  <si>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</si>
  <si>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</si>
  <si>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</si>
  <si>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</si>
  <si>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</si>
  <si>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</si>
  <si>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</si>
  <si>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</si>
  <si>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</si>
  <si>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</si>
  <si>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</si>
  <si>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</si>
  <si>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</si>
  <si>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</si>
  <si>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</si>
  <si>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</si>
  <si>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</si>
  <si>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</si>
  <si>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</si>
  <si>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</si>
  <si>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</si>
  <si>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</si>
  <si>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</si>
  <si>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</si>
  <si>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</si>
  <si>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</si>
  <si>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</si>
  <si>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</si>
  <si>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</si>
  <si>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</si>
  <si>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</si>
  <si>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</si>
  <si>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</si>
  <si>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</si>
  <si>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</si>
  <si>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</si>
  <si>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</si>
  <si>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</si>
  <si>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</si>
  <si>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</si>
  <si>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</si>
  <si>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</si>
  <si>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</si>
  <si>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</si>
  <si>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</si>
  <si>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</si>
  <si>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</si>
  <si>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</si>
  <si>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</si>
  <si>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</si>
  <si>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</si>
  <si>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</si>
  <si>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</si>
  <si>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</si>
  <si>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</si>
  <si>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</si>
  <si>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</si>
  <si>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</si>
  <si>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</si>
  <si>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</si>
  <si>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</si>
  <si>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</si>
  <si>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</si>
  <si>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</si>
  <si>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</si>
  <si>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</si>
  <si>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</si>
  <si>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</si>
  <si>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</si>
  <si>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</si>
  <si>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</si>
  <si>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</si>
  <si>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</si>
  <si>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</si>
  <si>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</si>
  <si>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</si>
  <si>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</si>
  <si>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</si>
  <si>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</si>
  <si>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</si>
  <si>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</si>
  <si>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</si>
  <si>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</si>
  <si>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</si>
  <si>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</si>
  <si>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</si>
  <si>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</si>
  <si>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</si>
  <si>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</si>
  <si>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</si>
  <si>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</si>
  <si>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</si>
  <si>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</si>
  <si>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</si>
  <si>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</si>
  <si>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</si>
  <si>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</si>
  <si>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</si>
  <si>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</si>
  <si>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</si>
  <si>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</si>
  <si>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</si>
  <si>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</si>
  <si>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</si>
  <si>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</si>
  <si>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</si>
  <si>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</si>
  <si>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</si>
  <si>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</si>
  <si>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</si>
  <si>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</si>
  <si>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</si>
  <si>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</si>
  <si>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</si>
  <si>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</si>
  <si>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</si>
  <si>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</si>
  <si>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</si>
  <si>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</si>
  <si>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</si>
  <si>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</si>
  <si>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</si>
  <si>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</si>
  <si>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</si>
  <si>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</si>
  <si>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</si>
  <si>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</si>
  <si>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</si>
  <si>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</si>
  <si>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</si>
  <si>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</si>
  <si>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</si>
  <si>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</si>
  <si>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</si>
  <si>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</si>
  <si>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</si>
  <si>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</si>
  <si>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</si>
  <si>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</si>
  <si>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</si>
  <si>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</si>
  <si>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</si>
  <si>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</si>
  <si>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</si>
  <si>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</si>
  <si>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</si>
  <si>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</si>
  <si>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</si>
  <si>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</si>
  <si>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</si>
  <si>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</si>
  <si>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</si>
  <si>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</si>
  <si>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</si>
  <si>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</si>
  <si>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</si>
  <si>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</si>
  <si>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</si>
  <si>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</si>
  <si>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</si>
  <si>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</si>
  <si>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</si>
  <si>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</si>
  <si>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</si>
  <si>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</si>
  <si>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</si>
  <si>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</si>
  <si>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</si>
  <si>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</si>
  <si>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</si>
  <si>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</si>
  <si>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</si>
  <si>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</si>
  <si>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</si>
  <si>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</si>
  <si>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</si>
  <si>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</si>
  <si>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</si>
  <si>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</si>
  <si>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</si>
  <si>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</si>
  <si>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</si>
  <si>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</si>
  <si>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</si>
  <si>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</si>
  <si>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</si>
  <si>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</si>
  <si>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</si>
  <si>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</si>
  <si>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</si>
  <si>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</si>
  <si>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</si>
  <si>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</si>
  <si>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</si>
  <si>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</si>
  <si>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</si>
  <si>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</si>
  <si>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</si>
  <si>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</si>
  <si>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</si>
  <si>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</si>
  <si>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</si>
  <si>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</si>
  <si>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</si>
  <si>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</si>
  <si>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</si>
  <si>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</si>
  <si>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</si>
  <si>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</si>
  <si>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</si>
  <si>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</si>
  <si>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</si>
  <si>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</si>
  <si>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</si>
  <si>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</si>
  <si>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</si>
  <si>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</si>
  <si>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</si>
  <si>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</si>
  <si>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</si>
  <si>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</si>
  <si>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</si>
  <si>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</si>
  <si>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</si>
  <si>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</si>
  <si>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</si>
  <si>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</si>
  <si>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</si>
  <si>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</si>
  <si>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</si>
  <si>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</si>
  <si>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</si>
  <si>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</si>
  <si>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</si>
  <si>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</si>
  <si>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</si>
  <si>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</si>
  <si>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</si>
  <si>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</si>
  <si>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</si>
  <si>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</si>
  <si>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</si>
  <si>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</si>
  <si>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</si>
  <si>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</si>
  <si>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</si>
  <si>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</si>
  <si>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</si>
  <si>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</si>
  <si>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</si>
  <si>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</si>
  <si>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</si>
  <si>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</si>
  <si>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</si>
  <si>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</si>
  <si>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</si>
  <si>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</si>
  <si>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</si>
  <si>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</si>
  <si>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</si>
  <si>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</si>
  <si>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</si>
  <si>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</si>
  <si>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</si>
  <si>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</si>
  <si>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</si>
  <si>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</si>
  <si>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</si>
  <si>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</si>
  <si>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</si>
  <si>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</si>
  <si>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</si>
  <si>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</si>
  <si>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</si>
  <si>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</si>
  <si>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</si>
  <si>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</si>
  <si>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</si>
  <si>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</si>
  <si>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</si>
  <si>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</si>
  <si>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</si>
  <si>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</si>
  <si>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</si>
  <si>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</si>
  <si>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</si>
  <si>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</si>
  <si>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</si>
  <si>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</si>
  <si>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</si>
  <si>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</si>
  <si>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</si>
  <si>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</si>
  <si>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</si>
  <si>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</si>
  <si>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</si>
  <si>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</si>
  <si>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</si>
  <si>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</si>
  <si>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</si>
  <si>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</si>
  <si>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</si>
  <si>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</si>
  <si>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</si>
  <si>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</si>
  <si>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</si>
  <si>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</si>
  <si>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</si>
  <si>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</si>
  <si>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</si>
  <si>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</si>
  <si>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</si>
  <si>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</si>
  <si>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</si>
  <si>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</si>
  <si>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</si>
  <si>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</si>
  <si>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</si>
  <si>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</si>
  <si>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</si>
  <si>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</si>
  <si>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</si>
  <si>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</si>
  <si>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</si>
  <si>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</si>
  <si>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</si>
  <si>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</si>
  <si>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</si>
  <si>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</si>
  <si>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</si>
  <si>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</si>
  <si>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</si>
  <si>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</si>
  <si>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</si>
  <si>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</si>
  <si>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</si>
  <si>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</si>
  <si>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</si>
  <si>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</si>
  <si>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</si>
  <si>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</si>
  <si>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</si>
  <si>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</si>
  <si>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</si>
  <si>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</si>
  <si>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</si>
  <si>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</si>
  <si>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</si>
  <si>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</si>
  <si>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</si>
  <si>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</si>
  <si>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</si>
  <si>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</si>
  <si>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</si>
  <si>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</si>
  <si>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</si>
  <si>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</si>
  <si>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</si>
  <si>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</si>
  <si>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</si>
  <si>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</si>
  <si>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</si>
  <si>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</si>
  <si>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</si>
  <si>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</si>
  <si>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</si>
  <si>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</si>
  <si>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</si>
  <si>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</si>
  <si>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</si>
  <si>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</si>
  <si>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</si>
  <si>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</si>
  <si>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</si>
  <si>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</si>
  <si>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</si>
  <si>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</si>
  <si>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</si>
  <si>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</si>
  <si>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</si>
  <si>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</si>
  <si>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</si>
  <si>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</si>
  <si>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</si>
  <si>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</si>
  <si>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</si>
  <si>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</si>
  <si>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</si>
  <si>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</si>
  <si>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</si>
  <si>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</si>
  <si>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</si>
  <si>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</si>
  <si>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</si>
  <si>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</si>
  <si>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</si>
  <si>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</si>
  <si>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</si>
  <si>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</si>
  <si>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</si>
  <si>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</si>
  <si>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</si>
  <si>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</si>
  <si>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</si>
  <si>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</si>
  <si>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</si>
  <si>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</si>
  <si>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</si>
  <si>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</si>
  <si>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</si>
  <si>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</si>
  <si>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</si>
  <si>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</si>
  <si>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</si>
  <si>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</si>
  <si>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</si>
  <si>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</si>
  <si>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</si>
  <si>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</si>
  <si>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</si>
  <si>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</si>
  <si>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</si>
  <si>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</si>
  <si>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</si>
  <si>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</si>
  <si>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</si>
  <si>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</si>
  <si>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</si>
  <si>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</si>
  <si>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</si>
  <si>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</si>
  <si>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</si>
  <si>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</si>
  <si>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</si>
  <si>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</si>
  <si>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</si>
  <si>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</si>
  <si>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</si>
  <si>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</si>
  <si>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</si>
  <si>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</si>
  <si>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</si>
  <si>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</si>
  <si>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</si>
  <si>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</si>
  <si>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</si>
  <si>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</si>
  <si>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</si>
  <si>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</si>
  <si>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</si>
  <si>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</si>
  <si>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</si>
  <si>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</si>
  <si>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</si>
  <si>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</si>
  <si>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</si>
  <si>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</si>
  <si>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</si>
  <si>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</si>
  <si>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</si>
  <si>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</si>
  <si>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</si>
  <si>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</si>
  <si>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</si>
  <si>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</si>
  <si>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</si>
  <si>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</si>
  <si>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</si>
  <si>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</si>
  <si>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</si>
  <si>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</si>
  <si>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</si>
  <si>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</si>
  <si>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</si>
  <si>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</si>
  <si>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</si>
  <si>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</si>
  <si>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</si>
  <si>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</si>
  <si>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</si>
  <si>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</si>
  <si>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</si>
  <si>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</si>
  <si>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</si>
  <si>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</si>
  <si>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</si>
  <si>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</si>
  <si>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</si>
  <si>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</si>
  <si>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</si>
  <si>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</si>
  <si>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</si>
  <si>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</si>
  <si>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</si>
  <si>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</si>
  <si>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</si>
  <si>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</si>
  <si>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</si>
  <si>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</si>
  <si>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</si>
  <si>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</si>
  <si>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</si>
  <si>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</si>
  <si>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</si>
  <si>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</si>
  <si>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</si>
  <si>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</si>
  <si>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</si>
  <si>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</si>
  <si>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</si>
  <si>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</si>
  <si>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</si>
  <si>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</si>
  <si>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</si>
  <si>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</si>
  <si>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</si>
  <si>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</si>
  <si>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</si>
  <si>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</si>
  <si>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</si>
  <si>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</si>
  <si>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</si>
  <si>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</si>
  <si>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</si>
  <si>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</si>
  <si>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</si>
  <si>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</si>
  <si>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</si>
  <si>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</si>
  <si>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</si>
  <si>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</si>
  <si>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</si>
  <si>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</si>
  <si>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</si>
  <si>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</si>
  <si>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</si>
  <si>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</si>
  <si>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</si>
  <si>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</si>
  <si>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</si>
  <si>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</si>
  <si>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</si>
  <si>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</si>
  <si>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</si>
  <si>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</si>
  <si>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</si>
  <si>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</si>
  <si>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</si>
  <si>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</si>
  <si>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</si>
  <si>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</si>
  <si>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</si>
  <si>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</si>
  <si>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</si>
  <si>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</si>
  <si>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</si>
  <si>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</si>
  <si>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</si>
  <si>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</si>
  <si>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</si>
  <si>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</si>
  <si>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</si>
  <si>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</si>
  <si>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</si>
  <si>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</si>
  <si>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</si>
  <si>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</si>
  <si>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</si>
  <si>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</si>
  <si>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</si>
  <si>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</si>
  <si>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</si>
  <si>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</si>
  <si>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</si>
  <si>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</si>
  <si>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</si>
  <si>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</si>
  <si>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</si>
  <si>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</si>
  <si>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</si>
  <si>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</si>
  <si>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</si>
  <si>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</si>
  <si>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</si>
  <si>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</si>
  <si>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</si>
  <si>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</si>
  <si>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</si>
  <si>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</si>
  <si>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</si>
  <si>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</si>
  <si>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</si>
  <si>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</si>
  <si>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</si>
  <si>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</si>
  <si>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</si>
  <si>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</si>
  <si>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</si>
  <si>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</si>
  <si>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</si>
  <si>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</si>
  <si>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</si>
  <si>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</si>
  <si>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</si>
  <si>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</si>
  <si>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</si>
  <si>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</si>
  <si>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</si>
  <si>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</si>
  <si>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</si>
  <si>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</si>
  <si>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</si>
  <si>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</si>
  <si>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</si>
  <si>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</si>
  <si>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</si>
  <si>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</si>
  <si>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</si>
  <si>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</si>
  <si>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</si>
  <si>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</si>
  <si>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</si>
  <si>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</si>
  <si>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</si>
  <si>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</si>
  <si>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</si>
  <si>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</si>
  <si>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</si>
  <si>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</si>
  <si>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</si>
  <si>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</si>
  <si>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</si>
  <si>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</si>
  <si>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</si>
  <si>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</si>
  <si>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</si>
  <si>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</si>
  <si>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</si>
  <si>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</si>
  <si>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</si>
  <si>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</si>
  <si>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</si>
  <si>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</si>
  <si>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</si>
  <si>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</si>
  <si>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</si>
  <si>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</si>
  <si>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</si>
  <si>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</si>
  <si>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</si>
  <si>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</si>
  <si>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</si>
  <si>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</si>
  <si>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</si>
  <si>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</si>
  <si>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</si>
  <si>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</si>
  <si>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</si>
  <si>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</si>
  <si>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</si>
  <si>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</si>
  <si>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</si>
  <si>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</si>
  <si>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</si>
  <si>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</si>
  <si>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</si>
  <si>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</si>
  <si>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</si>
  <si>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</si>
  <si>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</si>
  <si>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</si>
  <si>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</si>
  <si>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</si>
  <si>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</si>
  <si>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</si>
  <si>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</si>
  <si>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</si>
  <si>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</si>
  <si>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</si>
  <si>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</si>
  <si>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</si>
  <si>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</si>
  <si>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</si>
  <si>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</si>
  <si>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</si>
  <si>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</si>
  <si>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</si>
  <si>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</si>
  <si>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</si>
  <si>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</si>
  <si>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</si>
  <si>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</si>
  <si>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</si>
  <si>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</si>
  <si>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</si>
  <si>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</si>
  <si>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</si>
  <si>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</si>
  <si>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</si>
  <si>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</si>
  <si>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</si>
  <si>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</si>
  <si>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</si>
  <si>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</si>
  <si>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</si>
  <si>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</si>
  <si>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</si>
  <si>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</si>
  <si>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</si>
  <si>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</si>
  <si>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</si>
  <si>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</si>
  <si>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</si>
  <si>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</si>
  <si>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</si>
  <si>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</si>
  <si>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</si>
  <si>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</si>
  <si>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</si>
  <si>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</si>
  <si>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</si>
  <si>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</si>
  <si>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</si>
  <si>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</si>
  <si>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</si>
  <si>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</si>
  <si>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</si>
  <si>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</si>
  <si>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</si>
  <si>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</si>
  <si>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</si>
  <si>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</si>
  <si>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</si>
  <si>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</si>
  <si>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</si>
  <si>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</si>
  <si>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</si>
  <si>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</si>
  <si>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</si>
  <si>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</si>
  <si>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</si>
  <si>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</si>
  <si>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</si>
  <si>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</si>
  <si>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</si>
  <si>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</si>
  <si>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</si>
  <si>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</si>
  <si>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</si>
  <si>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</si>
  <si>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</si>
  <si>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</si>
  <si>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</si>
  <si>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</si>
  <si>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</si>
  <si>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</si>
  <si>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</si>
  <si>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</si>
  <si>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</si>
  <si>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</si>
  <si>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</si>
  <si>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</si>
  <si>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</si>
  <si>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</si>
  <si>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</si>
  <si>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</si>
  <si>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</si>
  <si>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</si>
  <si>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</si>
  <si>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</si>
  <si>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</si>
  <si>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</si>
  <si>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</si>
  <si>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</si>
  <si>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</si>
  <si>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</si>
  <si>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</si>
  <si>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</si>
  <si>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</si>
  <si>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</si>
  <si>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</si>
  <si>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</si>
  <si>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</si>
  <si>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</si>
  <si>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</si>
  <si>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</si>
  <si>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</si>
  <si>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</si>
  <si>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</si>
  <si>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</si>
  <si>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</si>
  <si>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</si>
  <si>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</si>
  <si>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</si>
  <si>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</si>
  <si>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</si>
  <si>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</si>
  <si>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</si>
  <si>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</si>
  <si>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</si>
  <si>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</si>
  <si>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</si>
  <si>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</si>
  <si>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</si>
  <si>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</si>
  <si>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</si>
  <si>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</si>
  <si>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</si>
  <si>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</si>
  <si>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</si>
  <si>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</si>
  <si>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</si>
  <si>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</si>
  <si>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</si>
  <si>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</si>
  <si>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</si>
  <si>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</si>
  <si>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</si>
  <si>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</si>
  <si>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</si>
  <si>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</si>
  <si>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</si>
  <si>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</si>
  <si>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</si>
  <si>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</si>
  <si>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</si>
  <si>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</si>
  <si>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</si>
  <si>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</si>
  <si>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</si>
  <si>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</si>
  <si>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</si>
  <si>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</si>
  <si>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</si>
  <si>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</si>
  <si>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</si>
  <si>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</si>
  <si>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</si>
  <si>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</si>
  <si>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</si>
  <si>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</si>
  <si>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</si>
  <si>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</si>
  <si>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</si>
  <si>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</si>
  <si>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</si>
  <si>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</si>
  <si>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</si>
  <si>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</si>
  <si>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</si>
  <si>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</si>
  <si>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</si>
  <si>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</si>
  <si>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</si>
  <si>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</si>
  <si>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</si>
  <si>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</si>
  <si>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</si>
  <si>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</si>
  <si>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</si>
  <si>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</si>
  <si>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</si>
  <si>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</si>
  <si>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</si>
  <si>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</si>
  <si>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</si>
  <si>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</si>
  <si>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</si>
  <si>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</si>
  <si>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</si>
  <si>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</si>
  <si>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</si>
  <si>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</si>
  <si>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</si>
  <si>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</si>
  <si>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</si>
  <si>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</si>
  <si>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</si>
  <si>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</si>
  <si>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</si>
  <si>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</si>
  <si>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</si>
  <si>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</si>
  <si>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</si>
  <si>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</si>
  <si>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</si>
  <si>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</si>
  <si>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</si>
  <si>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</si>
  <si>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</si>
  <si>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</si>
  <si>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</si>
  <si>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</si>
  <si>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</si>
  <si>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</si>
  <si>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</si>
  <si>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</si>
  <si>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</si>
  <si>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</si>
  <si>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</si>
  <si>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</si>
  <si>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</si>
  <si>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</si>
  <si>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</si>
  <si>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</si>
  <si>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</si>
  <si>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</si>
  <si>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</si>
  <si>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</si>
  <si>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</si>
  <si>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</si>
  <si>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</si>
  <si>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</si>
  <si>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</si>
  <si>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</si>
  <si>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</si>
  <si>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</si>
  <si>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</si>
  <si>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</si>
  <si>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</si>
  <si>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</si>
  <si>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</si>
  <si>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</si>
  <si>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</si>
  <si>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</si>
  <si>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</si>
  <si>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</si>
  <si>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</si>
  <si>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</si>
  <si>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</si>
  <si>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</si>
  <si>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</si>
  <si>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</si>
  <si>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</si>
  <si>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</si>
  <si>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</si>
  <si>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</si>
  <si>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</si>
  <si>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</si>
  <si>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</si>
  <si>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</si>
  <si>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</si>
  <si>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</si>
  <si>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</si>
  <si>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</si>
  <si>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</si>
  <si>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</si>
  <si>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</si>
  <si>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</si>
  <si>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</si>
  <si>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</si>
  <si>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</si>
  <si>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</si>
  <si>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</si>
  <si>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</si>
  <si>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</si>
  <si>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</si>
  <si>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</si>
  <si>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</si>
  <si>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</si>
  <si>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</si>
  <si>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</si>
  <si>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</si>
  <si>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</si>
  <si>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</si>
  <si>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</si>
  <si>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</si>
  <si>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</si>
  <si>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</si>
  <si>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</si>
  <si>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</si>
  <si>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</si>
  <si>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</si>
  <si>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</si>
  <si>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</si>
  <si>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</si>
  <si>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</si>
  <si>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</si>
  <si>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</si>
  <si>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</si>
  <si>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</si>
  <si>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</si>
  <si>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</si>
  <si>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</si>
  <si>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</si>
  <si>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</si>
  <si>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</si>
  <si>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</si>
  <si>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</si>
  <si>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</si>
  <si>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</si>
  <si>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</si>
  <si>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</si>
  <si>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</si>
  <si>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</si>
  <si>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</si>
  <si>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</si>
  <si>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</si>
  <si>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</si>
  <si>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</si>
  <si>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</si>
  <si>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</si>
  <si>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</si>
  <si>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</si>
  <si>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</si>
  <si>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</si>
  <si>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</si>
  <si>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</si>
  <si>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</si>
  <si>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</si>
  <si>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</si>
  <si>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</si>
  <si>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</si>
  <si>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</si>
  <si>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</si>
  <si>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</si>
  <si>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</si>
  <si>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</si>
  <si>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</si>
  <si>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</si>
  <si>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</si>
  <si>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</si>
  <si>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</si>
  <si>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</si>
  <si>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</si>
  <si>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</si>
  <si>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</si>
  <si>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</si>
  <si>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</si>
  <si>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</si>
  <si>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</si>
  <si>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</si>
  <si>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</si>
  <si>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</si>
  <si>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</si>
  <si>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</si>
  <si>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</si>
  <si>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</si>
  <si>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</si>
  <si>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</si>
  <si>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</si>
  <si>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</si>
  <si>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</si>
  <si>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</si>
  <si>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</si>
  <si>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</si>
  <si>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</si>
  <si>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</si>
  <si>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</si>
  <si>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</si>
  <si>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</si>
  <si>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</si>
  <si>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</si>
  <si>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</si>
  <si>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</si>
  <si>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</si>
  <si>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</si>
  <si>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</si>
  <si>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</si>
  <si>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</si>
  <si>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</si>
  <si>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</si>
  <si>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</si>
  <si>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</si>
  <si>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</si>
  <si>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</si>
  <si>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</si>
  <si>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</si>
  <si>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</si>
  <si>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</si>
  <si>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</si>
  <si>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</si>
  <si>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</si>
  <si>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</si>
  <si>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</si>
  <si>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</si>
  <si>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</si>
  <si>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</si>
  <si>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</si>
  <si>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</si>
  <si>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</si>
  <si>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</si>
  <si>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</si>
  <si>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</si>
  <si>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</si>
  <si>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</si>
  <si>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</si>
  <si>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</si>
  <si>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</si>
  <si>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</si>
  <si>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</si>
  <si>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</si>
  <si>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</si>
  <si>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</si>
  <si>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</si>
  <si>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</si>
  <si>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</si>
  <si>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</si>
  <si>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</si>
  <si>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</si>
  <si>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</si>
  <si>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</si>
  <si>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</si>
  <si>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</si>
  <si>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</si>
  <si>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</si>
  <si>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</si>
  <si>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</si>
  <si>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</si>
  <si>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</si>
  <si>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</si>
  <si>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</si>
  <si>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</si>
  <si>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</si>
  <si>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</si>
  <si>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</si>
  <si>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</si>
  <si>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</si>
  <si>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</si>
  <si>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</si>
  <si>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</si>
  <si>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</si>
  <si>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</si>
  <si>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</si>
  <si>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</si>
  <si>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</si>
  <si>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</si>
  <si>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</si>
  <si>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</si>
  <si>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</si>
  <si>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</si>
  <si>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</si>
  <si>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</si>
  <si>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</si>
  <si>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</si>
  <si>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</si>
  <si>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</si>
  <si>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</si>
  <si>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</si>
  <si>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</si>
  <si>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</si>
  <si>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</si>
  <si>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</si>
  <si>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</si>
  <si>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</si>
  <si>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</si>
  <si>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</si>
  <si>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</si>
  <si>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</si>
  <si>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</si>
  <si>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</si>
  <si>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</si>
  <si>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</si>
  <si>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</si>
  <si>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</si>
  <si>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</si>
  <si>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</si>
  <si>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</si>
  <si>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</si>
  <si>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</si>
  <si>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</si>
  <si>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</si>
  <si>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</si>
  <si>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</si>
  <si>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</si>
  <si>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</si>
  <si>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</si>
  <si>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</si>
  <si>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</si>
  <si>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</si>
  <si>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</si>
  <si>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</si>
  <si>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</si>
  <si>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</si>
  <si>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</si>
  <si>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</si>
  <si>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</si>
  <si>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</si>
  <si>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</si>
  <si>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</si>
  <si>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</si>
  <si>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</si>
  <si>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</si>
  <si>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</si>
  <si>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</si>
  <si>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</si>
  <si>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</si>
  <si>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</si>
  <si>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</si>
  <si>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</si>
  <si>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</si>
  <si>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</si>
  <si>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</si>
  <si>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</si>
  <si>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</si>
  <si>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</si>
  <si>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</si>
  <si>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</si>
  <si>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</si>
  <si>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</si>
  <si>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</si>
  <si>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</si>
  <si>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</si>
  <si>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</si>
  <si>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</si>
  <si>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</si>
  <si>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</si>
  <si>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</si>
  <si>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</si>
  <si>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</si>
  <si>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</si>
  <si>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</si>
  <si>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</si>
  <si>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</si>
  <si>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</si>
  <si>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</si>
  <si>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</si>
  <si>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</si>
  <si>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</si>
  <si>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</si>
  <si>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</si>
  <si>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</si>
  <si>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</si>
  <si>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</si>
  <si>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</si>
  <si>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</si>
  <si>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</si>
  <si>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</si>
  <si>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</si>
  <si>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</si>
  <si>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</si>
  <si>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</si>
  <si>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</si>
  <si>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</si>
  <si>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</si>
  <si>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</si>
  <si>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</si>
  <si>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</si>
  <si>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</si>
  <si>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</si>
  <si>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</si>
  <si>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</si>
  <si>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</si>
  <si>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</si>
  <si>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</si>
  <si>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</si>
  <si>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</si>
  <si>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</si>
  <si>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</si>
  <si>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</si>
  <si>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</si>
  <si>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</si>
  <si>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</si>
  <si>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</si>
  <si>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</si>
  <si>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</si>
  <si>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</si>
  <si>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</si>
  <si>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</si>
  <si>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</si>
  <si>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</si>
  <si>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</si>
  <si>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</si>
  <si>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</si>
  <si>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</si>
  <si>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</si>
  <si>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</si>
  <si>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</si>
  <si>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</si>
  <si>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</si>
  <si>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</si>
  <si>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</si>
  <si>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</si>
  <si>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</si>
  <si>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</si>
  <si>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</si>
  <si>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</si>
  <si>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</si>
  <si>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</si>
  <si>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</si>
  <si>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</si>
  <si>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</si>
  <si>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</si>
  <si>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</si>
  <si>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</si>
  <si>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</si>
  <si>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</si>
  <si>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</si>
  <si>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</si>
  <si>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</si>
  <si>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</si>
  <si>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</si>
  <si>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</si>
  <si>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</si>
  <si>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</si>
  <si>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</si>
  <si>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</si>
  <si>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</si>
  <si>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</si>
  <si>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</si>
  <si>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</si>
  <si>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</si>
  <si>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</si>
  <si>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</si>
  <si>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</si>
  <si>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</si>
  <si>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</si>
  <si>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</si>
  <si>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</si>
  <si>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</si>
  <si>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</si>
  <si>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</si>
  <si>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</si>
  <si>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</si>
  <si>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</si>
  <si>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</si>
  <si>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</si>
  <si>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</si>
  <si>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</si>
  <si>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</si>
  <si>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</si>
  <si>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</si>
  <si>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</si>
  <si>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</si>
  <si>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</si>
  <si>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</si>
  <si>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</si>
  <si>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</si>
  <si>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</si>
  <si>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</si>
  <si>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</si>
  <si>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</si>
  <si>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</si>
  <si>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</si>
  <si>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</si>
  <si>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</si>
  <si>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</si>
  <si>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</si>
  <si>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</si>
  <si>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</si>
  <si>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</si>
  <si>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</si>
  <si>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</si>
  <si>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</si>
  <si>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</si>
  <si>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</si>
  <si>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</si>
  <si>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</si>
  <si>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</si>
  <si>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</si>
  <si>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</si>
  <si>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</si>
  <si>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</si>
  <si>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</si>
  <si>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</si>
  <si>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</si>
  <si>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</si>
  <si>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</si>
  <si>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</si>
  <si>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</si>
  <si>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</si>
  <si>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</si>
  <si>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</si>
  <si>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</si>
  <si>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</si>
  <si>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</si>
  <si>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</si>
  <si>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</si>
  <si>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</si>
  <si>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</si>
  <si>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</si>
  <si>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</si>
  <si>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</si>
  <si>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</si>
  <si>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</si>
  <si>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</si>
  <si>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</si>
  <si>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</si>
  <si>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</si>
  <si>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</si>
  <si>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</si>
  <si>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</si>
  <si>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</si>
  <si>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</si>
  <si>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</si>
  <si>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</si>
  <si>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</si>
  <si>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</si>
  <si>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</si>
  <si>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</si>
  <si>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</si>
  <si>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</si>
  <si>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</si>
  <si>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</si>
  <si>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</si>
  <si>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</si>
  <si>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</si>
  <si>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</si>
  <si>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</si>
  <si>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</si>
  <si>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</si>
  <si>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</si>
  <si>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</si>
  <si>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</si>
  <si>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</si>
  <si>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</si>
  <si>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</si>
  <si>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</si>
  <si>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</si>
  <si>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</si>
  <si>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</si>
  <si>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</si>
  <si>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</si>
  <si>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</si>
  <si>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</si>
  <si>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</si>
  <si>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</si>
  <si>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</si>
  <si>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</si>
  <si>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</si>
  <si>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</si>
  <si>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</si>
  <si>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</si>
  <si>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</si>
  <si>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</si>
  <si>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</si>
  <si>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</si>
  <si>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</si>
  <si>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</si>
  <si>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</si>
  <si>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</si>
  <si>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</si>
  <si>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</si>
  <si>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</si>
  <si>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</si>
  <si>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</si>
  <si>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</si>
  <si>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</si>
  <si>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</si>
  <si>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</si>
  <si>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</si>
  <si>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</si>
  <si>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</si>
  <si>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</si>
  <si>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</si>
  <si>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</si>
  <si>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</si>
  <si>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</si>
  <si>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</si>
  <si>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</si>
  <si>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</si>
  <si>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</si>
  <si>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</si>
  <si>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</si>
  <si>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</si>
  <si>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</si>
  <si>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</si>
  <si>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</si>
  <si>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</si>
  <si>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</si>
  <si>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</si>
  <si>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</si>
  <si>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</si>
  <si>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</si>
  <si>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</si>
  <si>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</si>
  <si>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</si>
  <si>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</si>
  <si>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</si>
  <si>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</si>
  <si>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</si>
  <si>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</si>
  <si>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</si>
  <si>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</si>
  <si>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</si>
  <si>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</si>
  <si>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</si>
  <si>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</si>
  <si>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</si>
  <si>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</si>
  <si>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</si>
  <si>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</si>
  <si>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</si>
  <si>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</si>
  <si>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</si>
  <si>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</si>
  <si>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</si>
  <si>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</si>
  <si>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</si>
  <si>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</si>
  <si>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</si>
  <si>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</si>
  <si>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</si>
  <si>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</si>
  <si>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</si>
  <si>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</si>
  <si>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</si>
  <si>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</si>
  <si>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</si>
  <si>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</si>
  <si>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</si>
  <si>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</si>
  <si>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</si>
  <si>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</si>
  <si>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</si>
  <si>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</si>
  <si>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</si>
  <si>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</si>
  <si>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</si>
  <si>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</si>
  <si>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</si>
  <si>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</si>
  <si>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</si>
  <si>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</si>
  <si>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</si>
  <si>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</si>
  <si>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</si>
  <si>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</si>
  <si>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</si>
  <si>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</si>
  <si>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</si>
  <si>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</si>
  <si>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</si>
  <si>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</si>
  <si>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</si>
  <si>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</si>
  <si>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</si>
  <si>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</si>
  <si>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</si>
  <si>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</si>
  <si>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</si>
  <si>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</si>
  <si>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</si>
  <si>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</si>
  <si>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</si>
  <si>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</si>
  <si>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</si>
  <si>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</si>
  <si>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</si>
  <si>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</si>
  <si>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</si>
  <si>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</si>
  <si>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</si>
  <si>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</si>
  <si>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</si>
  <si>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</si>
  <si>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</si>
  <si>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</si>
  <si>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</si>
  <si>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</si>
  <si>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</si>
  <si>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</si>
  <si>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</si>
  <si>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</si>
  <si>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</si>
  <si>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</si>
  <si>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</si>
  <si>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</si>
  <si>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</si>
  <si>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</si>
  <si>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</si>
  <si>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</si>
  <si>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</si>
  <si>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</si>
  <si>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</si>
  <si>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</si>
  <si>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</si>
  <si>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</si>
  <si>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</si>
  <si>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</si>
  <si>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</si>
  <si>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</si>
  <si>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</si>
  <si>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</si>
  <si>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</si>
  <si>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</si>
  <si>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</si>
  <si>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</si>
  <si>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</si>
  <si>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</si>
  <si>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</si>
  <si>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</si>
  <si>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</si>
  <si>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</si>
  <si>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</si>
  <si>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</si>
  <si>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</si>
  <si>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</si>
  <si>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</si>
  <si>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</si>
  <si>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</si>
  <si>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</si>
  <si>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</si>
  <si>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</si>
  <si>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</si>
  <si>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</si>
  <si>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</si>
  <si>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</si>
  <si>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</si>
  <si>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</si>
  <si>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</si>
  <si>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</si>
  <si>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</si>
  <si>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</si>
  <si>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</si>
  <si>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</si>
  <si>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</si>
  <si>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</si>
  <si>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</si>
  <si>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</si>
  <si>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</si>
  <si>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</si>
  <si>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</si>
  <si>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</si>
  <si>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</si>
  <si>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</si>
  <si>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</si>
  <si>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</si>
  <si>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</si>
  <si>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</si>
  <si>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</si>
  <si>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</si>
  <si>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</si>
  <si>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</si>
  <si>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</si>
  <si>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</si>
  <si>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</si>
  <si>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</si>
  <si>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</si>
  <si>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</si>
  <si>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</si>
  <si>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</si>
  <si>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</si>
  <si>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</si>
  <si>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</si>
  <si>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</si>
  <si>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</si>
  <si>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</si>
  <si>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</si>
  <si>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</si>
  <si>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</si>
  <si>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</si>
  <si>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</si>
  <si>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</si>
  <si>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</si>
  <si>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</si>
  <si>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</si>
  <si>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</si>
  <si>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</si>
  <si>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</si>
  <si>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</si>
  <si>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</si>
  <si>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</si>
  <si>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</si>
  <si>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</si>
  <si>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</si>
  <si>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</si>
  <si>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</si>
  <si>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</si>
  <si>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</si>
  <si>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</si>
  <si>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</si>
  <si>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</si>
  <si>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</si>
  <si>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</si>
  <si>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</si>
  <si>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</si>
  <si>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</si>
  <si>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</si>
  <si>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</si>
  <si>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</si>
  <si>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</si>
  <si>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</si>
  <si>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</si>
  <si>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</si>
  <si>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</si>
  <si>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</si>
  <si>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</si>
  <si>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</si>
  <si>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</si>
  <si>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</si>
  <si>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</si>
  <si>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</si>
  <si>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</si>
  <si>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</si>
  <si>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</si>
  <si>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</si>
  <si>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</si>
  <si>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</si>
  <si>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</si>
  <si>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</si>
  <si>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</si>
  <si>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</si>
  <si>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</si>
  <si>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</si>
  <si>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</si>
  <si>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</si>
  <si>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</si>
  <si>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</si>
  <si>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</si>
  <si>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</si>
  <si>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</si>
  <si>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</si>
  <si>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</si>
  <si>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</si>
  <si>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</si>
  <si>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</si>
  <si>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</si>
  <si>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</si>
  <si>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</si>
  <si>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</si>
  <si>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</si>
  <si>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</si>
  <si>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</si>
  <si>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</si>
  <si>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</si>
  <si>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</si>
  <si>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</si>
  <si>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</si>
  <si>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</si>
  <si>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</si>
  <si>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</si>
  <si>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</si>
  <si>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</si>
  <si>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</si>
  <si>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</si>
  <si>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</si>
  <si>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</si>
  <si>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</si>
  <si>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</si>
  <si>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</si>
  <si>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</si>
  <si>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</si>
  <si>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</si>
  <si>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</si>
  <si>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</si>
  <si>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</si>
  <si>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</si>
  <si>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</si>
  <si>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</si>
  <si>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</si>
  <si>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</si>
  <si>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</si>
  <si>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</si>
  <si>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</si>
  <si>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</si>
  <si>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</si>
  <si>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</si>
  <si>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</si>
  <si>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</si>
  <si>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</si>
  <si>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</si>
  <si>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</si>
  <si>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</si>
  <si>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</si>
  <si>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</si>
  <si>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</si>
  <si>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</si>
  <si>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</si>
  <si>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</si>
  <si>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</si>
  <si>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</si>
  <si>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</si>
  <si>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</si>
  <si>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</si>
  <si>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</si>
  <si>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</si>
  <si>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</si>
  <si>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</si>
  <si>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</si>
  <si>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</si>
  <si>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</si>
  <si>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</si>
  <si>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</si>
  <si>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</si>
  <si>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</si>
  <si>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</si>
  <si>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</si>
  <si>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</si>
  <si>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</si>
  <si>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</si>
  <si>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</si>
  <si>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</si>
  <si>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</si>
  <si>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</si>
  <si>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</si>
  <si>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</si>
  <si>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</si>
  <si>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</si>
  <si>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</si>
  <si>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</si>
  <si>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</si>
  <si>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</si>
  <si>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</si>
  <si>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</si>
  <si>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</si>
  <si>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</si>
  <si>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</si>
  <si>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</si>
  <si>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</si>
  <si>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</si>
  <si>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</si>
  <si>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</si>
  <si>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</si>
  <si>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</si>
  <si>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</si>
  <si>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</si>
  <si>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</si>
  <si>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</si>
  <si>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</si>
  <si>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</si>
  <si>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</si>
  <si>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</si>
  <si>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</si>
  <si>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</si>
  <si>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</si>
  <si>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</si>
  <si>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</si>
  <si>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</si>
  <si>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</si>
  <si>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</si>
  <si>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</si>
  <si>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</si>
  <si>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</si>
  <si>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</si>
  <si>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</si>
  <si>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</si>
  <si>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</si>
  <si>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</si>
  <si>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</si>
  <si>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</si>
  <si>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</si>
  <si>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</si>
  <si>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</si>
  <si>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</si>
  <si>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</si>
  <si>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</si>
  <si>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</si>
  <si>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</si>
  <si>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</si>
  <si>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</si>
  <si>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</si>
  <si>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</si>
  <si>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</si>
  <si>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</si>
  <si>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</si>
  <si>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</si>
  <si>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</si>
  <si>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</si>
  <si>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</si>
  <si>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</si>
  <si>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</si>
  <si>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</si>
  <si>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</si>
  <si>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</si>
  <si>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</si>
  <si>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</si>
  <si>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</si>
  <si>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</si>
  <si>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</si>
  <si>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</si>
  <si>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</si>
  <si>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</si>
  <si>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</si>
  <si>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</si>
  <si>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</si>
  <si>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</si>
  <si>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</si>
  <si>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</si>
  <si>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</si>
  <si>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</si>
  <si>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</si>
  <si>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</si>
  <si>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</si>
  <si>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</si>
  <si>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</si>
  <si>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</si>
  <si>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</si>
  <si>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</si>
  <si>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</si>
  <si>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</si>
  <si>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</si>
  <si>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</si>
  <si>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</si>
  <si>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</si>
  <si>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</si>
  <si>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</si>
  <si>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</si>
  <si>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</si>
  <si>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</si>
  <si>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</si>
  <si>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</si>
  <si>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</si>
  <si>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</si>
  <si>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</si>
  <si>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</si>
  <si>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</si>
  <si>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</si>
  <si>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</si>
  <si>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</si>
  <si>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</si>
  <si>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</si>
  <si>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</si>
  <si>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</si>
  <si>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</si>
  <si>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</si>
  <si>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</si>
  <si>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</si>
  <si>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</si>
  <si>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</si>
  <si>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</si>
  <si>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</si>
  <si>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</si>
  <si>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</si>
  <si>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</si>
  <si>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</si>
  <si>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</si>
  <si>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</si>
  <si>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</si>
  <si>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</si>
  <si>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</si>
  <si>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</si>
  <si>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</si>
  <si>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</si>
  <si>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</si>
  <si>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</si>
  <si>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</si>
  <si>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</si>
  <si>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</si>
  <si>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</si>
  <si>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</si>
  <si>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</si>
  <si>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</si>
  <si>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</si>
  <si>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</si>
  <si>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</si>
  <si>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</si>
  <si>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</si>
  <si>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</si>
  <si>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</si>
  <si>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</si>
  <si>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</si>
  <si>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</si>
  <si>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</si>
  <si>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</si>
  <si>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</si>
  <si>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</si>
  <si>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</si>
  <si>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</si>
  <si>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</si>
  <si>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</si>
  <si>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</si>
  <si>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</si>
  <si>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</si>
  <si>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</si>
  <si>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</si>
  <si>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</si>
  <si>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</si>
  <si>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</si>
  <si>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</si>
  <si>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</si>
  <si>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</si>
  <si>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</si>
  <si>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</si>
  <si>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</si>
  <si>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</si>
  <si>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</si>
  <si>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</si>
  <si>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</si>
  <si>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</si>
  <si>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</si>
  <si>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</si>
  <si>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</si>
  <si>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</si>
  <si>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</si>
  <si>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</si>
  <si>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</si>
  <si>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</si>
  <si>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</si>
  <si>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</si>
  <si>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</si>
  <si>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</si>
  <si>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</si>
  <si>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</si>
  <si>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</si>
  <si>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</si>
  <si>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</si>
  <si>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</si>
  <si>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</si>
  <si>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</si>
  <si>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</si>
  <si>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</si>
  <si>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</si>
  <si>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</si>
  <si>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</si>
  <si>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</si>
  <si>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</si>
  <si>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</si>
  <si>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</si>
  <si>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</si>
  <si>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</si>
  <si>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</si>
  <si>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</si>
  <si>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</si>
  <si>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</si>
  <si>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</si>
  <si>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</si>
  <si>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</si>
  <si>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</si>
  <si>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</si>
  <si>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</si>
  <si>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</si>
  <si>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</si>
  <si>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</si>
  <si>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</si>
  <si>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</si>
  <si>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</si>
  <si>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</si>
  <si>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</si>
  <si>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</si>
  <si>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</si>
  <si>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</si>
  <si>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</si>
  <si>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</si>
  <si>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</si>
  <si>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</si>
  <si>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</si>
  <si>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</si>
  <si>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</si>
  <si>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</si>
  <si>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</si>
  <si>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</si>
  <si>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</si>
  <si>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</si>
  <si>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</si>
  <si>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</si>
  <si>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</si>
  <si>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</si>
  <si>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</si>
  <si>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</si>
  <si>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</si>
  <si>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</si>
  <si>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</si>
  <si>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</si>
  <si>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</si>
  <si>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</si>
  <si>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</si>
  <si>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</si>
  <si>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</si>
  <si>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</si>
  <si>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</si>
  <si>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</si>
  <si>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</si>
  <si>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</si>
  <si>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</si>
  <si>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</si>
  <si>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</si>
  <si>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</si>
  <si>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</si>
  <si>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</si>
  <si>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</si>
  <si>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</si>
  <si>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</si>
  <si>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</si>
  <si>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</si>
  <si>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</si>
  <si>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</si>
  <si>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</si>
  <si>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</si>
  <si>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</si>
  <si>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</si>
  <si>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</si>
  <si>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</si>
  <si>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</si>
  <si>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</si>
  <si>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</si>
  <si>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</si>
  <si>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</si>
  <si>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</si>
  <si>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</si>
  <si>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</si>
  <si>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</si>
  <si>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</si>
  <si>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</si>
  <si>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</si>
  <si>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</si>
  <si>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</si>
  <si>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</si>
  <si>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</si>
  <si>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</si>
  <si>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</si>
  <si>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</si>
  <si>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</si>
  <si>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</si>
  <si>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</si>
  <si>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</si>
  <si>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</si>
  <si>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</si>
  <si>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</si>
  <si>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</si>
  <si>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</si>
  <si>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</si>
  <si>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</si>
  <si>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</si>
  <si>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</si>
  <si>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</si>
  <si>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</si>
  <si>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</si>
  <si>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</si>
  <si>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</si>
  <si>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</si>
  <si>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</si>
  <si>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</si>
  <si>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</si>
  <si>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</si>
  <si>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</si>
  <si>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</si>
  <si>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</si>
  <si>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</si>
  <si>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</si>
  <si>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</si>
  <si>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</si>
  <si>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</si>
  <si>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</si>
  <si>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</si>
  <si>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</si>
  <si>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</si>
  <si>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</si>
  <si>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</si>
  <si>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</si>
  <si>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</si>
  <si>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</si>
  <si>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</si>
  <si>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</si>
  <si>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</si>
  <si>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</si>
  <si>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</si>
  <si>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</si>
  <si>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</si>
  <si>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</si>
  <si>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</si>
  <si>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</si>
  <si>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</si>
  <si>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</si>
  <si>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</si>
  <si>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</si>
  <si>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</si>
  <si>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</si>
  <si>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</si>
  <si>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</si>
  <si>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</si>
  <si>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</si>
  <si>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</si>
  <si>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</si>
  <si>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</si>
  <si>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</si>
  <si>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</si>
  <si>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</si>
  <si>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</si>
  <si>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</si>
  <si>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</si>
  <si>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</si>
  <si>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</si>
  <si>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</si>
  <si>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</si>
  <si>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</si>
  <si>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</si>
  <si>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</si>
  <si>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</si>
  <si>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</si>
  <si>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</si>
  <si>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</si>
  <si>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</si>
  <si>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</si>
  <si>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</si>
  <si>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</si>
  <si>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</si>
  <si>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</si>
  <si>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</si>
  <si>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</si>
  <si>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</si>
  <si>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</si>
  <si>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</si>
  <si>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</si>
  <si>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</si>
  <si>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</si>
  <si>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</si>
  <si>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</si>
  <si>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</si>
  <si>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</si>
  <si>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</si>
  <si>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</si>
  <si>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</si>
  <si>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</si>
  <si>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</si>
  <si>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</si>
  <si>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</si>
  <si>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</si>
  <si>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</si>
  <si>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</si>
  <si>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</si>
  <si>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</si>
  <si>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</si>
  <si>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</si>
  <si>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</si>
  <si>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</si>
  <si>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</si>
  <si>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</si>
  <si>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</si>
  <si>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</si>
  <si>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</si>
  <si>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</si>
  <si>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</si>
  <si>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</si>
  <si>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</si>
  <si>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</si>
  <si>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</si>
  <si>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</si>
  <si>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</si>
  <si>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</si>
  <si>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</si>
  <si>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</si>
  <si>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</si>
  <si>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</si>
  <si>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</si>
  <si>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</si>
  <si>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</si>
  <si>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</si>
  <si>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</si>
  <si>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</si>
  <si>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</si>
  <si>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</si>
  <si>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</si>
  <si>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</si>
  <si>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</si>
  <si>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</si>
  <si>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</si>
  <si>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</si>
  <si>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</si>
  <si>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</si>
  <si>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</si>
  <si>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</si>
  <si>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</si>
  <si>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</si>
  <si>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</si>
  <si>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</si>
  <si>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</si>
  <si>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</si>
  <si>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</si>
  <si>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</si>
  <si>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</si>
  <si>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</si>
  <si>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</si>
  <si>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</si>
  <si>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</si>
  <si>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</si>
  <si>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</si>
  <si>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</si>
  <si>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</si>
  <si>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</si>
  <si>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</si>
  <si>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</si>
  <si>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</si>
  <si>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</si>
  <si>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</si>
  <si>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</si>
  <si>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</si>
  <si>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</si>
  <si>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</si>
  <si>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</si>
  <si>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</si>
  <si>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</si>
  <si>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</si>
  <si>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</si>
  <si>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</si>
  <si>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</si>
  <si>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</si>
  <si>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</si>
  <si>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</si>
  <si>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</si>
  <si>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</si>
  <si>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</si>
  <si>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</si>
  <si>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</si>
  <si>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</si>
  <si>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</si>
  <si>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</si>
  <si>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</si>
  <si>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</si>
  <si>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</si>
  <si>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</si>
  <si>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</si>
  <si>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</si>
  <si>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</si>
  <si>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</si>
  <si>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</si>
  <si>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</si>
  <si>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</si>
  <si>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</si>
  <si>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</si>
  <si>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</si>
  <si>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</si>
  <si>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</si>
  <si>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</si>
  <si>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</si>
  <si>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</si>
  <si>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</si>
  <si>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</si>
  <si>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</si>
  <si>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</si>
  <si>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</si>
  <si>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</si>
  <si>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</si>
  <si>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</si>
  <si>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</si>
  <si>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</si>
  <si>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</si>
  <si>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</si>
  <si>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</si>
  <si>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</si>
  <si>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</si>
  <si>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</si>
  <si>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</si>
  <si>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</si>
  <si>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</si>
  <si>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</si>
  <si>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</si>
  <si>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</si>
  <si>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</si>
  <si>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</si>
  <si>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</si>
  <si>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</si>
  <si>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</si>
  <si>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</si>
  <si>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</si>
  <si>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</si>
  <si>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</si>
  <si>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</si>
  <si>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</si>
  <si>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</si>
  <si>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</si>
  <si>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</si>
  <si>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</si>
  <si>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</si>
  <si>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</si>
  <si>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</si>
  <si>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</si>
  <si>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</si>
  <si>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</si>
  <si>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</si>
  <si>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</si>
  <si>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</si>
  <si>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</si>
  <si>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</si>
  <si>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</si>
  <si>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</si>
  <si>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</si>
  <si>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</si>
  <si>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</si>
  <si>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</si>
  <si>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</si>
  <si>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</si>
  <si>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</si>
  <si>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</si>
  <si>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</si>
  <si>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</si>
  <si>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</si>
  <si>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</si>
  <si>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</si>
  <si>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</si>
  <si>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</si>
  <si>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</si>
  <si>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</si>
  <si>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</si>
  <si>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</si>
  <si>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</si>
  <si>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</si>
  <si>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</si>
  <si>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</si>
  <si>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</si>
  <si>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</si>
  <si>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</si>
  <si>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</si>
  <si>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</si>
  <si>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</si>
  <si>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</si>
  <si>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</si>
  <si>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</si>
  <si>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</si>
  <si>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</si>
  <si>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</si>
  <si>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</si>
  <si>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</si>
  <si>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</si>
  <si>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</si>
  <si>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</si>
  <si>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</si>
  <si>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</si>
  <si>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</si>
  <si>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</si>
  <si>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</si>
  <si>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</si>
  <si>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</si>
  <si>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</si>
  <si>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</si>
  <si>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</si>
  <si>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</si>
  <si>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</si>
  <si>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</si>
  <si>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</si>
  <si>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</si>
  <si>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</si>
  <si>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</si>
  <si>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</si>
  <si>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</si>
  <si>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</si>
  <si>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</si>
  <si>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</si>
  <si>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</si>
  <si>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</si>
  <si>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</si>
  <si>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</si>
  <si>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</si>
  <si>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</si>
  <si>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</si>
  <si>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</si>
  <si>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</si>
  <si>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</si>
  <si>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</si>
  <si>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</si>
  <si>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</si>
  <si>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</si>
  <si>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</si>
  <si>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</si>
  <si>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</si>
  <si>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</si>
  <si>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</si>
  <si>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</si>
  <si>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</si>
  <si>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</si>
  <si>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</si>
  <si>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</si>
  <si>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</si>
  <si>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</si>
  <si>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</si>
  <si>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</si>
  <si>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</si>
  <si>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</si>
  <si>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</si>
  <si>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</si>
  <si>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</si>
  <si>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</si>
  <si>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</si>
  <si>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</si>
  <si>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</si>
  <si>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</si>
  <si>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</si>
  <si>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</si>
  <si>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</si>
  <si>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</si>
  <si>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</si>
  <si>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</si>
  <si>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</si>
  <si>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</si>
  <si>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</si>
  <si>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</si>
  <si>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</si>
  <si>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</si>
  <si>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</si>
  <si>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</si>
  <si>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</si>
  <si>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</si>
  <si>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</si>
  <si>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</si>
  <si>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</si>
  <si>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</si>
  <si>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</si>
  <si>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</si>
  <si>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</si>
  <si>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</si>
  <si>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</si>
  <si>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</si>
  <si>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</si>
  <si>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</si>
  <si>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</si>
  <si>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</si>
  <si>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</si>
  <si>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</si>
  <si>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</si>
  <si>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</si>
  <si>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</si>
  <si>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</si>
  <si>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</si>
  <si>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</si>
  <si>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</si>
  <si>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</si>
  <si>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</si>
  <si>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</si>
  <si>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</si>
  <si>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</si>
  <si>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</si>
  <si>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</si>
  <si>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</si>
  <si>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</si>
  <si>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</si>
  <si>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</si>
  <si>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</si>
  <si>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</si>
  <si>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</si>
  <si>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</si>
  <si>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</si>
  <si>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</si>
  <si>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</si>
  <si>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</si>
  <si>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</si>
  <si>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</si>
  <si>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</si>
  <si>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</si>
  <si>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</si>
  <si>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</si>
  <si>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</si>
  <si>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</si>
  <si>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</si>
  <si>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</si>
  <si>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</si>
  <si>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</si>
  <si>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</si>
  <si>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</si>
  <si>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</si>
  <si>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</si>
  <si>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</si>
  <si>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</si>
  <si>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</si>
  <si>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</si>
  <si>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</si>
  <si>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</si>
  <si>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</si>
  <si>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</si>
  <si>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</si>
  <si>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</si>
  <si>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</si>
  <si>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</si>
  <si>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</si>
  <si>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</si>
  <si>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</si>
  <si>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</si>
  <si>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</si>
  <si>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</si>
  <si>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</si>
  <si>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</si>
  <si>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</si>
  <si>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</si>
  <si>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</si>
  <si>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</si>
  <si>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</si>
  <si>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</si>
  <si>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</si>
  <si>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</si>
  <si>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</si>
  <si>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</si>
  <si>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</si>
  <si>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</si>
  <si>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</si>
  <si>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</si>
  <si>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</si>
  <si>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</si>
  <si>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</si>
  <si>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</si>
  <si>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</si>
  <si>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</si>
  <si>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</si>
  <si>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</si>
  <si>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</si>
  <si>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</si>
  <si>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</si>
  <si>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</si>
  <si>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</si>
  <si>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</si>
  <si>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</si>
  <si>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</si>
  <si>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</si>
  <si>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</si>
  <si>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</si>
  <si>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</si>
  <si>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</si>
  <si>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</si>
  <si>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</si>
  <si>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</si>
  <si>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</si>
  <si>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</si>
  <si>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</si>
  <si>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</si>
  <si>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</si>
  <si>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</si>
  <si>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</si>
  <si>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</si>
  <si>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</si>
  <si>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</si>
  <si>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</si>
  <si>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</si>
  <si>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</si>
  <si>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</si>
  <si>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</si>
  <si>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</si>
  <si>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</si>
  <si>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</si>
  <si>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</si>
  <si>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</si>
  <si>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</si>
  <si>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</si>
  <si>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</si>
  <si>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</si>
  <si>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</si>
  <si>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</si>
  <si>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</si>
  <si>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</si>
  <si>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</si>
  <si>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</si>
  <si>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</si>
  <si>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</si>
  <si>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</si>
  <si>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</si>
  <si>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</si>
  <si>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</si>
  <si>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</si>
  <si>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</si>
  <si>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</si>
  <si>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</si>
  <si>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</si>
  <si>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</si>
  <si>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</si>
  <si>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</si>
  <si>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</si>
  <si>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</si>
  <si>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</si>
  <si>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</si>
  <si>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</si>
  <si>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</si>
  <si>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</si>
  <si>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</si>
  <si>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</si>
  <si>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</si>
  <si>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</si>
  <si>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</si>
  <si>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</si>
  <si>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</si>
  <si>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</si>
  <si>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</si>
  <si>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</si>
  <si>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</si>
  <si>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</si>
  <si>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</si>
  <si>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</si>
  <si>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</si>
  <si>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</si>
  <si>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</si>
  <si>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</si>
  <si>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</si>
  <si>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</si>
  <si>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</si>
  <si>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</si>
  <si>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</si>
  <si>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</si>
  <si>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</si>
  <si>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</si>
  <si>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</si>
  <si>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</si>
  <si>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</si>
  <si>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</si>
  <si>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</si>
  <si>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</si>
  <si>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</si>
  <si>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</si>
  <si>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</si>
  <si>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</si>
  <si>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</si>
  <si>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</si>
  <si>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</si>
  <si>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</si>
  <si>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</si>
  <si>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</si>
  <si>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</si>
  <si>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</si>
  <si>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</si>
  <si>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</si>
  <si>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</si>
  <si>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</si>
  <si>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</si>
  <si>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</si>
  <si>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</si>
  <si>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</si>
  <si>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</si>
  <si>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</si>
  <si>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</si>
  <si>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</si>
  <si>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</si>
  <si>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</si>
  <si>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</si>
  <si>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</si>
  <si>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</si>
  <si>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</si>
  <si>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</si>
  <si>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</si>
  <si>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</si>
  <si>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</si>
  <si>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</si>
  <si>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</si>
  <si>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</si>
  <si>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</si>
  <si>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</si>
  <si>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</si>
  <si>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</si>
  <si>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</si>
  <si>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</si>
  <si>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</si>
  <si>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</si>
  <si>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</si>
  <si>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</si>
  <si>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</si>
  <si>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</si>
  <si>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</si>
  <si>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</si>
  <si>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</si>
  <si>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</si>
  <si>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</si>
  <si>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</si>
  <si>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</si>
  <si>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</si>
  <si>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</si>
  <si>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</si>
  <si>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</si>
  <si>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</si>
  <si>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</si>
  <si>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</si>
  <si>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</si>
  <si>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</si>
  <si>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</si>
  <si>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</si>
  <si>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</si>
  <si>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</si>
  <si>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</si>
  <si>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</si>
  <si>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</si>
  <si>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</si>
  <si>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</si>
  <si>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</si>
  <si>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</si>
  <si>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</si>
  <si>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</si>
  <si>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</si>
  <si>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</si>
  <si>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</si>
  <si>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</si>
  <si>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</si>
  <si>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</si>
  <si>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</si>
  <si>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</si>
  <si>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</si>
  <si>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</si>
  <si>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</si>
  <si>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</si>
  <si>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</si>
  <si>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</si>
  <si>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</si>
  <si>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</si>
  <si>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</si>
  <si>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</si>
  <si>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</si>
  <si>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</si>
  <si>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</si>
  <si>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</si>
  <si>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</si>
  <si>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</si>
  <si>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</si>
  <si>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</si>
  <si>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</si>
  <si>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</si>
  <si>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</si>
  <si>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</si>
  <si>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</si>
  <si>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</si>
  <si>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</si>
  <si>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</si>
  <si>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</si>
  <si>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</si>
  <si>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</si>
  <si>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</si>
  <si>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</si>
  <si>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</si>
  <si>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</si>
  <si>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</si>
  <si>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</si>
  <si>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</si>
  <si>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</si>
  <si>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</si>
  <si>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</si>
  <si>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</si>
  <si>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</si>
  <si>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</si>
  <si>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</si>
  <si>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</si>
  <si>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</si>
  <si>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</si>
  <si>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</si>
  <si>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</si>
  <si>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</si>
  <si>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</si>
  <si>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</si>
  <si>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</si>
  <si>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</si>
  <si>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</si>
  <si>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</si>
  <si>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</si>
  <si>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</si>
  <si>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</si>
  <si>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</si>
  <si>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</si>
  <si>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</si>
  <si>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</si>
  <si>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</si>
  <si>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</si>
  <si>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</si>
  <si>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</si>
  <si>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</si>
  <si>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</si>
  <si>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</si>
  <si>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</si>
  <si>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</si>
  <si>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</si>
  <si>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</si>
  <si>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</si>
  <si>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</si>
  <si>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</si>
  <si>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</si>
  <si>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</si>
  <si>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</si>
  <si>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</si>
  <si>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</si>
  <si>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</si>
  <si>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</si>
  <si>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</si>
  <si>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</si>
  <si>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</si>
  <si>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</si>
  <si>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</si>
  <si>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</si>
  <si>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</si>
  <si>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</si>
  <si>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</si>
  <si>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</si>
  <si>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</si>
  <si>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</si>
  <si>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</si>
  <si>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</si>
  <si>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</si>
  <si>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</si>
  <si>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</si>
  <si>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</si>
  <si>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</si>
  <si>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</si>
  <si>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</si>
  <si>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</si>
  <si>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</si>
  <si>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</si>
  <si>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</si>
  <si>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</si>
  <si>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</si>
  <si>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</si>
  <si>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</si>
  <si>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</si>
  <si>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</si>
  <si>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</si>
  <si>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</si>
  <si>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</si>
  <si>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</si>
  <si>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</si>
  <si>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</si>
  <si>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</si>
  <si>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</si>
  <si>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</si>
  <si>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</si>
  <si>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</si>
  <si>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</si>
  <si>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</si>
  <si>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</si>
  <si>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</si>
  <si>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</si>
  <si>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</si>
  <si>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</si>
  <si>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</si>
  <si>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</si>
  <si>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</si>
  <si>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</si>
  <si>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</si>
  <si>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</si>
  <si>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</si>
  <si>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</si>
  <si>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</si>
  <si>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</si>
  <si>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</si>
  <si>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</si>
  <si>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</si>
  <si>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</si>
  <si>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</si>
  <si>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</si>
  <si>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</si>
  <si>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</si>
  <si>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</si>
  <si>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</si>
  <si>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</si>
  <si>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</si>
  <si>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</si>
  <si>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</si>
  <si>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</si>
  <si>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</si>
  <si>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</si>
  <si>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</si>
  <si>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</si>
  <si>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</si>
  <si>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</si>
  <si>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</si>
  <si>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</si>
  <si>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</si>
  <si>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</si>
  <si>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</si>
  <si>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</si>
  <si>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</si>
  <si>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</si>
  <si>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</si>
  <si>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</si>
  <si>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</si>
  <si>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</si>
  <si>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</si>
  <si>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</si>
  <si>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</si>
  <si>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</si>
  <si>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</si>
  <si>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</si>
  <si>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</si>
  <si>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</si>
  <si>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</si>
  <si>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</si>
  <si>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</si>
  <si>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</si>
  <si>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</si>
  <si>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</si>
  <si>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</si>
  <si>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</si>
  <si>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</si>
  <si>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</si>
  <si>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</si>
  <si>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</si>
  <si>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</si>
  <si>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</si>
  <si>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</si>
  <si>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</si>
  <si>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</si>
  <si>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</si>
  <si>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</si>
  <si>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</si>
  <si>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</si>
  <si>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</si>
  <si>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</si>
  <si>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</si>
  <si>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</si>
  <si>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</si>
  <si>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</si>
  <si>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</si>
  <si>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</si>
  <si>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</si>
  <si>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</si>
  <si>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</si>
  <si>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</si>
  <si>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</si>
  <si>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</si>
  <si>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</si>
  <si>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</si>
  <si>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</si>
  <si>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</si>
  <si>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</si>
  <si>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</si>
  <si>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</si>
  <si>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</si>
  <si>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</si>
  <si>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</si>
  <si>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</si>
  <si>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</si>
  <si>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</si>
  <si>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</si>
  <si>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</si>
  <si>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</si>
  <si>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</si>
  <si>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</si>
  <si>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</si>
  <si>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</si>
  <si>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</si>
  <si>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</si>
  <si>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</si>
  <si>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</si>
  <si>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</si>
  <si>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</si>
  <si>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</si>
  <si>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</si>
  <si>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</si>
  <si>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</si>
  <si>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</si>
  <si>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</si>
  <si>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</si>
  <si>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</si>
  <si>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</si>
  <si>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</si>
  <si>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</si>
  <si>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</si>
  <si>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</si>
  <si>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</si>
  <si>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</si>
  <si>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</si>
  <si>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</si>
  <si>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</si>
  <si>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</si>
  <si>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</si>
  <si>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</si>
  <si>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</si>
  <si>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</si>
  <si>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</si>
  <si>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</si>
  <si>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</si>
  <si>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</si>
  <si>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</si>
  <si>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</si>
  <si>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</si>
  <si>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</si>
  <si>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</si>
  <si>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</si>
  <si>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</si>
  <si>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</si>
  <si>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</si>
  <si>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</si>
  <si>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</si>
  <si>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</si>
  <si>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</si>
  <si>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</si>
  <si>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</si>
  <si>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</si>
  <si>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</si>
  <si>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</si>
  <si>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</si>
  <si>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</si>
  <si>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</si>
  <si>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</si>
  <si>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</si>
  <si>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</si>
  <si>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</si>
  <si>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</si>
  <si>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</si>
  <si>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</si>
  <si>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</si>
  <si>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</si>
  <si>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</si>
  <si>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</si>
  <si>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</si>
  <si>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</si>
  <si>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</si>
  <si>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</si>
  <si>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</si>
  <si>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</si>
  <si>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</si>
  <si>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</si>
  <si>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</si>
  <si>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</si>
  <si>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</si>
  <si>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</si>
  <si>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</si>
  <si>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</si>
  <si>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</si>
  <si>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</si>
  <si>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</si>
  <si>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</si>
  <si>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</si>
  <si>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</si>
  <si>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</si>
  <si>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</si>
  <si>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</si>
  <si>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</si>
  <si>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</si>
  <si>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</si>
  <si>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</si>
  <si>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</si>
  <si>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</si>
  <si>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</si>
  <si>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</si>
  <si>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</si>
  <si>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</si>
  <si>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</si>
  <si>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</si>
  <si>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</si>
  <si>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</si>
  <si>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</si>
  <si>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</si>
  <si>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</si>
  <si>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</si>
  <si>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</si>
  <si>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</si>
  <si>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</si>
  <si>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</si>
  <si>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</si>
  <si>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</si>
  <si>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</si>
  <si>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</si>
  <si>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</si>
  <si>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</si>
  <si>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</si>
  <si>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</si>
  <si>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</si>
  <si>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</si>
  <si>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</si>
  <si>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</si>
  <si>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</si>
  <si>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</si>
  <si>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</si>
  <si>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</si>
  <si>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</si>
  <si>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</si>
  <si>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</si>
  <si>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</si>
  <si>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</si>
  <si>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</si>
  <si>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</si>
  <si>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</si>
  <si>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</si>
  <si>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</si>
  <si>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</si>
  <si>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</si>
  <si>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</si>
  <si>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</si>
  <si>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</si>
  <si>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</si>
  <si>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</si>
  <si>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</si>
  <si>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</si>
  <si>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</si>
  <si>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</si>
  <si>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</si>
  <si>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</si>
  <si>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</si>
  <si>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</si>
  <si>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</si>
  <si>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</si>
  <si>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</si>
  <si>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</si>
  <si>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</si>
  <si>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</si>
  <si>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</si>
  <si>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</si>
  <si>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</si>
  <si>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</si>
  <si>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</si>
  <si>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</si>
  <si>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</si>
  <si>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</si>
  <si>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</si>
  <si>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</si>
  <si>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</si>
  <si>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</si>
  <si>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</si>
  <si>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</si>
  <si>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</si>
  <si>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</si>
  <si>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</si>
  <si>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</si>
  <si>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</si>
  <si>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</si>
  <si>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</si>
  <si>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</si>
  <si>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</si>
  <si>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</si>
  <si>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</si>
  <si>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</si>
  <si>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</si>
  <si>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</si>
  <si>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</si>
  <si>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</si>
  <si>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</si>
  <si>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</si>
  <si>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</si>
  <si>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</si>
  <si>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</si>
  <si>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</si>
  <si>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</si>
  <si>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</si>
  <si>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</si>
  <si>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</si>
  <si>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</si>
  <si>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</si>
  <si>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</si>
  <si>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</si>
  <si>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</si>
  <si>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</si>
  <si>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</si>
  <si>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</si>
  <si>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</si>
  <si>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</si>
  <si>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</si>
  <si>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</si>
  <si>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</si>
  <si>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</si>
  <si>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</si>
  <si>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</si>
  <si>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</si>
  <si>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</si>
  <si>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</si>
  <si>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</si>
  <si>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</si>
  <si>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</si>
  <si>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</si>
  <si>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</si>
  <si>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</si>
  <si>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</si>
  <si>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</si>
  <si>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</si>
  <si>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</si>
  <si>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</si>
  <si>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</si>
  <si>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</si>
  <si>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</si>
  <si>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</si>
  <si>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</si>
  <si>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</si>
  <si>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</si>
  <si>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</si>
  <si>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</si>
  <si>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</si>
  <si>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</si>
  <si>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</si>
  <si>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</si>
  <si>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</si>
  <si>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</si>
  <si>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</si>
  <si>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</si>
  <si>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</si>
  <si>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</si>
  <si>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</si>
  <si>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</si>
  <si>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</si>
  <si>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</si>
  <si>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</si>
  <si>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</si>
  <si>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</si>
  <si>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</si>
  <si>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</si>
  <si>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</si>
  <si>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</si>
  <si>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</si>
  <si>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</si>
  <si>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</si>
  <si>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</si>
  <si>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</si>
  <si>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</si>
  <si>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</si>
  <si>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</si>
  <si>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</si>
  <si>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</si>
  <si>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</si>
  <si>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</si>
  <si>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</si>
  <si>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</si>
  <si>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</si>
  <si>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</si>
  <si>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</si>
  <si>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</si>
  <si>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</si>
  <si>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</si>
  <si>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</si>
  <si>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</si>
  <si>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</si>
  <si>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</si>
  <si>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</si>
  <si>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</si>
  <si>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</si>
  <si>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</si>
  <si>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</si>
  <si>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</si>
  <si>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</si>
  <si>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</si>
  <si>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</si>
  <si>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</si>
  <si>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</si>
  <si>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</si>
  <si>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</si>
  <si>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</si>
  <si>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</si>
  <si>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</si>
  <si>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</si>
  <si>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</si>
  <si>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</si>
  <si>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</si>
  <si>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</si>
  <si>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</si>
  <si>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</si>
  <si>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</si>
  <si>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</si>
  <si>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</si>
  <si>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</si>
  <si>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</si>
  <si>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</si>
  <si>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</si>
  <si>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</si>
  <si>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</si>
  <si>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</si>
  <si>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</si>
  <si>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</si>
  <si>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</si>
  <si>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</si>
  <si>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</si>
  <si>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</si>
  <si>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</si>
  <si>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</si>
  <si>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</si>
  <si>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</si>
  <si>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</si>
  <si>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</si>
  <si>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</si>
  <si>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</si>
  <si>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</si>
  <si>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</si>
  <si>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</si>
  <si>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</si>
  <si>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</si>
  <si>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</si>
  <si>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</si>
  <si>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</si>
  <si>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</si>
  <si>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</si>
  <si>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</si>
  <si>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</si>
  <si>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</si>
  <si>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</si>
  <si>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</si>
  <si>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</si>
  <si>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</si>
  <si>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</si>
  <si>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</si>
  <si>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</si>
  <si>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</si>
  <si>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</si>
  <si>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</si>
  <si>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</si>
  <si>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</si>
  <si>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</si>
  <si>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</si>
  <si>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</si>
  <si>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</si>
  <si>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</si>
  <si>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</si>
  <si>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</si>
  <si>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</si>
  <si>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</si>
  <si>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</si>
  <si>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</si>
  <si>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</si>
  <si>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</si>
  <si>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</si>
  <si>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</si>
  <si>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</si>
  <si>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</si>
  <si>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</si>
  <si>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</si>
  <si>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</si>
  <si>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</si>
  <si>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</si>
  <si>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</si>
  <si>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</si>
  <si>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</si>
  <si>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</si>
  <si>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</si>
  <si>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</si>
  <si>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</si>
  <si>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</si>
  <si>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</si>
  <si>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</si>
  <si>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</si>
  <si>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</si>
  <si>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</si>
  <si>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</si>
  <si>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</si>
  <si>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</si>
  <si>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</si>
  <si>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</si>
  <si>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</si>
  <si>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</si>
  <si>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</si>
  <si>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</si>
  <si>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</si>
  <si>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</si>
  <si>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</si>
  <si>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</si>
  <si>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</si>
  <si>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</si>
  <si>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</si>
  <si>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</si>
  <si>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</si>
  <si>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</si>
  <si>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</si>
  <si>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</si>
  <si>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</si>
  <si>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</si>
  <si>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</si>
  <si>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</si>
  <si>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</si>
  <si>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</si>
  <si>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</si>
  <si>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</si>
  <si>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</si>
  <si>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</si>
  <si>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</si>
  <si>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</si>
  <si>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</si>
  <si>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</si>
  <si>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</si>
  <si>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</si>
  <si>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</si>
  <si>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</si>
  <si>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</si>
  <si>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</si>
  <si>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</si>
  <si>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</si>
  <si>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</si>
  <si>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</si>
  <si>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</si>
  <si>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</si>
  <si>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</si>
  <si>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</si>
  <si>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</si>
  <si>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</si>
  <si>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</si>
  <si>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</si>
  <si>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</si>
  <si>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</si>
  <si>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</si>
  <si>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</si>
  <si>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</si>
  <si>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</si>
  <si>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</si>
  <si>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</si>
  <si>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</si>
  <si>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</si>
  <si>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</si>
  <si>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</si>
  <si>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</si>
  <si>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</si>
  <si>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</si>
  <si>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</si>
  <si>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</si>
  <si>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</si>
  <si>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</si>
  <si>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</si>
  <si>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</si>
  <si>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</si>
  <si>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</si>
  <si>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</si>
  <si>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</si>
  <si>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</si>
  <si>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</si>
  <si>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</si>
  <si>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</si>
  <si>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</si>
  <si>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</si>
  <si>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</si>
  <si>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</si>
  <si>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</si>
  <si>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</si>
  <si>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</si>
  <si>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</si>
  <si>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</si>
  <si>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</si>
  <si>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</si>
  <si>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</si>
  <si>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</si>
  <si>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</si>
  <si>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</si>
  <si>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</si>
  <si>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</si>
  <si>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</si>
  <si>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</si>
  <si>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</si>
  <si>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</si>
  <si>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</si>
  <si>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</si>
  <si>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</si>
  <si>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</si>
  <si>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</si>
  <si>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</si>
  <si>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</si>
  <si>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</si>
  <si>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</si>
  <si>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</si>
  <si>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</si>
  <si>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</si>
  <si>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</si>
  <si>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</si>
  <si>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</si>
  <si>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</si>
  <si>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</si>
  <si>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</si>
  <si>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</si>
  <si>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</si>
  <si>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</si>
  <si>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</si>
  <si>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</si>
  <si>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</si>
  <si>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</si>
  <si>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</si>
  <si>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</si>
  <si>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</si>
  <si>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</si>
  <si>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</si>
  <si>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</si>
  <si>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</si>
  <si>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</si>
  <si>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</si>
  <si>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</si>
  <si>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</si>
  <si>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</si>
  <si>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</si>
  <si>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</si>
  <si>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</si>
  <si>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</si>
  <si>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</si>
  <si>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</si>
  <si>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</si>
  <si>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</si>
  <si>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</si>
  <si>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</si>
  <si>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</si>
  <si>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</si>
  <si>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</si>
  <si>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</si>
  <si>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</si>
  <si>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</si>
  <si>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</si>
  <si>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</si>
  <si>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</si>
  <si>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</si>
  <si>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</si>
  <si>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</si>
  <si>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</si>
  <si>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</si>
  <si>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</si>
  <si>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</si>
  <si>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</si>
  <si>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</si>
  <si>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</si>
  <si>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</si>
  <si>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</si>
  <si>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</si>
  <si>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</si>
  <si>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</si>
  <si>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</si>
  <si>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</si>
  <si>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</si>
  <si>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</si>
  <si>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</si>
  <si>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</si>
  <si>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</si>
  <si>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</si>
  <si>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</si>
  <si>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</si>
  <si>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</si>
  <si>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</si>
  <si>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</si>
  <si>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</si>
  <si>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</si>
  <si>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</si>
  <si>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</si>
  <si>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</si>
  <si>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</si>
  <si>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</si>
  <si>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</si>
  <si>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</si>
  <si>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</si>
  <si>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</si>
  <si>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</si>
  <si>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</si>
  <si>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</si>
  <si>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</si>
  <si>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</si>
  <si>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</si>
  <si>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</si>
  <si>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</si>
  <si>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</si>
  <si>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</si>
  <si>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</si>
  <si>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</si>
  <si>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</si>
  <si>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</si>
  <si>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</si>
  <si>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</si>
  <si>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</si>
  <si>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</si>
  <si>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</si>
  <si>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</si>
  <si>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</si>
  <si>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</si>
  <si>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</si>
  <si>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</si>
  <si>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</si>
  <si>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</si>
  <si>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</si>
  <si>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</si>
  <si>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</si>
  <si>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</si>
  <si>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</si>
  <si>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</si>
  <si>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</si>
  <si>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</si>
  <si>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</si>
  <si>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</si>
  <si>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</si>
  <si>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</si>
  <si>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</si>
  <si>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</si>
  <si>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</si>
  <si>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</si>
  <si>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</si>
  <si>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</si>
  <si>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</si>
  <si>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</si>
  <si>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</si>
  <si>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</si>
  <si>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</si>
  <si>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</si>
  <si>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</si>
  <si>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</si>
  <si>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</si>
  <si>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</si>
  <si>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</si>
  <si>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</si>
  <si>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</si>
  <si>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</si>
  <si>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</si>
  <si>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</si>
  <si>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</si>
  <si>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</si>
  <si>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</si>
  <si>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</si>
  <si>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</si>
  <si>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</si>
  <si>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</si>
  <si>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</si>
  <si>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</si>
  <si>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</si>
  <si>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</si>
  <si>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</si>
  <si>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</si>
  <si>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</si>
  <si>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</si>
  <si>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</si>
  <si>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</si>
  <si>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</si>
  <si>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</si>
  <si>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</si>
  <si>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</si>
  <si>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</si>
  <si>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</si>
  <si>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</si>
  <si>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</si>
  <si>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</si>
  <si>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</si>
  <si>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</si>
  <si>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</si>
  <si>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</si>
  <si>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</si>
  <si>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</si>
  <si>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</si>
  <si>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</si>
  <si>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</si>
  <si>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</si>
  <si>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</si>
  <si>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</si>
  <si>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</si>
  <si>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</si>
  <si>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</si>
  <si>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</si>
  <si>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</si>
  <si>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</si>
  <si>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</si>
  <si>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</si>
  <si>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</si>
  <si>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</si>
  <si>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</si>
  <si>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</si>
  <si>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</si>
  <si>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</si>
  <si>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</si>
  <si>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</si>
  <si>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</si>
  <si>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</si>
  <si>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</si>
  <si>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</si>
  <si>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</si>
  <si>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</si>
  <si>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</si>
  <si>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</si>
  <si>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</si>
  <si>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</si>
  <si>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</si>
  <si>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</si>
  <si>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</si>
  <si>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</si>
  <si>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</si>
  <si>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</si>
  <si>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</si>
  <si>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</si>
  <si>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</si>
  <si>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</si>
  <si>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</si>
  <si>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</si>
  <si>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</si>
  <si>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</si>
  <si>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</si>
  <si>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</si>
  <si>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</si>
  <si>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</si>
  <si>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</si>
  <si>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</si>
  <si>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</si>
  <si>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</si>
  <si>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</si>
  <si>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</si>
  <si>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</si>
  <si>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</si>
  <si>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</si>
  <si>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</si>
  <si>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</si>
  <si>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</si>
  <si>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</si>
  <si>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</si>
  <si>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</si>
  <si>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</si>
  <si>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</si>
  <si>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</si>
  <si>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</si>
  <si>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</si>
  <si>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</si>
  <si>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</si>
  <si>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</si>
  <si>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</si>
  <si>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</si>
  <si>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</si>
  <si>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</si>
  <si>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</si>
  <si>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</si>
  <si>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</si>
  <si>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</si>
  <si>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</si>
  <si>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</si>
  <si>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</si>
  <si>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</si>
  <si>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</si>
  <si>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</si>
  <si>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</si>
  <si>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</si>
  <si>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</si>
  <si>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</si>
  <si>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</si>
  <si>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</si>
  <si>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</si>
  <si>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</si>
  <si>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</si>
  <si>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</si>
  <si>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</si>
  <si>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</si>
  <si>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</si>
  <si>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</si>
  <si>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</si>
  <si>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</si>
  <si>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</si>
  <si>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</si>
  <si>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</si>
  <si>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</si>
  <si>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</si>
  <si>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</si>
  <si>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</si>
  <si>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</si>
  <si>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</si>
  <si>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</si>
  <si>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</si>
  <si>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</si>
  <si>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</si>
  <si>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</si>
  <si>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</si>
  <si>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</si>
  <si>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</si>
  <si>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</si>
  <si>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</si>
  <si>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</si>
  <si>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</si>
  <si>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</si>
  <si>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</si>
  <si>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</si>
  <si>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</si>
  <si>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</si>
  <si>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</si>
  <si>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</si>
  <si>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</si>
  <si>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</si>
  <si>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</si>
  <si>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</si>
  <si>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</si>
  <si>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</si>
  <si>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</si>
  <si>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</si>
  <si>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</si>
  <si>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</si>
  <si>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</si>
  <si>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</si>
  <si>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</si>
  <si>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</si>
  <si>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</si>
  <si>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</si>
  <si>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</si>
  <si>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</si>
  <si>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</si>
  <si>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</si>
  <si>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</si>
  <si>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</si>
  <si>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</si>
  <si>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</si>
  <si>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</si>
  <si>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</si>
  <si>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</si>
  <si>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</si>
  <si>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</si>
  <si>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</si>
  <si>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</si>
  <si>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</si>
  <si>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</si>
  <si>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</si>
  <si>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</si>
  <si>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</si>
  <si>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</si>
  <si>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</si>
  <si>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</si>
  <si>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</si>
  <si>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</si>
  <si>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</si>
  <si>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</si>
  <si>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</si>
  <si>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</si>
  <si>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</si>
  <si>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</si>
  <si>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</si>
  <si>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</si>
  <si>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</si>
  <si>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</si>
  <si>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</si>
  <si>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</si>
  <si>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</si>
  <si>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</si>
  <si>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</si>
  <si>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</si>
  <si>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</si>
  <si>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</si>
  <si>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</si>
  <si>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</si>
  <si>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</si>
  <si>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</si>
  <si>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</si>
  <si>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</si>
  <si>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</si>
  <si>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</si>
  <si>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</si>
  <si>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</si>
  <si>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</si>
  <si>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</si>
  <si>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</si>
  <si>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</si>
  <si>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</si>
  <si>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</si>
  <si>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</si>
  <si>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</si>
  <si>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</si>
  <si>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</si>
  <si>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</si>
  <si>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</si>
  <si>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</si>
  <si>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</si>
  <si>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</si>
  <si>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</si>
  <si>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</si>
  <si>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</si>
  <si>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</si>
  <si>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</si>
  <si>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</si>
  <si>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</si>
  <si>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</si>
  <si>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</si>
  <si>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</si>
  <si>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</si>
  <si>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</si>
  <si>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</si>
  <si>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</si>
  <si>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</si>
  <si>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</si>
  <si>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</si>
  <si>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</si>
  <si>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</si>
  <si>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</si>
  <si>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</si>
  <si>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</si>
  <si>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</si>
  <si>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</si>
  <si>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</si>
  <si>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</si>
  <si>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</si>
  <si>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</si>
  <si>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</si>
  <si>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</si>
  <si>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</si>
  <si>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</si>
  <si>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</si>
  <si>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</si>
  <si>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</si>
  <si>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</si>
  <si>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</si>
  <si>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</si>
  <si>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</si>
  <si>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</si>
  <si>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</si>
  <si>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</si>
  <si>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</si>
  <si>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</si>
  <si>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</si>
  <si>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</si>
  <si>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</si>
  <si>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</si>
  <si>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</si>
  <si>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</si>
  <si>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</si>
  <si>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</si>
  <si>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</si>
  <si>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</si>
  <si>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</si>
  <si>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</si>
  <si>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</si>
  <si>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</si>
  <si>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</si>
  <si>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</si>
  <si>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</si>
  <si>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</si>
  <si>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</si>
  <si>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</si>
  <si>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</si>
  <si>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</si>
  <si>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</si>
  <si>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</si>
  <si>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</si>
  <si>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</si>
  <si>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</si>
  <si>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</si>
  <si>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</si>
  <si>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</si>
  <si>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</si>
  <si>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</si>
  <si>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</si>
  <si>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</si>
  <si>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</si>
  <si>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</si>
  <si>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</si>
  <si>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</si>
  <si>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</si>
  <si>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</si>
  <si>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</si>
  <si>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</si>
  <si>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</si>
  <si>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</si>
  <si>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</si>
  <si>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</si>
  <si>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</si>
  <si>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</si>
  <si>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</si>
  <si>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</si>
  <si>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</si>
  <si>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</si>
  <si>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</si>
  <si>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</si>
  <si>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</si>
  <si>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</si>
  <si>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</si>
  <si>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</si>
  <si>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</si>
  <si>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</si>
  <si>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</si>
  <si>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</si>
  <si>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</si>
  <si>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</si>
  <si>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</si>
  <si>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</si>
  <si>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</si>
  <si>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</si>
  <si>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</si>
  <si>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</si>
  <si>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</si>
  <si>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</si>
  <si>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</si>
  <si>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</si>
  <si>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</si>
  <si>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</si>
  <si>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</si>
  <si>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</si>
  <si>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</si>
  <si>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</si>
  <si>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</si>
  <si>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</si>
  <si>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</si>
  <si>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</si>
  <si>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</si>
  <si>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</si>
  <si>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</si>
  <si>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</si>
  <si>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</si>
  <si>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</si>
  <si>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</si>
  <si>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</si>
  <si>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</si>
  <si>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</si>
  <si>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</si>
  <si>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</si>
  <si>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</si>
  <si>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</si>
  <si>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</si>
  <si>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</si>
  <si>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</si>
  <si>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</si>
  <si>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</si>
  <si>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</si>
  <si>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</si>
  <si>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</si>
  <si>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</si>
  <si>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</si>
  <si>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</si>
  <si>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</si>
  <si>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</si>
  <si>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</si>
  <si>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</si>
  <si>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</si>
  <si>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</si>
  <si>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</si>
  <si>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</si>
  <si>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</si>
  <si>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</si>
  <si>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</si>
  <si>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</si>
  <si>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</si>
  <si>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</si>
  <si>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</si>
  <si>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</si>
  <si>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</si>
  <si>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</si>
  <si>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</si>
  <si>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</si>
  <si>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</si>
  <si>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</si>
  <si>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</si>
  <si>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</si>
  <si>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</si>
  <si>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</si>
  <si>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</si>
  <si>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</si>
  <si>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</si>
  <si>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</si>
  <si>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</si>
  <si>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</si>
  <si>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</si>
  <si>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</si>
  <si>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</si>
  <si>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</si>
  <si>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</si>
  <si>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</si>
  <si>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</si>
  <si>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</si>
  <si>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</si>
  <si>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</si>
  <si>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</si>
  <si>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</si>
  <si>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</si>
  <si>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</si>
  <si>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</si>
  <si>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</si>
  <si>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</si>
  <si>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</si>
  <si>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</si>
  <si>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</si>
  <si>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</si>
  <si>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</si>
  <si>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</si>
  <si>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</si>
  <si>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</si>
  <si>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</si>
  <si>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</si>
  <si>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</si>
  <si>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</si>
  <si>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</si>
  <si>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</si>
  <si>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</si>
  <si>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</si>
  <si>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</si>
  <si>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</si>
  <si>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</si>
  <si>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</si>
  <si>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</si>
  <si>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</si>
  <si>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</si>
  <si>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</si>
  <si>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</si>
  <si>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</si>
  <si>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</si>
  <si>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</si>
  <si>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</si>
  <si>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</si>
  <si>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</si>
  <si>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</si>
  <si>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</si>
  <si>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</si>
  <si>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</si>
  <si>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</si>
  <si>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</si>
  <si>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</si>
  <si>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</si>
  <si>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</si>
  <si>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</si>
  <si>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</si>
  <si>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</si>
  <si>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</si>
  <si>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</si>
  <si>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</si>
  <si>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</si>
  <si>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</si>
  <si>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</si>
  <si>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</si>
  <si>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</si>
  <si>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</si>
  <si>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</si>
  <si>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</si>
  <si>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</si>
  <si>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</si>
  <si>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</si>
  <si>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</si>
  <si>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</si>
  <si>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</si>
  <si>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</si>
  <si>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</si>
  <si>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</si>
  <si>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</si>
  <si>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</si>
  <si>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</si>
  <si>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</si>
  <si>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</si>
  <si>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</si>
  <si>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</si>
  <si>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</si>
  <si>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</si>
  <si>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</si>
  <si>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</si>
  <si>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</si>
  <si>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</si>
  <si>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</si>
  <si>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</si>
  <si>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</si>
  <si>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</si>
  <si>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</si>
  <si>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</si>
  <si>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</si>
  <si>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</si>
  <si>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</si>
  <si>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</si>
  <si>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</si>
  <si>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</si>
  <si>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</si>
  <si>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</si>
  <si>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</si>
  <si>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</si>
  <si>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</si>
  <si>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</si>
  <si>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</si>
  <si>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</si>
  <si>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</si>
  <si>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</si>
  <si>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</si>
  <si>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</si>
  <si>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</si>
  <si>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</si>
  <si>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</si>
  <si>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</si>
  <si>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</si>
  <si>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</si>
  <si>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</si>
  <si>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</si>
  <si>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</si>
  <si>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</si>
  <si>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</si>
  <si>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</si>
  <si>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</si>
  <si>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</si>
  <si>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</si>
  <si>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</si>
  <si>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</si>
  <si>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</si>
  <si>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</si>
  <si>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</si>
  <si>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</si>
  <si>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</si>
  <si>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</si>
  <si>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</si>
  <si>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</si>
  <si>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</si>
  <si>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</si>
  <si>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</si>
  <si>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</si>
  <si>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</si>
  <si>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</si>
  <si>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</si>
  <si>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</si>
  <si>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</si>
  <si>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</si>
  <si>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</si>
  <si>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</si>
  <si>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</si>
  <si>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</si>
  <si>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</si>
  <si>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</si>
  <si>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</si>
  <si>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</si>
  <si>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</si>
  <si>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</si>
  <si>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</si>
  <si>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</si>
  <si>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</si>
  <si>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</si>
  <si>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</si>
  <si>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</si>
  <si>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</si>
  <si>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</si>
  <si>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</si>
  <si>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</si>
  <si>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</si>
  <si>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</si>
  <si>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</si>
  <si>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</si>
  <si>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</si>
  <si>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</si>
  <si>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</si>
  <si>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</si>
  <si>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</si>
  <si>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</si>
  <si>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</si>
  <si>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</si>
  <si>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</si>
  <si>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</si>
  <si>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</si>
  <si>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</si>
  <si>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</si>
  <si>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</si>
  <si>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</si>
  <si>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</si>
  <si>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</si>
  <si>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</si>
  <si>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</si>
  <si>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</si>
  <si>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</si>
  <si>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</si>
  <si>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</si>
  <si>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</si>
  <si>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</si>
  <si>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</si>
  <si>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</si>
  <si>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</si>
  <si>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</si>
  <si>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</si>
  <si>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</si>
  <si>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</si>
  <si>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</si>
  <si>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</si>
  <si>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</si>
  <si>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</si>
  <si>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</si>
  <si>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</si>
  <si>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</si>
  <si>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</si>
  <si>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</si>
  <si>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</si>
  <si>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</si>
  <si>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</si>
  <si>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</si>
  <si>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</si>
  <si>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</si>
  <si>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</si>
  <si>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</si>
  <si>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</si>
  <si>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</si>
  <si>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</si>
  <si>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</si>
  <si>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</si>
  <si>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</si>
  <si>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</si>
  <si>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</si>
  <si>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</si>
  <si>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</si>
  <si>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</si>
  <si>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</si>
  <si>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</si>
  <si>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</si>
  <si>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</si>
  <si>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</si>
  <si>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</si>
  <si>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</si>
  <si>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</si>
  <si>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</si>
  <si>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</si>
  <si>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</si>
  <si>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</si>
  <si>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</si>
  <si>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</si>
  <si>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</si>
  <si>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</si>
  <si>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</si>
  <si>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</si>
  <si>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</si>
  <si>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</si>
  <si>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</si>
  <si>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</si>
  <si>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</si>
  <si>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</si>
  <si>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</si>
  <si>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</si>
  <si>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</si>
  <si>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</si>
  <si>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</si>
  <si>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</si>
  <si>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</si>
  <si>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</si>
  <si>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</si>
  <si>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</si>
  <si>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</si>
  <si>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</si>
  <si>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</si>
  <si>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</si>
  <si>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</si>
  <si>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</si>
  <si>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</si>
  <si>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</si>
  <si>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</si>
  <si>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</si>
  <si>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</si>
  <si>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</si>
  <si>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</si>
  <si>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</si>
  <si>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</si>
  <si>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</si>
  <si>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</si>
  <si>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</si>
  <si>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</si>
  <si>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</si>
  <si>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</si>
  <si>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</si>
  <si>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</si>
  <si>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</si>
  <si>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</si>
  <si>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</si>
  <si>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</si>
  <si>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</si>
  <si>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</si>
  <si>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</si>
  <si>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</si>
  <si>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</si>
  <si>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</si>
  <si>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</si>
  <si>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</si>
  <si>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</si>
  <si>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</si>
  <si>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</si>
  <si>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</si>
  <si>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</si>
  <si>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</si>
  <si>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</si>
  <si>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</si>
  <si>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</si>
  <si>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</si>
  <si>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</si>
  <si>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</si>
  <si>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</si>
  <si>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</si>
  <si>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</si>
  <si>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</si>
  <si>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</si>
  <si>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</si>
  <si>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</si>
  <si>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</si>
  <si>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</si>
  <si>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</si>
  <si>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</si>
  <si>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</si>
  <si>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</si>
  <si>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</si>
  <si>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</si>
  <si>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</si>
  <si>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</si>
  <si>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</si>
  <si>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</si>
  <si>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</si>
  <si>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</si>
  <si>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</si>
  <si>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</si>
  <si>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</si>
  <si>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</si>
  <si>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</si>
  <si>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</si>
  <si>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</si>
  <si>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</si>
  <si>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</si>
  <si>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</si>
  <si>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</si>
  <si>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</si>
  <si>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</si>
  <si>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</si>
  <si>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</si>
  <si>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</si>
  <si>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</si>
  <si>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</si>
  <si>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</si>
  <si>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</si>
  <si>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</si>
  <si>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</si>
  <si>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</si>
  <si>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</si>
  <si>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</si>
  <si>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</si>
  <si>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</si>
  <si>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</si>
  <si>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</si>
  <si>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</si>
  <si>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</si>
  <si>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</si>
  <si>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</si>
  <si>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</si>
  <si>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</si>
  <si>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</si>
  <si>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</si>
  <si>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</si>
  <si>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</si>
  <si>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</si>
  <si>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</si>
  <si>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</si>
  <si>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</si>
  <si>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</si>
  <si>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</si>
  <si>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</si>
  <si>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</si>
  <si>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</si>
  <si>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</si>
  <si>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</si>
  <si>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</si>
  <si>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</si>
  <si>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</si>
  <si>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</si>
  <si>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</si>
  <si>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</si>
  <si>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</si>
  <si>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</si>
  <si>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</si>
  <si>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</si>
  <si>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</si>
  <si>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</si>
  <si>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</si>
  <si>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</si>
  <si>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</si>
  <si>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</si>
  <si>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</si>
  <si>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</si>
  <si>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</si>
  <si>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</si>
  <si>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</si>
  <si>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</si>
  <si>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</si>
  <si>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</si>
  <si>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</si>
  <si>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</si>
  <si>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</si>
  <si>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</si>
  <si>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</si>
  <si>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</si>
  <si>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</si>
  <si>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</si>
  <si>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</si>
  <si>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</si>
  <si>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</si>
  <si>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</si>
  <si>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</si>
  <si>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</si>
  <si>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</si>
  <si>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</si>
  <si>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</si>
  <si>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</si>
  <si>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</si>
  <si>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</si>
  <si>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</si>
  <si>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</si>
  <si>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</si>
  <si>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</si>
  <si>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</si>
  <si>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</si>
  <si>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</si>
  <si>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</si>
  <si>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</si>
  <si>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</si>
  <si>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</si>
  <si>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</si>
  <si>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</si>
  <si>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</si>
  <si>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</si>
  <si>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</si>
  <si>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</si>
  <si>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</si>
  <si>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</si>
  <si>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</si>
  <si>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</si>
  <si>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</si>
  <si>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</si>
  <si>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</si>
  <si>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</si>
  <si>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</si>
  <si>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</si>
  <si>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</si>
  <si>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</si>
  <si>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</si>
  <si>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</si>
  <si>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</si>
  <si>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</si>
  <si>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</si>
  <si>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</si>
  <si>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</si>
  <si>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</si>
  <si>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</si>
  <si>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</si>
  <si>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</si>
  <si>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</si>
  <si>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</si>
  <si>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</si>
  <si>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</si>
  <si>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</si>
  <si>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</si>
  <si>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</si>
  <si>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</si>
  <si>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</si>
  <si>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</si>
  <si>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</si>
  <si>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</si>
  <si>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</si>
  <si>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</si>
  <si>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</si>
  <si>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</si>
  <si>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</si>
  <si>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</si>
  <si>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</si>
  <si>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</si>
  <si>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</si>
  <si>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</si>
  <si>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</si>
  <si>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</si>
  <si>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</si>
  <si>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</si>
  <si>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</si>
  <si>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</si>
  <si>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</si>
  <si>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</si>
  <si>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</si>
  <si>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</si>
  <si>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</si>
  <si>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</si>
  <si>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</si>
  <si>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</si>
  <si>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</si>
  <si>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</si>
  <si>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</si>
  <si>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</si>
  <si>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</si>
  <si>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</si>
  <si>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</si>
  <si>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</si>
  <si>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</si>
  <si>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</si>
  <si>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</si>
  <si>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</si>
  <si>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</si>
  <si>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</si>
  <si>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</si>
  <si>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</si>
  <si>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</si>
  <si>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</si>
  <si>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</si>
  <si>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</si>
  <si>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</si>
  <si>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</si>
  <si>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</si>
  <si>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</si>
  <si>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</si>
  <si>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</si>
  <si>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</si>
  <si>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</si>
  <si>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</si>
  <si>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</si>
  <si>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</si>
  <si>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</si>
  <si>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</si>
  <si>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</si>
  <si>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</si>
  <si>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</si>
  <si>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</si>
  <si>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</si>
  <si>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</si>
  <si>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</si>
  <si>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</si>
  <si>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</si>
  <si>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</si>
  <si>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</si>
  <si>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</si>
  <si>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</si>
  <si>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</si>
  <si>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</si>
  <si>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</si>
  <si>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</si>
  <si>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</si>
  <si>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</si>
  <si>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</si>
  <si>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</si>
  <si>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</si>
  <si>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</si>
  <si>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</si>
  <si>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</si>
  <si>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</si>
  <si>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</si>
  <si>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</si>
  <si>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</si>
  <si>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</si>
  <si>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</si>
  <si>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</si>
  <si>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</si>
  <si>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</si>
  <si>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</si>
  <si>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</si>
  <si>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</si>
  <si>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</si>
  <si>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</si>
  <si>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</si>
  <si>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</si>
  <si>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</si>
  <si>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</si>
  <si>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</si>
  <si>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</si>
  <si>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</si>
  <si>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</si>
  <si>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</si>
  <si>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</si>
  <si>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</si>
  <si>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</si>
  <si>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</si>
  <si>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</si>
  <si>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</si>
  <si>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</si>
  <si>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</si>
  <si>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</si>
  <si>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</si>
  <si>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</si>
  <si>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</si>
  <si>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</si>
  <si>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</si>
  <si>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</si>
  <si>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</si>
  <si>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</si>
  <si>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</si>
  <si>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</si>
  <si>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</si>
  <si>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</si>
  <si>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</si>
  <si>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</si>
  <si>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</si>
  <si>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</si>
  <si>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</si>
  <si>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</si>
  <si>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</si>
  <si>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</si>
  <si>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</si>
  <si>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</si>
  <si>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</si>
  <si>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</si>
  <si>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</si>
  <si>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</si>
  <si>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</si>
  <si>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</si>
  <si>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</si>
  <si>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</si>
  <si>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</si>
  <si>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</si>
  <si>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</si>
  <si>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</si>
  <si>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</si>
  <si>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</si>
  <si>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</si>
  <si>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</si>
  <si>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</si>
  <si>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</si>
  <si>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</si>
  <si>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</si>
  <si>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</si>
  <si>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</si>
  <si>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</si>
  <si>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</si>
  <si>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</si>
  <si>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</si>
  <si>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</si>
  <si>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</si>
  <si>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</si>
  <si>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</si>
  <si>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</si>
  <si>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</si>
  <si>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</si>
  <si>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</si>
  <si>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</si>
  <si>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</si>
  <si>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</si>
  <si>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</si>
  <si>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</si>
  <si>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</si>
  <si>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</si>
  <si>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</si>
  <si>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</si>
  <si>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</si>
  <si>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</si>
  <si>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</si>
  <si>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</si>
  <si>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</si>
  <si>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</si>
  <si>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</si>
  <si>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</si>
  <si>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</si>
  <si>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</si>
  <si>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</si>
  <si>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</si>
  <si>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</si>
  <si>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</si>
  <si>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</si>
  <si>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</si>
  <si>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</si>
  <si>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</si>
  <si>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</si>
  <si>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</si>
  <si>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</si>
  <si>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</si>
  <si>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</si>
  <si>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</si>
  <si>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</si>
  <si>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</si>
  <si>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</si>
  <si>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</si>
  <si>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</si>
  <si>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</si>
  <si>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</si>
  <si>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</si>
  <si>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</si>
  <si>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</si>
  <si>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</si>
  <si>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</si>
  <si>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</si>
  <si>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</si>
  <si>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</si>
  <si>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</si>
  <si>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</si>
  <si>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</si>
  <si>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</si>
  <si>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</si>
  <si>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</si>
  <si>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</si>
  <si>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</si>
  <si>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</si>
  <si>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</si>
  <si>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</si>
  <si>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</si>
  <si>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</si>
  <si>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</si>
  <si>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</si>
  <si>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</si>
  <si>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</si>
  <si>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</si>
  <si>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</si>
  <si>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</si>
  <si>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</si>
  <si>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</si>
  <si>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</si>
  <si>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</si>
  <si>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</si>
  <si>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</si>
  <si>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</si>
  <si>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</si>
  <si>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</si>
  <si>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</si>
  <si>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</si>
  <si>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</si>
  <si>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</si>
  <si>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</si>
  <si>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</si>
  <si>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</si>
  <si>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</si>
  <si>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</si>
  <si>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</si>
  <si>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</si>
  <si>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</si>
  <si>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</si>
  <si>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</si>
  <si>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</si>
  <si>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</si>
  <si>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</si>
  <si>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</si>
  <si>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</si>
  <si>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</si>
  <si>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</si>
  <si>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</si>
  <si>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</si>
  <si>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</si>
  <si>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</si>
  <si>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</si>
  <si>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</si>
  <si>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</si>
  <si>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</si>
  <si>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</si>
  <si>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</si>
  <si>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</si>
  <si>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</si>
  <si>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</si>
  <si>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</si>
  <si>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</si>
  <si>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</si>
  <si>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</si>
  <si>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</si>
  <si>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</si>
  <si>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</si>
  <si>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</si>
  <si>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</si>
  <si>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</si>
  <si>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</si>
  <si>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</si>
  <si>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</si>
  <si>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</si>
  <si>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</si>
  <si>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</si>
  <si>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</si>
  <si>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</si>
  <si>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</si>
  <si>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</si>
  <si>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</si>
  <si>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</si>
  <si>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</si>
  <si>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</si>
  <si>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</si>
  <si>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</si>
  <si>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</si>
  <si>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</si>
  <si>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</si>
  <si>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</si>
  <si>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</si>
  <si>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</si>
  <si>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</si>
  <si>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</si>
  <si>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</si>
  <si>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</si>
  <si>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</si>
  <si>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</si>
  <si>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</si>
  <si>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</si>
  <si>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</si>
  <si>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</si>
  <si>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</si>
  <si>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</si>
  <si>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</si>
  <si>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</si>
  <si>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</si>
  <si>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</si>
  <si>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</si>
  <si>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</si>
  <si>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</si>
  <si>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</si>
  <si>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</si>
  <si>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</si>
  <si>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</si>
  <si>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</si>
  <si>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</si>
  <si>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</si>
  <si>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</si>
  <si>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</si>
  <si>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</si>
  <si>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</si>
  <si>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</si>
  <si>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</si>
  <si>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</si>
  <si>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</si>
  <si>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</si>
  <si>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</si>
  <si>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</si>
  <si>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</si>
  <si>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</si>
  <si>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</si>
  <si>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</si>
  <si>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</si>
  <si>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</si>
  <si>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</si>
  <si>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</si>
  <si>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</si>
  <si>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</si>
  <si>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</si>
  <si>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</si>
  <si>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</si>
  <si>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</si>
  <si>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</si>
  <si>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</si>
  <si>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</si>
  <si>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</si>
  <si>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</si>
  <si>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</si>
  <si>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</si>
  <si>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</si>
  <si>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</si>
  <si>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</si>
  <si>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</si>
  <si>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</si>
  <si>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</si>
  <si>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</si>
  <si>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</si>
  <si>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</si>
  <si>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</si>
  <si>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</si>
  <si>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</si>
  <si>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</si>
  <si>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</si>
  <si>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</si>
  <si>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</si>
  <si>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</si>
  <si>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</si>
  <si>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</si>
  <si>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</si>
  <si>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</si>
  <si>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</si>
  <si>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</si>
  <si>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</si>
  <si>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</si>
  <si>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</si>
  <si>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</si>
  <si>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</si>
  <si>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</si>
  <si>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</si>
  <si>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</si>
  <si>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</si>
  <si>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</si>
  <si>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</si>
  <si>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</si>
  <si>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</si>
  <si>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</si>
  <si>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</si>
  <si>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</si>
  <si>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</si>
  <si>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</si>
  <si>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</si>
  <si>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</si>
  <si>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</si>
  <si>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</si>
  <si>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</si>
  <si>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</si>
  <si>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</si>
  <si>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</si>
  <si>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</si>
  <si>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</si>
  <si>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</si>
  <si>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</si>
  <si>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</si>
  <si>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</si>
  <si>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</si>
  <si>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</si>
  <si>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</si>
  <si>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</si>
  <si>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</si>
  <si>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</si>
  <si>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</si>
  <si>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</si>
  <si>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</si>
  <si>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</si>
  <si>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</si>
  <si>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</si>
  <si>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</si>
  <si>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</si>
  <si>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</si>
  <si>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</si>
  <si>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</si>
  <si>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</si>
  <si>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</si>
  <si>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</si>
  <si>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</si>
  <si>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</si>
  <si>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</si>
  <si>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</si>
  <si>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</si>
  <si>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</si>
  <si>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</si>
  <si>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</si>
  <si>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</si>
  <si>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</si>
  <si>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</si>
  <si>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</si>
  <si>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</si>
  <si>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</si>
  <si>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</si>
  <si>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</si>
  <si>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</si>
  <si>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</si>
  <si>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</si>
  <si>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</si>
  <si>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</si>
  <si>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</si>
  <si>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</si>
  <si>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</si>
  <si>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</si>
  <si>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</si>
  <si>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</si>
  <si>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</si>
  <si>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</si>
  <si>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</si>
  <si>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</si>
  <si>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</si>
  <si>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</si>
  <si>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</si>
  <si>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</si>
  <si>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</si>
  <si>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</si>
  <si>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</si>
  <si>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</si>
  <si>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</si>
  <si>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</si>
  <si>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</si>
  <si>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</si>
  <si>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</si>
  <si>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</si>
  <si>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</si>
  <si>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</si>
  <si>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</si>
  <si>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</si>
  <si>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</si>
  <si>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</si>
  <si>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</si>
  <si>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</si>
  <si>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</si>
  <si>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</si>
  <si>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</si>
  <si>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</si>
  <si>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</si>
  <si>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</si>
  <si>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</si>
  <si>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</si>
  <si>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</si>
  <si>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</si>
  <si>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</si>
  <si>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</si>
  <si>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</si>
  <si>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</si>
  <si>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</si>
  <si>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</si>
  <si>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</si>
  <si>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</si>
  <si>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</si>
  <si>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</si>
  <si>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</si>
  <si>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</si>
  <si>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</si>
  <si>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</si>
  <si>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</si>
  <si>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</si>
  <si>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</si>
  <si>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</si>
  <si>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</si>
  <si>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</si>
  <si>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</si>
  <si>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</si>
  <si>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</si>
  <si>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</si>
  <si>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</si>
  <si>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</si>
  <si>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</si>
  <si>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</si>
  <si>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</si>
  <si>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</si>
  <si>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</si>
  <si>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</si>
  <si>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</si>
  <si>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</si>
  <si>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</si>
  <si>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</si>
  <si>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</si>
  <si>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</si>
  <si>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</si>
  <si>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</si>
  <si>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</si>
  <si>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</si>
  <si>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</si>
  <si>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</si>
  <si>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</si>
  <si>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</si>
  <si>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</si>
  <si>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</si>
  <si>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</si>
  <si>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</si>
  <si>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</si>
  <si>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</si>
  <si>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</si>
  <si>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</si>
  <si>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</si>
  <si>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</si>
  <si>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</si>
  <si>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</si>
  <si>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</si>
  <si>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</si>
  <si>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</si>
  <si>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</si>
  <si>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</si>
  <si>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</si>
  <si>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</si>
  <si>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</si>
  <si>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</si>
  <si>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</si>
  <si>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</si>
  <si>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</si>
  <si>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</si>
  <si>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</si>
  <si>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</si>
  <si>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</si>
  <si>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</si>
  <si>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</si>
  <si>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</si>
  <si>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</si>
  <si>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</si>
  <si>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</si>
  <si>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</si>
  <si>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</si>
  <si>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</si>
  <si>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</si>
  <si>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</si>
  <si>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</si>
  <si>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</si>
  <si>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</si>
  <si>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</si>
  <si>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</si>
  <si>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</si>
  <si>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</si>
  <si>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</si>
  <si>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</si>
  <si>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</si>
  <si>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</si>
  <si>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</si>
  <si>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</si>
  <si>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</si>
  <si>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</si>
  <si>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</si>
  <si>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</si>
  <si>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</si>
  <si>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</si>
  <si>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</si>
  <si>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</si>
  <si>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</si>
  <si>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</si>
  <si>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</si>
  <si>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</si>
  <si>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</si>
  <si>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</si>
  <si>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</si>
  <si>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</si>
  <si>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</si>
  <si>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</si>
  <si>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</si>
  <si>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</si>
  <si>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</si>
  <si>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</si>
  <si>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</si>
  <si>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</si>
  <si>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</si>
  <si>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</si>
  <si>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</si>
  <si>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</si>
  <si>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</si>
  <si>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</si>
  <si>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</si>
  <si>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</si>
  <si>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</si>
  <si>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</si>
  <si>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</si>
  <si>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</si>
  <si>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</si>
  <si>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</si>
  <si>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</si>
  <si>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</si>
  <si>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</si>
  <si>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</si>
  <si>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</si>
  <si>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</si>
  <si>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</si>
  <si>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</si>
  <si>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</si>
  <si>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</si>
  <si>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</si>
  <si>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</si>
  <si>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</si>
  <si>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</si>
  <si>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</si>
  <si>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</si>
  <si>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</si>
  <si>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</si>
  <si>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</si>
  <si>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</si>
  <si>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</si>
  <si>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</si>
  <si>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</si>
  <si>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</si>
  <si>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</si>
  <si>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</si>
  <si>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</si>
  <si>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</si>
  <si>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</si>
  <si>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</si>
  <si>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</si>
  <si>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</si>
  <si>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</si>
  <si>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</si>
  <si>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</si>
  <si>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</si>
  <si>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</si>
  <si>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</si>
  <si>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</si>
  <si>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</si>
  <si>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</si>
  <si>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</si>
  <si>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</si>
  <si>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</si>
  <si>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</si>
  <si>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</si>
  <si>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</si>
  <si>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</si>
  <si>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</si>
  <si>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</si>
  <si>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</si>
  <si>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</si>
  <si>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</si>
  <si>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</si>
  <si>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</si>
  <si>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</si>
  <si>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</si>
  <si>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</si>
  <si>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</si>
  <si>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</si>
  <si>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</si>
  <si>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</si>
  <si>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</si>
  <si>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</si>
  <si>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</si>
  <si>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</si>
  <si>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</si>
  <si>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</si>
  <si>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</si>
  <si>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</si>
  <si>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</si>
  <si>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</si>
  <si>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</si>
  <si>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</si>
  <si>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</si>
  <si>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</si>
  <si>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</si>
  <si>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</si>
  <si>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</si>
  <si>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</si>
  <si>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</si>
  <si>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</si>
  <si>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</si>
  <si>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</si>
  <si>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</si>
  <si>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</si>
  <si>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</si>
  <si>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</si>
  <si>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</si>
  <si>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</si>
  <si>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</si>
  <si>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</si>
  <si>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</si>
  <si>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</si>
  <si>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</si>
  <si>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</si>
  <si>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</si>
  <si>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</si>
  <si>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</si>
  <si>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</si>
  <si>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</si>
  <si>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</si>
  <si>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</si>
  <si>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</si>
  <si>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</si>
  <si>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</si>
  <si>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</si>
  <si>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</si>
  <si>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</si>
  <si>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</si>
  <si>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</si>
  <si>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</si>
  <si>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</si>
  <si>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</si>
  <si>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</si>
  <si>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</si>
  <si>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</si>
  <si>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</si>
  <si>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</si>
  <si>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</si>
  <si>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</si>
  <si>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</si>
  <si>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</si>
  <si>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</si>
  <si>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</si>
  <si>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</si>
  <si>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</si>
  <si>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</si>
  <si>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</si>
  <si>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</si>
  <si>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</si>
  <si>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</si>
  <si>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</si>
  <si>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</si>
  <si>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</si>
  <si>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</si>
  <si>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</si>
  <si>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</si>
  <si>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</si>
  <si>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</si>
  <si>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</si>
  <si>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</si>
  <si>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</si>
  <si>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</si>
  <si>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</si>
  <si>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</si>
  <si>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</si>
  <si>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</si>
  <si>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</si>
  <si>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</si>
  <si>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</si>
  <si>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</si>
  <si>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</si>
  <si>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</si>
  <si>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</si>
  <si>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</si>
  <si>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</si>
  <si>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</si>
  <si>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</si>
  <si>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</si>
  <si>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</si>
  <si>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</si>
  <si>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</si>
  <si>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</si>
  <si>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</si>
  <si>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</si>
  <si>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</si>
  <si>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</si>
  <si>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</si>
  <si>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</si>
  <si>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</si>
  <si>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</si>
  <si>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</si>
  <si>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</si>
  <si>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</si>
  <si>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</si>
  <si>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</si>
  <si>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</si>
  <si>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</si>
  <si>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</si>
  <si>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</si>
  <si>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</si>
  <si>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</si>
  <si>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</si>
  <si>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</si>
  <si>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</si>
  <si>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</si>
  <si>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</si>
  <si>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</si>
  <si>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</si>
  <si>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</si>
  <si>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</si>
  <si>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</si>
  <si>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</si>
  <si>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</si>
  <si>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</si>
  <si>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</si>
  <si>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</si>
  <si>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</si>
  <si>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</si>
  <si>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</si>
  <si>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</si>
  <si>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</si>
  <si>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</si>
  <si>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</si>
  <si>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</si>
  <si>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</si>
  <si>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</si>
  <si>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</si>
  <si>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</si>
  <si>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</si>
  <si>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</si>
  <si>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</si>
  <si>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</si>
  <si>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</si>
  <si>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</si>
  <si>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</si>
  <si>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</si>
  <si>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</si>
  <si>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</si>
  <si>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</si>
  <si>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</si>
  <si>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</si>
  <si>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</si>
  <si>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</si>
  <si>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</si>
  <si>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</si>
  <si>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</si>
  <si>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</si>
  <si>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</si>
  <si>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</si>
  <si>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</si>
  <si>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</si>
  <si>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</si>
  <si>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</si>
  <si>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</si>
  <si>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</si>
  <si>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</si>
  <si>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</si>
  <si>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</si>
  <si>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</si>
  <si>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</si>
  <si>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</si>
  <si>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</si>
  <si>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</si>
  <si>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</si>
  <si>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</si>
  <si>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</si>
  <si>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</si>
  <si>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</si>
  <si>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</si>
  <si>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</si>
  <si>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</si>
  <si>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</si>
  <si>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</si>
  <si>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</si>
  <si>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</si>
  <si>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</si>
  <si>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</si>
  <si>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</si>
  <si>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</si>
  <si>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</si>
  <si>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</si>
  <si>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</si>
  <si>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</si>
  <si>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</si>
  <si>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</si>
  <si>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</si>
  <si>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</si>
  <si>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</si>
  <si>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</si>
  <si>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</si>
  <si>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</si>
  <si>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</si>
  <si>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</si>
  <si>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</si>
  <si>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</si>
  <si>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</si>
  <si>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</si>
  <si>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</si>
  <si>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</si>
  <si>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</si>
  <si>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</si>
  <si>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</si>
  <si>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</si>
  <si>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</si>
  <si>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</si>
  <si>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</si>
  <si>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</si>
  <si>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</si>
  <si>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</si>
  <si>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</si>
  <si>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</si>
  <si>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</si>
  <si>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</si>
  <si>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</si>
  <si>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</si>
  <si>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</si>
  <si>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</si>
  <si>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</si>
  <si>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</si>
  <si>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</si>
  <si>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</si>
  <si>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</si>
  <si>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</si>
  <si>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</si>
  <si>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</si>
  <si>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</si>
  <si>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</si>
  <si>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</si>
  <si>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</si>
  <si>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</si>
  <si>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</si>
  <si>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</si>
  <si>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</si>
  <si>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</si>
  <si>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</si>
  <si>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</si>
  <si>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</si>
  <si>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</si>
  <si>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</si>
  <si>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</si>
  <si>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</si>
  <si>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</si>
  <si>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</si>
  <si>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</si>
  <si>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</si>
  <si>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</si>
  <si>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</si>
  <si>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</si>
  <si>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</si>
  <si>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</si>
  <si>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</si>
  <si>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</si>
  <si>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</si>
  <si>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</si>
  <si>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</si>
  <si>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</si>
  <si>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</si>
  <si>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</si>
  <si>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</si>
  <si>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</si>
  <si>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</si>
  <si>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</si>
  <si>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</si>
  <si>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</si>
  <si>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</si>
  <si>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</si>
  <si>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</si>
  <si>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</si>
  <si>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</si>
  <si>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</si>
  <si>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</si>
  <si>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</si>
  <si>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</si>
  <si>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</si>
  <si>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</si>
  <si>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</si>
  <si>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</si>
  <si>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</si>
  <si>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</si>
  <si>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</si>
  <si>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</si>
  <si>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</si>
  <si>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</si>
  <si>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</si>
  <si>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</si>
  <si>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</si>
  <si>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</si>
  <si>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</si>
  <si>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</si>
  <si>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</si>
  <si>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</si>
  <si>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</si>
  <si>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</si>
  <si>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</si>
  <si>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</si>
  <si>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</si>
  <si>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</si>
  <si>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</si>
  <si>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</si>
  <si>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</si>
  <si>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</si>
  <si>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</si>
  <si>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</si>
  <si>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</si>
  <si>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</si>
  <si>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</si>
  <si>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</si>
  <si>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</si>
  <si>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</si>
  <si>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</si>
  <si>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</si>
  <si>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</si>
  <si>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</si>
  <si>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</si>
  <si>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</si>
  <si>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</si>
  <si>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</si>
  <si>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</si>
  <si>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</si>
  <si>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</si>
  <si>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</si>
  <si>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</si>
  <si>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</si>
  <si>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</si>
  <si>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</si>
  <si>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</si>
  <si>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</si>
  <si>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</si>
  <si>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</si>
  <si>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</si>
  <si>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</si>
  <si>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</si>
  <si>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</si>
  <si>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</si>
  <si>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</si>
  <si>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</si>
  <si>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</si>
  <si>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</si>
  <si>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</si>
  <si>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</si>
  <si>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</si>
  <si>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</si>
  <si>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</si>
  <si>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</si>
  <si>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</si>
  <si>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</si>
  <si>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</si>
  <si>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</si>
  <si>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</si>
  <si>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</si>
  <si>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</si>
  <si>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</si>
  <si>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</si>
  <si>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</si>
  <si>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</si>
  <si>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</si>
  <si>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</si>
  <si>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</si>
  <si>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</si>
  <si>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</si>
  <si>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</si>
  <si>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</si>
  <si>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</si>
  <si>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</si>
  <si>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</si>
  <si>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</si>
  <si>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</si>
  <si>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</si>
  <si>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</si>
  <si>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</si>
  <si>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</si>
  <si>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</si>
  <si>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</si>
  <si>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</si>
  <si>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</si>
  <si>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</si>
  <si>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</si>
  <si>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</si>
  <si>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</si>
  <si>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</si>
  <si>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</si>
  <si>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</si>
  <si>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</si>
  <si>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</si>
  <si>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</si>
  <si>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</si>
  <si>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</si>
  <si>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</si>
  <si>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</si>
  <si>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</si>
  <si>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</si>
  <si>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</si>
  <si>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</si>
  <si>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</si>
  <si>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</si>
  <si>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</si>
  <si>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</si>
  <si>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</si>
  <si>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</si>
  <si>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</si>
  <si>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</si>
  <si>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</si>
  <si>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</si>
  <si>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</si>
  <si>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</si>
  <si>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</si>
  <si>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</si>
  <si>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</si>
  <si>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</si>
  <si>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</si>
  <si>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</si>
  <si>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</si>
  <si>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</si>
  <si>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</si>
  <si>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</si>
  <si>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</si>
  <si>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</si>
  <si>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</si>
  <si>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</si>
  <si>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</si>
  <si>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</si>
  <si>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</si>
  <si>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</si>
  <si>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</si>
  <si>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</si>
  <si>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</si>
  <si>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</si>
  <si>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</si>
  <si>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</si>
  <si>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</si>
  <si>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</si>
  <si>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</si>
  <si>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</si>
  <si>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</si>
  <si>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</si>
  <si>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</si>
  <si>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</si>
  <si>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</si>
  <si>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</si>
  <si>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</si>
  <si>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</si>
  <si>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</si>
  <si>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</si>
  <si>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</si>
  <si>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</si>
  <si>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</si>
  <si>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</si>
  <si>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</si>
  <si>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</si>
  <si>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</si>
  <si>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</si>
  <si>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</si>
  <si>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</si>
  <si>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</si>
  <si>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</si>
  <si>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</si>
  <si>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</si>
  <si>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</si>
  <si>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</si>
  <si>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</si>
  <si>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</si>
  <si>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</si>
  <si>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</si>
  <si>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</si>
  <si>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</si>
  <si>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</si>
  <si>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</si>
  <si>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</si>
  <si>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</si>
  <si>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</si>
  <si>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</si>
  <si>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</si>
  <si>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</si>
  <si>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</si>
  <si>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</si>
  <si>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</si>
  <si>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</si>
  <si>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</si>
  <si>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</si>
  <si>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</si>
  <si>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</si>
  <si>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</si>
  <si>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</si>
  <si>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</si>
  <si>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</si>
  <si>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</si>
  <si>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</si>
  <si>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</si>
  <si>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</si>
  <si>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</si>
  <si>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</si>
  <si>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</si>
  <si>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</si>
  <si>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</si>
  <si>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</si>
  <si>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</si>
  <si>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</si>
  <si>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</si>
  <si>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</si>
  <si>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</si>
  <si>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</si>
  <si>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</si>
  <si>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</si>
  <si>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</si>
  <si>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</si>
  <si>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</si>
  <si>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</si>
  <si>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</si>
  <si>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</si>
  <si>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</si>
  <si>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</si>
  <si>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</si>
  <si>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</si>
  <si>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</si>
  <si>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</si>
  <si>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</si>
  <si>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</si>
  <si>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</si>
  <si>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</si>
  <si>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</si>
  <si>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</si>
  <si>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</si>
  <si>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</si>
  <si>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</si>
  <si>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</si>
  <si>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</si>
  <si>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</si>
  <si>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</si>
  <si>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</si>
  <si>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</si>
  <si>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</si>
  <si>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</si>
  <si>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</si>
  <si>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</si>
  <si>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</si>
  <si>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</si>
  <si>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</si>
  <si>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</si>
  <si>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</si>
  <si>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</si>
  <si>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</si>
  <si>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</si>
  <si>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</si>
  <si>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</si>
  <si>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</si>
  <si>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</si>
  <si>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</si>
  <si>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</si>
  <si>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</si>
  <si>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</si>
  <si>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</si>
  <si>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</si>
  <si>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</si>
  <si>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</si>
  <si>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</si>
  <si>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</si>
  <si>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</si>
  <si>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</si>
  <si>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</si>
  <si>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</si>
  <si>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</si>
  <si>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</si>
  <si>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</si>
  <si>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</si>
  <si>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</si>
  <si>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</si>
  <si>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</si>
  <si>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</si>
  <si>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</si>
  <si>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</si>
  <si>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</si>
  <si>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</si>
  <si>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</si>
  <si>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</si>
  <si>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</si>
  <si>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</si>
  <si>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</si>
  <si>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</si>
  <si>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</si>
  <si>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</si>
  <si>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</si>
  <si>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</si>
  <si>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</si>
  <si>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</si>
  <si>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</si>
  <si>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</si>
  <si>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</si>
  <si>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</si>
  <si>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</si>
  <si>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</si>
  <si>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</si>
  <si>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</si>
  <si>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</si>
  <si>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</si>
  <si>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</si>
  <si>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</si>
  <si>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</si>
  <si>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</si>
  <si>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</si>
  <si>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</si>
  <si>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</si>
  <si>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</si>
  <si>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</si>
  <si>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</si>
  <si>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</si>
  <si>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</si>
  <si>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</si>
  <si>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</si>
  <si>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</si>
  <si>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</si>
  <si>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</si>
  <si>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</si>
  <si>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</si>
  <si>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</si>
  <si>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</si>
  <si>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</si>
  <si>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</si>
  <si>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</si>
  <si>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</si>
  <si>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</si>
  <si>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</si>
  <si>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</si>
  <si>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</si>
  <si>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</si>
  <si>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</si>
  <si>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</si>
  <si>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</si>
  <si>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</si>
  <si>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</si>
  <si>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</si>
  <si>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</si>
  <si>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</si>
  <si>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</si>
  <si>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</si>
  <si>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</si>
  <si>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</si>
  <si>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</si>
  <si>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</si>
  <si>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</si>
  <si>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</si>
  <si>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</si>
  <si>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</si>
  <si>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</si>
  <si>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</si>
  <si>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</si>
  <si>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</si>
  <si>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</si>
  <si>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</si>
  <si>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</si>
  <si>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</si>
  <si>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</si>
  <si>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</si>
  <si>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</si>
  <si>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</si>
  <si>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</si>
  <si>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</si>
  <si>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</si>
  <si>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</si>
  <si>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</si>
  <si>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</si>
  <si>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</si>
  <si>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</si>
  <si>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</si>
  <si>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</si>
  <si>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</si>
  <si>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</si>
  <si>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</si>
  <si>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</si>
  <si>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</si>
  <si>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</si>
  <si>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</si>
  <si>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</si>
  <si>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</si>
  <si>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</si>
  <si>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</si>
  <si>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</si>
  <si>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</si>
  <si>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</si>
  <si>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</si>
  <si>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</si>
  <si>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</si>
  <si>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</si>
  <si>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</si>
  <si>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</si>
  <si>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</si>
  <si>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</si>
  <si>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</si>
  <si>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</si>
  <si>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</si>
  <si>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</si>
  <si>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</si>
  <si>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</si>
  <si>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</si>
  <si>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</si>
  <si>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</si>
  <si>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</si>
  <si>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</si>
  <si>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</si>
  <si>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</si>
  <si>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</si>
  <si>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</si>
  <si>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</si>
  <si>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</si>
  <si>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</si>
  <si>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</si>
  <si>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</si>
  <si>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</si>
  <si>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</si>
  <si>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</si>
  <si>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</si>
  <si>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</si>
  <si>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</si>
  <si>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</si>
  <si>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</si>
  <si>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</si>
  <si>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</si>
  <si>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</si>
  <si>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</si>
  <si>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</si>
  <si>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</si>
  <si>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</si>
  <si>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</si>
  <si>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</si>
  <si>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</si>
  <si>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</si>
  <si>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</si>
  <si>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</si>
  <si>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</si>
  <si>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</si>
  <si>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</si>
  <si>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</si>
  <si>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</si>
  <si>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</si>
  <si>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</si>
  <si>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</si>
  <si>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</si>
  <si>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</si>
  <si>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</si>
  <si>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</si>
  <si>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</si>
  <si>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</si>
  <si>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</si>
  <si>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</si>
  <si>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</si>
  <si>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</si>
  <si>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</si>
  <si>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</si>
  <si>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</si>
  <si>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</si>
  <si>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</si>
  <si>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</si>
  <si>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</si>
  <si>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</si>
  <si>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</si>
  <si>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</si>
  <si>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</si>
  <si>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</si>
  <si>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</si>
  <si>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</si>
  <si>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</si>
  <si>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</si>
  <si>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</si>
  <si>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</si>
  <si>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</si>
  <si>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</si>
  <si>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</si>
  <si>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</si>
  <si>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</si>
  <si>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</si>
  <si>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</si>
  <si>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</si>
  <si>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</si>
  <si>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</si>
  <si>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</si>
  <si>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</si>
  <si>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</si>
  <si>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</si>
  <si>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</si>
  <si>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</si>
  <si>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</si>
  <si>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</si>
  <si>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</si>
  <si>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</si>
  <si>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</si>
  <si>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</si>
  <si>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</si>
  <si>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</si>
  <si>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</si>
  <si>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</si>
  <si>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</si>
  <si>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</si>
  <si>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</si>
  <si>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</si>
  <si>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</si>
  <si>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</si>
  <si>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</si>
  <si>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</si>
  <si>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</si>
  <si>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</si>
  <si>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</si>
  <si>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</si>
  <si>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</si>
  <si>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</si>
  <si>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</si>
  <si>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</si>
  <si>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</si>
  <si>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</si>
  <si>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</si>
  <si>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</si>
  <si>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</si>
  <si>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</si>
  <si>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</si>
  <si>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</si>
  <si>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</si>
  <si>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</si>
  <si>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</si>
  <si>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</si>
  <si>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</si>
  <si>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</si>
  <si>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</si>
  <si>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</si>
  <si>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</si>
  <si>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</si>
  <si>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</si>
  <si>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</si>
  <si>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</si>
  <si>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</si>
  <si>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</si>
  <si>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</si>
  <si>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</si>
  <si>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</si>
  <si>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</si>
  <si>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</si>
  <si>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</si>
  <si>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</si>
  <si>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</si>
  <si>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</si>
  <si>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</si>
  <si>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</si>
  <si>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</si>
  <si>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</si>
  <si>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</si>
  <si>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</si>
  <si>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</si>
  <si>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</si>
  <si>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</si>
  <si>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</si>
  <si>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</si>
  <si>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</si>
  <si>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</si>
  <si>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</si>
  <si>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</si>
  <si>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</si>
  <si>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</si>
  <si>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</si>
  <si>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</si>
  <si>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</si>
  <si>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</si>
  <si>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</si>
  <si>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</si>
  <si>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</si>
  <si>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</si>
  <si>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</si>
  <si>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</si>
  <si>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</si>
  <si>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</si>
  <si>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</si>
  <si>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</si>
  <si>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</si>
  <si>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</si>
  <si>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</si>
  <si>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</si>
  <si>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</si>
  <si>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</si>
  <si>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</si>
  <si>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</si>
  <si>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</si>
  <si>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</si>
  <si>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</si>
  <si>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</si>
  <si>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</si>
  <si>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</si>
  <si>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</si>
  <si>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</si>
  <si>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</si>
  <si>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</si>
  <si>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</si>
  <si>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</si>
  <si>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</si>
  <si>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</si>
  <si>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</si>
  <si>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</si>
  <si>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</si>
  <si>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</si>
  <si>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</si>
  <si>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</si>
  <si>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</si>
  <si>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</si>
  <si>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</si>
  <si>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</si>
  <si>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</si>
  <si>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</si>
  <si>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</si>
  <si>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</si>
  <si>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</si>
  <si>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</si>
  <si>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</si>
  <si>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</si>
  <si>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</si>
  <si>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</si>
  <si>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</si>
  <si>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</si>
  <si>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</si>
  <si>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</si>
  <si>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</si>
  <si>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</si>
  <si>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</si>
  <si>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</si>
  <si>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</si>
  <si>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</si>
  <si>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</si>
  <si>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</si>
  <si>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</si>
  <si>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</si>
  <si>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</si>
  <si>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</si>
  <si>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</si>
  <si>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</si>
  <si>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</si>
  <si>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</si>
  <si>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</si>
  <si>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</si>
  <si>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</si>
  <si>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</si>
  <si>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</si>
  <si>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</si>
  <si>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</si>
  <si>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</si>
  <si>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</si>
  <si>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</si>
  <si>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</si>
  <si>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</si>
  <si>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</si>
  <si>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</si>
  <si>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</si>
  <si>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</si>
  <si>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</si>
  <si>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</si>
  <si>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</si>
  <si>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</si>
  <si>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</si>
  <si>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</si>
  <si>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</si>
  <si>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</si>
  <si>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</si>
  <si>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</si>
  <si>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</si>
  <si>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</si>
  <si>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</si>
  <si>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</si>
  <si>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</si>
  <si>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</si>
  <si>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</si>
  <si>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</si>
  <si>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</si>
  <si>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</si>
  <si>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</si>
  <si>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</si>
  <si>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</si>
  <si>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</si>
  <si>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</si>
  <si>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</si>
  <si>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</si>
  <si>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</si>
  <si>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</si>
  <si>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</si>
  <si>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</si>
  <si>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</si>
  <si>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</si>
  <si>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</si>
  <si>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</si>
  <si>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</si>
  <si>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</si>
  <si>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</si>
  <si>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</si>
  <si>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</si>
  <si>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</si>
  <si>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</si>
  <si>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</si>
  <si>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</si>
  <si>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</si>
  <si>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</si>
  <si>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</si>
  <si>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</si>
  <si>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</si>
  <si>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</si>
  <si>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</si>
  <si>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</si>
  <si>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</si>
  <si>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</si>
  <si>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</si>
  <si>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</si>
  <si>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</si>
  <si>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</si>
  <si>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</si>
  <si>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</si>
  <si>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</si>
  <si>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</si>
  <si>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</si>
  <si>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</si>
  <si>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</si>
  <si>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</si>
  <si>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</si>
  <si>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</si>
  <si>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</si>
  <si>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</si>
  <si>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</si>
  <si>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</si>
  <si>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</si>
  <si>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</si>
  <si>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</si>
  <si>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</si>
  <si>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</si>
  <si>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</si>
  <si>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</si>
  <si>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</si>
  <si>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</si>
  <si>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</si>
  <si>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</si>
  <si>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</si>
  <si>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</si>
  <si>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</si>
  <si>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</si>
  <si>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</si>
  <si>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</si>
  <si>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</si>
  <si>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</si>
  <si>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</si>
  <si>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</si>
  <si>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</si>
  <si>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</si>
  <si>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</si>
  <si>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</si>
  <si>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</si>
  <si>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</si>
  <si>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</si>
  <si>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</si>
  <si>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</si>
  <si>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</si>
  <si>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</si>
  <si>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</si>
  <si>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</si>
  <si>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</si>
  <si>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</si>
  <si>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</si>
  <si>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</si>
  <si>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</si>
  <si>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</si>
  <si>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</si>
  <si>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</si>
  <si>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</si>
  <si>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</si>
  <si>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</si>
  <si>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</si>
  <si>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</si>
  <si>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</si>
  <si>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</si>
  <si>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</si>
  <si>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</si>
  <si>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</si>
  <si>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</si>
  <si>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</si>
  <si>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</si>
  <si>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</si>
  <si>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</si>
  <si>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</si>
  <si>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</si>
  <si>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</si>
  <si>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</si>
  <si>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</si>
  <si>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</si>
  <si>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</si>
  <si>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</si>
  <si>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</si>
  <si>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</si>
  <si>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</si>
  <si>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</si>
  <si>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</si>
  <si>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</si>
  <si>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</si>
  <si>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</si>
  <si>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</si>
  <si>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</si>
  <si>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</si>
  <si>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</si>
  <si>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</si>
  <si>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</si>
  <si>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</si>
  <si>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</si>
  <si>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</si>
  <si>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</si>
  <si>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</si>
  <si>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</si>
  <si>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</si>
  <si>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</si>
  <si>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</si>
  <si>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</si>
  <si>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</si>
  <si>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</si>
  <si>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</si>
  <si>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</si>
  <si>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</si>
  <si>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</si>
  <si>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</si>
  <si>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</si>
  <si>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</si>
  <si>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</si>
  <si>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</si>
  <si>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</si>
  <si>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</si>
  <si>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</si>
  <si>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</si>
  <si>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</si>
  <si>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</si>
  <si>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</si>
  <si>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</si>
  <si>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</si>
  <si>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</si>
  <si>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</si>
  <si>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</si>
  <si>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</si>
  <si>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</si>
  <si>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</si>
  <si>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</si>
  <si>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</si>
  <si>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</si>
  <si>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</si>
  <si>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</si>
  <si>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</si>
  <si>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</si>
  <si>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</si>
  <si>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</si>
  <si>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</si>
  <si>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</si>
  <si>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</si>
  <si>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</si>
  <si>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</si>
  <si>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</si>
  <si>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</si>
  <si>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</si>
  <si>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</si>
  <si>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</si>
  <si>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</si>
  <si>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</si>
  <si>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</si>
  <si>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</si>
  <si>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</si>
  <si>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</si>
  <si>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</si>
  <si>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</si>
  <si>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</si>
  <si>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</si>
  <si>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</si>
  <si>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</si>
  <si>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</si>
  <si>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</si>
  <si>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</si>
  <si>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</si>
  <si>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</si>
  <si>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</si>
  <si>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</si>
  <si>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</si>
  <si>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</si>
  <si>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</si>
  <si>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</si>
  <si>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</si>
  <si>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</si>
  <si>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</si>
  <si>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</si>
  <si>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</si>
  <si>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</si>
  <si>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</si>
  <si>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</si>
  <si>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</si>
  <si>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</si>
  <si>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</si>
  <si>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</si>
  <si>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</si>
  <si>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</si>
  <si>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</si>
  <si>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</si>
  <si>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</si>
  <si>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</si>
  <si>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</si>
  <si>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</si>
  <si>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</si>
  <si>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</si>
  <si>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</si>
  <si>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</si>
  <si>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</si>
  <si>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</si>
  <si>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</si>
  <si>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</si>
  <si>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</si>
  <si>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</si>
  <si>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</si>
  <si>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</si>
  <si>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</si>
  <si>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</si>
  <si>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</si>
  <si>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</si>
  <si>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</si>
  <si>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</si>
  <si>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</si>
  <si>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</si>
  <si>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</si>
  <si>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</si>
  <si>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</si>
  <si>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</si>
  <si>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</si>
  <si>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</si>
  <si>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</si>
  <si>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</si>
  <si>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</si>
  <si>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</si>
  <si>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</si>
  <si>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</si>
  <si>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</si>
  <si>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</si>
  <si>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</si>
  <si>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</si>
  <si>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</si>
  <si>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</si>
  <si>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</si>
  <si>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</si>
  <si>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</si>
  <si>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</si>
  <si>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</si>
  <si>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</si>
  <si>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</si>
  <si>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</si>
  <si>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</si>
  <si>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</si>
  <si>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</si>
  <si>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</si>
  <si>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</si>
  <si>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</si>
  <si>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</si>
  <si>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</si>
  <si>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</si>
  <si>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</si>
  <si>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</si>
  <si>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</si>
  <si>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</si>
  <si>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</si>
  <si>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</si>
  <si>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</si>
  <si>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</si>
  <si>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</si>
  <si>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</si>
  <si>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</si>
  <si>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</si>
  <si>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</si>
  <si>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</si>
  <si>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</si>
  <si>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</si>
  <si>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</si>
  <si>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</si>
  <si>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</si>
  <si>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</si>
  <si>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</si>
  <si>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</si>
  <si>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</si>
  <si>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</si>
  <si>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</si>
  <si>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</si>
  <si>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</si>
  <si>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</si>
  <si>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</si>
  <si>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</si>
  <si>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</si>
  <si>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</si>
  <si>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</si>
  <si>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</si>
  <si>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</si>
  <si>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</si>
  <si>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</si>
  <si>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</si>
  <si>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</si>
  <si>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</si>
  <si>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</si>
  <si>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</si>
  <si>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</si>
  <si>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</si>
  <si>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</si>
  <si>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</si>
  <si>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</si>
  <si>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</si>
  <si>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</si>
  <si>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</si>
  <si>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</si>
  <si>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</si>
  <si>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</si>
  <si>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</si>
  <si>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</si>
  <si>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</si>
  <si>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</si>
  <si>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</si>
  <si>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</si>
  <si>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</si>
  <si>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</si>
  <si>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</si>
  <si>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</si>
  <si>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</si>
  <si>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</si>
  <si>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</si>
  <si>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</si>
  <si>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</si>
  <si>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</si>
  <si>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</si>
  <si>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</si>
  <si>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</si>
  <si>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</si>
  <si>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</si>
  <si>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</si>
  <si>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</si>
  <si>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</si>
  <si>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</si>
  <si>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</si>
  <si>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</si>
  <si>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</si>
  <si>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</si>
  <si>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</si>
  <si>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</si>
  <si>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</si>
  <si>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</si>
  <si>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</si>
  <si>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</si>
  <si>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</si>
  <si>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</si>
  <si>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</si>
  <si>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</si>
  <si>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</si>
  <si>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</si>
  <si>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</si>
  <si>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</si>
  <si>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</si>
  <si>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</si>
  <si>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</si>
  <si>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</si>
  <si>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</si>
  <si>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</si>
  <si>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</si>
  <si>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</si>
  <si>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</si>
  <si>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</si>
  <si>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</si>
  <si>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</si>
  <si>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</si>
  <si>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</si>
  <si>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</si>
  <si>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</si>
  <si>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</si>
  <si>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</si>
  <si>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</si>
  <si>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</si>
  <si>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</si>
  <si>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</si>
  <si>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</si>
  <si>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</si>
  <si>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</si>
  <si>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</si>
  <si>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</si>
  <si>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</si>
  <si>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</si>
  <si>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</si>
  <si>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</si>
  <si>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</si>
  <si>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</si>
  <si>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</si>
  <si>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</si>
  <si>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</si>
  <si>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</si>
  <si>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</si>
  <si>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</si>
  <si>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</si>
  <si>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</si>
  <si>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</si>
  <si>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</si>
  <si>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</si>
  <si>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</si>
  <si>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</si>
  <si>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</si>
  <si>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</si>
  <si>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</si>
  <si>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</si>
  <si>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</si>
  <si>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</si>
  <si>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</si>
  <si>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</si>
  <si>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</si>
  <si>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</si>
  <si>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</si>
  <si>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</si>
  <si>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</si>
  <si>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</si>
  <si>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</si>
  <si>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</si>
  <si>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</si>
  <si>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</si>
  <si>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</si>
  <si>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</si>
  <si>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</si>
  <si>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</si>
  <si>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</si>
  <si>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</si>
  <si>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</si>
  <si>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</si>
  <si>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</si>
  <si>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</si>
  <si>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</si>
  <si>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</si>
  <si>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</si>
  <si>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</si>
  <si>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</si>
  <si>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</si>
  <si>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</si>
  <si>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</si>
  <si>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</si>
  <si>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</si>
  <si>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</si>
  <si>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</si>
  <si>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</si>
  <si>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</si>
  <si>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</si>
  <si>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</si>
  <si>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</si>
  <si>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</si>
  <si>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</si>
  <si>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</si>
  <si>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</si>
  <si>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</si>
  <si>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</si>
  <si>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</si>
  <si>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</si>
  <si>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</si>
  <si>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</si>
  <si>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</si>
  <si>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</si>
  <si>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</si>
  <si>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</si>
  <si>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</si>
  <si>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</si>
  <si>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</si>
  <si>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</si>
  <si>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</si>
  <si>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</si>
  <si>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</si>
  <si>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</si>
  <si>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</si>
  <si>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</si>
  <si>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</si>
  <si>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</si>
  <si>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</si>
  <si>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</si>
  <si>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</si>
  <si>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</si>
  <si>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</si>
  <si>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</si>
  <si>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</si>
  <si>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</si>
  <si>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</si>
  <si>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</si>
  <si>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</si>
  <si>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</si>
  <si>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</si>
  <si>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</si>
  <si>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</si>
  <si>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</si>
  <si>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</si>
  <si>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</si>
  <si>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</si>
  <si>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</si>
  <si>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</si>
  <si>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</si>
  <si>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</si>
  <si>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</si>
  <si>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</si>
  <si>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</si>
  <si>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</si>
  <si>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</si>
  <si>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</si>
  <si>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</si>
  <si>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</si>
  <si>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</si>
  <si>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</si>
  <si>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</si>
  <si>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</si>
  <si>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</si>
  <si>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</si>
  <si>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</si>
  <si>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</si>
  <si>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</si>
  <si>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</si>
  <si>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</si>
  <si>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</si>
  <si>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</si>
  <si>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</si>
  <si>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</si>
  <si>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</si>
  <si>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</si>
  <si>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</si>
  <si>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</si>
  <si>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</si>
  <si>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</si>
  <si>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</si>
  <si>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</si>
  <si>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</si>
  <si>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</si>
  <si>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</si>
  <si>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</si>
  <si>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</si>
  <si>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</si>
  <si>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</si>
  <si>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</si>
  <si>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</si>
  <si>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</si>
  <si>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</si>
  <si>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</si>
  <si>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</si>
  <si>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</si>
  <si>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</si>
  <si>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</si>
  <si>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</si>
  <si>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</si>
  <si>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</si>
  <si>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</si>
  <si>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</si>
  <si>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</si>
  <si>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</si>
  <si>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</si>
  <si>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</si>
  <si>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</si>
  <si>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</si>
  <si>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</si>
  <si>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</si>
  <si>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</si>
  <si>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</si>
  <si>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</si>
  <si>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</si>
  <si>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</si>
  <si>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</si>
  <si>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</si>
  <si>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</si>
  <si>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</si>
  <si>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</si>
  <si>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</si>
  <si>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</si>
  <si>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</si>
  <si>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</si>
  <si>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</si>
  <si>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</si>
  <si>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</si>
  <si>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</si>
  <si>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</si>
  <si>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</si>
  <si>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</si>
  <si>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</si>
  <si>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</si>
  <si>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</si>
  <si>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</si>
  <si>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</si>
  <si>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</si>
  <si>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</si>
  <si>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</si>
  <si>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</si>
  <si>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</si>
  <si>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</si>
  <si>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</si>
  <si>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</si>
  <si>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</si>
  <si>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</si>
  <si>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</si>
  <si>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</si>
  <si>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</si>
  <si>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</si>
  <si>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</si>
  <si>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</si>
  <si>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</si>
  <si>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</si>
  <si>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</si>
  <si>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</si>
  <si>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</si>
  <si>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</si>
  <si>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</si>
  <si>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</si>
  <si>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</si>
  <si>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</si>
  <si>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</si>
  <si>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</si>
  <si>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</si>
  <si>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</si>
  <si>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</si>
  <si>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</si>
  <si>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</si>
  <si>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</si>
  <si>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</si>
  <si>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</si>
  <si>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</si>
  <si>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</si>
  <si>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</si>
  <si>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</si>
  <si>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</si>
  <si>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</si>
  <si>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</si>
  <si>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</si>
  <si>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</si>
  <si>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</si>
  <si>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</si>
  <si>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</si>
  <si>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</si>
  <si>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</si>
  <si>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</si>
  <si>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</si>
  <si>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</si>
  <si>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</si>
  <si>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</si>
  <si>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</si>
  <si>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</si>
  <si>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</si>
  <si>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</si>
  <si>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</si>
  <si>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</si>
  <si>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</si>
  <si>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</si>
  <si>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</si>
  <si>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</si>
  <si>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</si>
  <si>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</si>
  <si>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</si>
  <si>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</si>
  <si>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</si>
  <si>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</si>
  <si>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</si>
  <si>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</si>
  <si>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</si>
  <si>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</si>
  <si>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</si>
  <si>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</si>
  <si>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</si>
  <si>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</si>
  <si>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</si>
  <si>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</si>
  <si>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</si>
  <si>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</si>
  <si>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</si>
  <si>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</si>
  <si>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</si>
  <si>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</si>
  <si>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</si>
  <si>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</si>
  <si>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</si>
  <si>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</si>
  <si>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</si>
  <si>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</si>
  <si>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</si>
  <si>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</si>
  <si>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</si>
  <si>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</si>
  <si>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</si>
  <si>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</si>
  <si>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</si>
  <si>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</si>
  <si>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</si>
  <si>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</si>
  <si>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</si>
  <si>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</si>
  <si>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</si>
  <si>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</si>
  <si>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</si>
  <si>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</si>
  <si>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</si>
  <si>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</si>
  <si>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</si>
  <si>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</si>
  <si>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</si>
  <si>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</si>
  <si>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</si>
  <si>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</si>
  <si>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</si>
  <si>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</si>
  <si>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</si>
  <si>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</si>
  <si>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</si>
  <si>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</si>
  <si>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</si>
  <si>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</si>
  <si>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</si>
  <si>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</si>
  <si>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</si>
  <si>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</si>
  <si>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</si>
  <si>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</si>
  <si>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</si>
  <si>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</si>
  <si>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</si>
  <si>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</si>
  <si>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</si>
  <si>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</si>
  <si>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</si>
  <si>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</si>
  <si>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</si>
  <si>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</si>
  <si>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</si>
  <si>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</si>
  <si>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</si>
  <si>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</si>
  <si>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</si>
  <si>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</si>
  <si>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</si>
  <si>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</si>
  <si>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</si>
  <si>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</si>
  <si>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</si>
  <si>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</si>
  <si>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</si>
  <si>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</si>
  <si>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</si>
  <si>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</si>
  <si>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</si>
  <si>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</si>
  <si>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</si>
  <si>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</si>
  <si>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</si>
  <si>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</si>
  <si>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</si>
  <si>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</si>
  <si>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</si>
  <si>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</si>
  <si>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</si>
  <si>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</si>
  <si>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</si>
  <si>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</si>
  <si>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</si>
  <si>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</si>
  <si>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</si>
  <si>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</si>
  <si>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</si>
  <si>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</si>
  <si>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</si>
  <si>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</si>
  <si>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</si>
  <si>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</si>
  <si>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</si>
  <si>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</si>
  <si>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</si>
  <si>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</si>
  <si>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</si>
  <si>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</si>
  <si>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</si>
  <si>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</si>
  <si>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</si>
  <si>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</si>
  <si>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</si>
  <si>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</si>
  <si>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</si>
  <si>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</si>
  <si>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</si>
  <si>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</si>
  <si>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</si>
  <si>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</si>
  <si>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</si>
  <si>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</si>
  <si>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</si>
  <si>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</si>
  <si>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</si>
  <si>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</si>
  <si>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</si>
  <si>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</si>
  <si>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</si>
  <si>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</si>
  <si>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</si>
  <si>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</si>
  <si>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</si>
  <si>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</si>
  <si>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</si>
  <si>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</si>
  <si>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</si>
  <si>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</si>
  <si>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</si>
  <si>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</si>
  <si>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</si>
  <si>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</si>
  <si>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</si>
  <si>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</si>
  <si>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</si>
  <si>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</si>
  <si>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</si>
  <si>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</si>
  <si>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</si>
  <si>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</si>
  <si>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</si>
  <si>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</si>
  <si>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</si>
  <si>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</si>
  <si>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</si>
  <si>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</si>
  <si>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</si>
  <si>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</si>
  <si>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</si>
  <si>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</si>
  <si>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</si>
  <si>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</si>
  <si>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</si>
  <si>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Successful</t>
  </si>
  <si>
    <t>Failed</t>
  </si>
  <si>
    <t>Mean Goal</t>
  </si>
  <si>
    <t>Median Goal</t>
  </si>
  <si>
    <t>Standard Deviation of Goal</t>
  </si>
  <si>
    <t>Upper Quartle of Goal</t>
  </si>
  <si>
    <t>Lower Quartile of Goal</t>
  </si>
  <si>
    <t>IQR of Goal</t>
  </si>
  <si>
    <t>Mean Pledged</t>
  </si>
  <si>
    <t>Median Pledged</t>
  </si>
  <si>
    <t>Standard Deviation of Pledged</t>
  </si>
  <si>
    <t>Upper Quartle of Pledged</t>
  </si>
  <si>
    <t>Lower Quartile of Pledged</t>
  </si>
  <si>
    <t>IQR of Pledged</t>
  </si>
  <si>
    <t>Name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</si>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</sst>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name val="Consolas"/>
      <family val="3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center"/>
    </xf>
    <xf numFmtId="14" fontId="3" fillId="0" borderId="0" xfId="0" applyNumberFormat="1" applyFont="1"/>
    <xf numFmtId="0" fontId="5" fillId="0" borderId="0" xfId="0" applyFont="1"/>
    <xf numFmtId="9" fontId="0" fillId="0" borderId="0" xfId="0" applyNumberFormat="1"/>
    <xf numFmtId="0" fontId="0" fillId="0" borderId="1" xfId="0" applyBorder="1"/>
    <xf numFmtId="9" fontId="1" fillId="0" borderId="0" xfId="0" applyNumberFormat="1" applyFont="1" applyAlignment="1">
      <alignment horizontal="center"/>
    </xf>
    <xf numFmtId="9" fontId="0" fillId="0" borderId="1" xfId="0" applyNumberFormat="1" applyBorder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2" fillId="0" borderId="0" xfId="0" applyNumberFormat="1" applyFont="1"/>
    <xf numFmtId="0" fontId="6" fillId="0" borderId="0" xfId="0" applyFont="1" applyAlignment="1">
      <alignment wrapText="1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/>
              <a:t>Theater</a:t>
            </a:r>
            <a:r>
              <a:rPr lang="en-CA" sz="1200" b="1" baseline="0"/>
              <a:t> Outcomes Based on Launch Date</a:t>
            </a:r>
            <a:endParaRPr lang="en-CA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3-4745-B358-97ADBF5D79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3-4745-B358-97ADBF5D79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3-4745-B358-97ADBF5D7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817583"/>
        <c:axId val="1063563839"/>
      </c:lineChart>
      <c:catAx>
        <c:axId val="1011817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Launched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563839"/>
        <c:crosses val="autoZero"/>
        <c:auto val="1"/>
        <c:lblAlgn val="ctr"/>
        <c:lblOffset val="100"/>
        <c:noMultiLvlLbl val="0"/>
      </c:catAx>
      <c:valAx>
        <c:axId val="10635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81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on_Goals'!$F$1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on_Goals'!$F$2:$F$13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9E-4569-AA1E-E0E4BEBF4AC2}"/>
            </c:ext>
          </c:extLst>
        </c:ser>
        <c:ser>
          <c:idx val="5"/>
          <c:order val="5"/>
          <c:tx>
            <c:strRef>
              <c:f>'Outcomes Based on_Goals'!$G$1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on_Goals'!$G$2:$G$13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9E-4569-AA1E-E0E4BEBF4AC2}"/>
            </c:ext>
          </c:extLst>
        </c:ser>
        <c:ser>
          <c:idx val="6"/>
          <c:order val="6"/>
          <c:tx>
            <c:strRef>
              <c:f>'Outcomes Based on_Goals'!$H$1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on_Goals'!$H$2:$H$13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9E-4569-AA1E-E0E4BEBF4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647343"/>
        <c:axId val="8826465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on_Goals'!$B$1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on_Goals'!$A$2:$A$13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on_Goals'!$B$2:$B$13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B9E-4569-AA1E-E0E4BEBF4AC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B9E-4569-AA1E-E0E4BEBF4AC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B9E-4569-AA1E-E0E4BEBF4AC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on_Goals'!$E$2:$E$13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B9E-4569-AA1E-E0E4BEBF4AC2}"/>
                  </c:ext>
                </c:extLst>
              </c15:ser>
            </c15:filteredLineSeries>
          </c:ext>
        </c:extLst>
      </c:lineChart>
      <c:catAx>
        <c:axId val="882647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646511"/>
        <c:crosses val="autoZero"/>
        <c:auto val="1"/>
        <c:lblAlgn val="ctr"/>
        <c:lblOffset val="100"/>
        <c:noMultiLvlLbl val="0"/>
      </c:catAx>
      <c:valAx>
        <c:axId val="88264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6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of Kickstarters Main Categories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0-4024-B515-EB1E4FB3C6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0-4024-B515-EB1E4FB3C6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0-4024-B515-EB1E4FB3C6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0-4024-B515-EB1E4FB3C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174815"/>
        <c:axId val="53177727"/>
      </c:barChart>
      <c:catAx>
        <c:axId val="5317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Parents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7727"/>
        <c:crosses val="autoZero"/>
        <c:auto val="1"/>
        <c:lblAlgn val="ctr"/>
        <c:lblOffset val="100"/>
        <c:noMultiLvlLbl val="0"/>
      </c:catAx>
      <c:valAx>
        <c:axId val="5317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2-4029-BA55-6C4E47092C9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12-4029-BA55-6C4E47092C9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12-4029-BA55-6C4E47092C9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12-4029-BA55-6C4E47092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633791"/>
        <c:axId val="140629215"/>
      </c:barChart>
      <c:catAx>
        <c:axId val="14063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29215"/>
        <c:crosses val="autoZero"/>
        <c:auto val="1"/>
        <c:lblAlgn val="ctr"/>
        <c:lblOffset val="100"/>
        <c:noMultiLvlLbl val="0"/>
      </c:catAx>
      <c:valAx>
        <c:axId val="140629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3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2</xdr:row>
      <xdr:rowOff>176211</xdr:rowOff>
    </xdr:from>
    <xdr:to>
      <xdr:col>14</xdr:col>
      <xdr:colOff>342900</xdr:colOff>
      <xdr:row>19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AADAA1-1A6E-4C3C-8DD5-5D0E7A9E9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0</xdr:row>
      <xdr:rowOff>0</xdr:rowOff>
    </xdr:from>
    <xdr:to>
      <xdr:col>19</xdr:col>
      <xdr:colOff>228600</xdr:colOff>
      <xdr:row>16</xdr:row>
      <xdr:rowOff>95250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BF30A4C-E0EE-474B-A47E-29F63EA15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119062</xdr:rowOff>
    </xdr:from>
    <xdr:to>
      <xdr:col>15</xdr:col>
      <xdr:colOff>276225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EE69F-60E2-44CD-88A6-9E27A930C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5</xdr:row>
      <xdr:rowOff>142875</xdr:rowOff>
    </xdr:from>
    <xdr:to>
      <xdr:col>15</xdr:col>
      <xdr:colOff>504825</xdr:colOff>
      <xdr:row>20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9EBA9-53B7-4038-88CC-79879DD6F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ule%201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uccessful US Kickstarters"/>
      <sheetName val="Failed US Kickstarters"/>
      <sheetName val="Descriptive Statistics"/>
      <sheetName val="Category Statistics"/>
      <sheetName val="Subcategory Statistics"/>
      <sheetName val="Outcomes Based on Launch Date"/>
      <sheetName val="Edinburgh Research"/>
      <sheetName val="Goal and Pledged Outcome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2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Module%201/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uky Obasuyi" refreshedDate="44306.941746759258" createdVersion="7" refreshedVersion="7" minRefreshableVersion="3" recordCount="4114" xr:uid="{7FFC38AB-C79F-42ED-9CBE-34FD9247376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uky Obasuyi" refreshedDate="44305.564125810182" createdVersion="7" refreshedVersion="7" minRefreshableVersion="3" recordCount="4114" xr:uid="{F7C4E336-97AC-41B3-99E0-A8A2A6758E45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x v="0"/>
    <n v="1434931811"/>
    <x v="0"/>
    <x v="0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x v="0"/>
    <x v="1"/>
    <n v="1485872683"/>
    <x v="0"/>
    <x v="1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x v="2"/>
    <n v="1454691083"/>
    <x v="0"/>
    <x v="2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x v="3"/>
    <n v="1404822107"/>
    <x v="0"/>
    <x v="3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x v="4"/>
    <n v="1447963279"/>
    <x v="0"/>
    <x v="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x v="5"/>
    <n v="1468362207"/>
    <x v="0"/>
    <x v="5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x v="6"/>
    <n v="1401846250"/>
    <x v="0"/>
    <x v="6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x v="7"/>
    <n v="1464224867"/>
    <x v="0"/>
    <x v="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x v="0"/>
    <x v="8"/>
    <n v="1460155212"/>
    <x v="0"/>
    <x v="8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x v="9"/>
    <n v="1458268144"/>
    <x v="0"/>
    <x v="9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x v="10"/>
    <n v="1400636279"/>
    <x v="0"/>
    <x v="10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x v="11"/>
    <n v="1469126462"/>
    <x v="0"/>
    <x v="11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x v="12"/>
    <n v="1401642425"/>
    <x v="0"/>
    <x v="12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x v="13"/>
    <n v="1463588109"/>
    <x v="0"/>
    <x v="13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x v="14"/>
    <n v="1403051888"/>
    <x v="0"/>
    <x v="14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x v="15"/>
    <n v="1441790658"/>
    <x v="0"/>
    <x v="15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x v="16"/>
    <n v="1398971211"/>
    <x v="0"/>
    <x v="16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x v="17"/>
    <n v="1412530422"/>
    <x v="0"/>
    <x v="17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x v="18"/>
    <n v="1408366856"/>
    <x v="0"/>
    <x v="18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x v="19"/>
    <n v="1434828934"/>
    <x v="0"/>
    <x v="19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x v="20"/>
    <n v="1436983912"/>
    <x v="0"/>
    <x v="20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x v="21"/>
    <n v="1409151789"/>
    <x v="0"/>
    <x v="2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x v="22"/>
    <n v="1418766740"/>
    <x v="0"/>
    <x v="22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x v="23"/>
    <n v="1428086501"/>
    <x v="0"/>
    <x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x v="24"/>
    <n v="1439494863"/>
    <x v="0"/>
    <x v="2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x v="25"/>
    <n v="1447115761"/>
    <x v="0"/>
    <x v="25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x v="26"/>
    <n v="1404822144"/>
    <x v="0"/>
    <x v="10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x v="27"/>
    <n v="1413518233"/>
    <x v="0"/>
    <x v="3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x v="28"/>
    <n v="1447715284"/>
    <x v="0"/>
    <x v="26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x v="29"/>
    <n v="1403453368"/>
    <x v="0"/>
    <x v="2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x v="30"/>
    <n v="1406012515"/>
    <x v="0"/>
    <x v="28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x v="31"/>
    <n v="1452193234"/>
    <x v="0"/>
    <x v="29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x v="32"/>
    <n v="1459523017"/>
    <x v="0"/>
    <x v="30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x v="33"/>
    <n v="1444405901"/>
    <x v="0"/>
    <x v="31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x v="34"/>
    <n v="1405928601"/>
    <x v="0"/>
    <x v="32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x v="35"/>
    <n v="1428130814"/>
    <x v="0"/>
    <x v="33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x v="36"/>
    <n v="1425540125"/>
    <x v="0"/>
    <x v="3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x v="37"/>
    <n v="1422463079"/>
    <x v="0"/>
    <x v="35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x v="38"/>
    <n v="1365643344"/>
    <x v="0"/>
    <x v="3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x v="39"/>
    <n v="1398388068"/>
    <x v="0"/>
    <x v="3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x v="40"/>
    <n v="1401426488"/>
    <x v="0"/>
    <x v="38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x v="41"/>
    <n v="1409924354"/>
    <x v="0"/>
    <x v="10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x v="42"/>
    <n v="1417188026"/>
    <x v="0"/>
    <x v="3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x v="43"/>
    <n v="1402599486"/>
    <x v="0"/>
    <x v="40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x v="44"/>
    <n v="1408760537"/>
    <x v="0"/>
    <x v="41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x v="45"/>
    <n v="1459177107"/>
    <x v="0"/>
    <x v="42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x v="46"/>
    <n v="1447628974"/>
    <x v="0"/>
    <x v="43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x v="47"/>
    <n v="1413834007"/>
    <x v="0"/>
    <x v="16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x v="48"/>
    <n v="1422534260"/>
    <x v="0"/>
    <x v="44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x v="0"/>
    <x v="49"/>
    <n v="1443068045"/>
    <x v="0"/>
    <x v="45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x v="50"/>
    <n v="1419271458"/>
    <x v="0"/>
    <x v="19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x v="51"/>
    <n v="1436653037"/>
    <x v="0"/>
    <x v="46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x v="52"/>
    <n v="1403023846"/>
    <x v="0"/>
    <x v="47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x v="53"/>
    <n v="1395407445"/>
    <x v="0"/>
    <x v="2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x v="54"/>
    <n v="1448471221"/>
    <x v="0"/>
    <x v="47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x v="55"/>
    <n v="1462576516"/>
    <x v="0"/>
    <x v="48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x v="56"/>
    <n v="1432559424"/>
    <x v="0"/>
    <x v="49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x v="57"/>
    <n v="1427399962"/>
    <x v="0"/>
    <x v="50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x v="58"/>
    <n v="1413827572"/>
    <x v="0"/>
    <x v="11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x v="59"/>
    <n v="1439530776"/>
    <x v="0"/>
    <x v="51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x v="60"/>
    <n v="1393882717"/>
    <x v="0"/>
    <x v="52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x v="61"/>
    <n v="1368646357"/>
    <x v="0"/>
    <x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x v="62"/>
    <n v="1360177878"/>
    <x v="0"/>
    <x v="53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x v="63"/>
    <n v="1386194013"/>
    <x v="0"/>
    <x v="31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x v="64"/>
    <n v="1370651181"/>
    <x v="0"/>
    <x v="5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x v="65"/>
    <n v="1405453354"/>
    <x v="0"/>
    <x v="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x v="66"/>
    <n v="1466281420"/>
    <x v="0"/>
    <x v="55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x v="67"/>
    <n v="1339768804"/>
    <x v="0"/>
    <x v="9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x v="68"/>
    <n v="1390570791"/>
    <x v="0"/>
    <x v="17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x v="69"/>
    <n v="1314765025"/>
    <x v="0"/>
    <x v="56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x v="70"/>
    <n v="1309987845"/>
    <x v="0"/>
    <x v="5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x v="71"/>
    <n v="1333002657"/>
    <x v="0"/>
    <x v="58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x v="72"/>
    <n v="1351210481"/>
    <x v="0"/>
    <x v="14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x v="73"/>
    <n v="1297620584"/>
    <x v="0"/>
    <x v="59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x v="74"/>
    <n v="1450784495"/>
    <x v="0"/>
    <x v="60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x v="75"/>
    <n v="1364101272"/>
    <x v="0"/>
    <x v="5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x v="76"/>
    <n v="1319819758"/>
    <x v="0"/>
    <x v="41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x v="77"/>
    <n v="1332991717"/>
    <x v="0"/>
    <x v="55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x v="78"/>
    <n v="1471887121"/>
    <x v="0"/>
    <x v="2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x v="79"/>
    <n v="1395859093"/>
    <x v="0"/>
    <x v="14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x v="80"/>
    <n v="1383616856"/>
    <x v="0"/>
    <x v="5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x v="81"/>
    <n v="1341892127"/>
    <x v="0"/>
    <x v="33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x v="82"/>
    <n v="1315597261"/>
    <x v="0"/>
    <x v="61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x v="83"/>
    <n v="1423320389"/>
    <x v="0"/>
    <x v="62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x v="84"/>
    <n v="1302891086"/>
    <x v="0"/>
    <x v="63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x v="85"/>
    <n v="1314154837"/>
    <x v="0"/>
    <x v="64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x v="86"/>
    <n v="1444828845"/>
    <x v="0"/>
    <x v="5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x v="87"/>
    <n v="1274705803"/>
    <x v="0"/>
    <x v="20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x v="88"/>
    <n v="1401205731"/>
    <x v="0"/>
    <x v="65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x v="89"/>
    <n v="1368036192"/>
    <x v="0"/>
    <x v="6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x v="90"/>
    <n v="1307862499"/>
    <x v="0"/>
    <x v="38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x v="91"/>
    <n v="1300354764"/>
    <x v="0"/>
    <x v="67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x v="92"/>
    <n v="1481949983"/>
    <x v="0"/>
    <x v="68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x v="93"/>
    <n v="1338928537"/>
    <x v="0"/>
    <x v="41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x v="94"/>
    <n v="1395162822"/>
    <x v="0"/>
    <x v="8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x v="95"/>
    <n v="1327622841"/>
    <x v="0"/>
    <x v="64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x v="96"/>
    <n v="1274889241"/>
    <x v="0"/>
    <x v="69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x v="97"/>
    <n v="1307848482"/>
    <x v="0"/>
    <x v="22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x v="98"/>
    <n v="1351796674"/>
    <x v="0"/>
    <x v="65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x v="99"/>
    <n v="1387834799"/>
    <x v="0"/>
    <x v="70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x v="100"/>
    <n v="1350324286"/>
    <x v="0"/>
    <x v="55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x v="101"/>
    <n v="1356979110"/>
    <x v="0"/>
    <x v="2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x v="102"/>
    <n v="1290481733"/>
    <x v="0"/>
    <x v="71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x v="103"/>
    <n v="1392232830"/>
    <x v="0"/>
    <x v="72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x v="104"/>
    <n v="1299775266"/>
    <x v="0"/>
    <x v="73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x v="105"/>
    <n v="1461605020"/>
    <x v="0"/>
    <x v="65"/>
    <b v="1"/>
    <x v="1"/>
    <x v="13"/>
    <x v="104"/>
    <x v="0"/>
    <x v="1"/>
  </r>
  <r>
    <n v="106"/>
    <s v="LOST WEEKEND"/>
    <s v="A Boy. A Girl. A Car. A Serial Killer."/>
    <n v="5000"/>
    <n v="5025"/>
    <x v="0"/>
    <x v="0"/>
    <x v="0"/>
    <x v="106"/>
    <n v="1332182301"/>
    <x v="0"/>
    <x v="74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x v="107"/>
    <n v="1301787287"/>
    <x v="0"/>
    <x v="50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x v="108"/>
    <n v="1364827370"/>
    <x v="0"/>
    <x v="5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x v="109"/>
    <n v="1296088630"/>
    <x v="0"/>
    <x v="5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x v="110"/>
    <n v="1381445253"/>
    <x v="0"/>
    <x v="55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x v="111"/>
    <n v="1430467187"/>
    <x v="0"/>
    <x v="28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x v="112"/>
    <n v="1395277318"/>
    <x v="0"/>
    <x v="75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x v="113"/>
    <n v="1311963128"/>
    <x v="0"/>
    <x v="76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x v="114"/>
    <n v="1321252488"/>
    <x v="0"/>
    <x v="2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x v="0"/>
    <x v="115"/>
    <n v="1326217444"/>
    <x v="0"/>
    <x v="19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x v="116"/>
    <n v="1298289355"/>
    <x v="0"/>
    <x v="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x v="117"/>
    <n v="1268337744"/>
    <x v="0"/>
    <x v="74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x v="118"/>
    <n v="1309310236"/>
    <x v="0"/>
    <x v="70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x v="119"/>
    <n v="1310693986"/>
    <x v="0"/>
    <x v="7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x v="120"/>
    <n v="1472865107"/>
    <x v="0"/>
    <x v="29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x v="121"/>
    <n v="1427993710"/>
    <x v="0"/>
    <x v="29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x v="122"/>
    <n v="1470910907"/>
    <x v="0"/>
    <x v="78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x v="123"/>
    <n v="1411411564"/>
    <x v="0"/>
    <x v="79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x v="124"/>
    <n v="1429568242"/>
    <x v="0"/>
    <x v="78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x v="125"/>
    <n v="1480981880"/>
    <x v="0"/>
    <x v="79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x v="126"/>
    <n v="1431353337"/>
    <x v="0"/>
    <x v="62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x v="127"/>
    <n v="1425481141"/>
    <x v="0"/>
    <x v="80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x v="0"/>
    <x v="128"/>
    <n v="1473917293"/>
    <x v="0"/>
    <x v="79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x v="129"/>
    <n v="1409524183"/>
    <x v="0"/>
    <x v="78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x v="130"/>
    <n v="1400536692"/>
    <x v="0"/>
    <x v="78"/>
    <b v="0"/>
    <x v="2"/>
    <x v="50"/>
    <x v="121"/>
    <x v="0"/>
    <x v="2"/>
  </r>
  <r>
    <n v="131"/>
    <s v="I (Canceled)"/>
    <s v="I"/>
    <n v="1200"/>
    <n v="0"/>
    <x v="1"/>
    <x v="0"/>
    <x v="0"/>
    <x v="131"/>
    <n v="1466453161"/>
    <x v="0"/>
    <x v="78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x v="132"/>
    <n v="1411500607"/>
    <x v="0"/>
    <x v="75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x v="133"/>
    <n v="1462130584"/>
    <x v="0"/>
    <x v="78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x v="134"/>
    <n v="1438811418"/>
    <x v="0"/>
    <x v="78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x v="135"/>
    <n v="1401354597"/>
    <x v="0"/>
    <x v="81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x v="136"/>
    <n v="1427968234"/>
    <x v="0"/>
    <x v="78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x v="137"/>
    <n v="1440337593"/>
    <x v="0"/>
    <x v="78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x v="138"/>
    <n v="1435731041"/>
    <x v="0"/>
    <x v="6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x v="139"/>
    <n v="1435874772"/>
    <x v="0"/>
    <x v="29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x v="140"/>
    <n v="1424234732"/>
    <x v="0"/>
    <x v="78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x v="141"/>
    <n v="1429155623"/>
    <x v="0"/>
    <x v="33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x v="142"/>
    <n v="1414358778"/>
    <x v="0"/>
    <x v="29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x v="143"/>
    <n v="1467941542"/>
    <x v="0"/>
    <x v="78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x v="144"/>
    <n v="1423765072"/>
    <x v="0"/>
    <x v="7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x v="145"/>
    <n v="1436965252"/>
    <x v="0"/>
    <x v="82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x v="146"/>
    <n v="1479514998"/>
    <x v="0"/>
    <x v="8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x v="147"/>
    <n v="1417026340"/>
    <x v="0"/>
    <x v="78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x v="148"/>
    <n v="1453963536"/>
    <x v="0"/>
    <x v="84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x v="149"/>
    <n v="1416888470"/>
    <x v="0"/>
    <x v="79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x v="150"/>
    <n v="1427428382"/>
    <x v="0"/>
    <x v="85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x v="151"/>
    <n v="1429449191"/>
    <x v="0"/>
    <x v="81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x v="152"/>
    <n v="1408845100"/>
    <x v="0"/>
    <x v="84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x v="153"/>
    <n v="1413900244"/>
    <x v="0"/>
    <x v="73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x v="154"/>
    <n v="1429621695"/>
    <x v="0"/>
    <x v="8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x v="155"/>
    <n v="1434201935"/>
    <x v="0"/>
    <x v="80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x v="156"/>
    <n v="1401850796"/>
    <x v="0"/>
    <x v="41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x v="157"/>
    <n v="1453931572"/>
    <x v="0"/>
    <x v="84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x v="158"/>
    <n v="1411350628"/>
    <x v="0"/>
    <x v="78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x v="159"/>
    <n v="1464085545"/>
    <x v="0"/>
    <x v="29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x v="160"/>
    <n v="1434491691"/>
    <x v="0"/>
    <x v="78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x v="161"/>
    <n v="1401726595"/>
    <x v="0"/>
    <x v="29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x v="162"/>
    <n v="1405393356"/>
    <x v="0"/>
    <x v="73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x v="163"/>
    <n v="1440716654"/>
    <x v="0"/>
    <x v="78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x v="164"/>
    <n v="1405966701"/>
    <x v="0"/>
    <x v="63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x v="1"/>
    <x v="165"/>
    <n v="1450021724"/>
    <x v="0"/>
    <x v="78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x v="166"/>
    <n v="1481939362"/>
    <x v="0"/>
    <x v="29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x v="167"/>
    <n v="1433542535"/>
    <x v="0"/>
    <x v="84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x v="168"/>
    <n v="1424203370"/>
    <x v="0"/>
    <x v="8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x v="169"/>
    <n v="1411042059"/>
    <x v="0"/>
    <x v="73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x v="170"/>
    <n v="1438385283"/>
    <x v="0"/>
    <x v="73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x v="171"/>
    <n v="1465791614"/>
    <x v="0"/>
    <x v="29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x v="172"/>
    <n v="1423733323"/>
    <x v="0"/>
    <x v="78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x v="173"/>
    <n v="1422539108"/>
    <x v="0"/>
    <x v="78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x v="174"/>
    <n v="1425924776"/>
    <x v="0"/>
    <x v="78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x v="175"/>
    <n v="1407177611"/>
    <x v="0"/>
    <x v="55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x v="176"/>
    <n v="1436211999"/>
    <x v="0"/>
    <x v="78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x v="177"/>
    <n v="1425690526"/>
    <x v="0"/>
    <x v="63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x v="178"/>
    <n v="1445986545"/>
    <x v="0"/>
    <x v="78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x v="179"/>
    <n v="1454464555"/>
    <x v="0"/>
    <x v="84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x v="180"/>
    <n v="1425512843"/>
    <x v="0"/>
    <x v="62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x v="181"/>
    <n v="1432403295"/>
    <x v="0"/>
    <x v="80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x v="182"/>
    <n v="1481156232"/>
    <x v="0"/>
    <x v="78"/>
    <b v="0"/>
    <x v="3"/>
    <x v="50"/>
    <x v="121"/>
    <x v="0"/>
    <x v="3"/>
  </r>
  <r>
    <n v="183"/>
    <s v="Three Little Words"/>
    <s v="Don't kill me until I meet my Dad"/>
    <n v="12500"/>
    <n v="4482"/>
    <x v="2"/>
    <x v="1"/>
    <x v="1"/>
    <x v="183"/>
    <n v="1414438010"/>
    <x v="0"/>
    <x v="8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x v="184"/>
    <n v="1404586762"/>
    <x v="0"/>
    <x v="84"/>
    <b v="0"/>
    <x v="3"/>
    <x v="56"/>
    <x v="156"/>
    <x v="0"/>
    <x v="3"/>
  </r>
  <r>
    <n v="185"/>
    <s v="BLANK Short Movie"/>
    <s v="Love has no boundaries!"/>
    <n v="40000"/>
    <n v="2200"/>
    <x v="2"/>
    <x v="10"/>
    <x v="8"/>
    <x v="185"/>
    <n v="1468965139"/>
    <x v="0"/>
    <x v="73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x v="186"/>
    <n v="1485977434"/>
    <x v="0"/>
    <x v="78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x v="187"/>
    <n v="1435383457"/>
    <x v="0"/>
    <x v="81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x v="188"/>
    <n v="1407299015"/>
    <x v="0"/>
    <x v="78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x v="189"/>
    <n v="1467736477"/>
    <x v="0"/>
    <x v="81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x v="0"/>
    <x v="190"/>
    <n v="1465227446"/>
    <x v="0"/>
    <x v="29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x v="191"/>
    <n v="1440326138"/>
    <x v="0"/>
    <x v="8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x v="192"/>
    <n v="1410980432"/>
    <x v="0"/>
    <x v="8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x v="193"/>
    <n v="1412029566"/>
    <x v="0"/>
    <x v="78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x v="194"/>
    <n v="1452124531"/>
    <x v="0"/>
    <x v="8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x v="195"/>
    <n v="1431360332"/>
    <x v="0"/>
    <x v="78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x v="196"/>
    <n v="1442062898"/>
    <x v="0"/>
    <x v="10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x v="197"/>
    <n v="1483734100"/>
    <x v="0"/>
    <x v="22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x v="198"/>
    <n v="1409908322"/>
    <x v="0"/>
    <x v="79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x v="199"/>
    <n v="1470106702"/>
    <x v="0"/>
    <x v="78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x v="200"/>
    <n v="1408154403"/>
    <x v="0"/>
    <x v="59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x v="201"/>
    <n v="1421696329"/>
    <x v="0"/>
    <x v="63"/>
    <b v="0"/>
    <x v="3"/>
    <x v="74"/>
    <x v="166"/>
    <x v="0"/>
    <x v="3"/>
  </r>
  <r>
    <n v="202"/>
    <s v="Modern Gangsters"/>
    <s v="new web series created by jonney terry"/>
    <n v="6000"/>
    <n v="0"/>
    <x v="2"/>
    <x v="0"/>
    <x v="0"/>
    <x v="202"/>
    <n v="1441750564"/>
    <x v="0"/>
    <x v="78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x v="203"/>
    <n v="1417378864"/>
    <x v="0"/>
    <x v="22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x v="204"/>
    <n v="1467727203"/>
    <x v="0"/>
    <x v="86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x v="205"/>
    <n v="1441120222"/>
    <x v="0"/>
    <x v="5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x v="206"/>
    <n v="1468627583"/>
    <x v="0"/>
    <x v="78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x v="207"/>
    <n v="1417754638"/>
    <x v="0"/>
    <x v="62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x v="208"/>
    <n v="1416127967"/>
    <x v="0"/>
    <x v="78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x v="209"/>
    <n v="1433974135"/>
    <x v="0"/>
    <x v="78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x v="210"/>
    <n v="1441157592"/>
    <x v="0"/>
    <x v="51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x v="211"/>
    <n v="1440042617"/>
    <x v="0"/>
    <x v="8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x v="212"/>
    <n v="1455656920"/>
    <x v="0"/>
    <x v="29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x v="213"/>
    <n v="1437142547"/>
    <x v="0"/>
    <x v="29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x v="214"/>
    <n v="1420471349"/>
    <x v="0"/>
    <x v="29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x v="215"/>
    <n v="1452058282"/>
    <x v="0"/>
    <x v="29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x v="216"/>
    <n v="1425423637"/>
    <x v="0"/>
    <x v="87"/>
    <b v="0"/>
    <x v="3"/>
    <x v="80"/>
    <x v="173"/>
    <x v="0"/>
    <x v="3"/>
  </r>
  <r>
    <n v="217"/>
    <s v="Bitch"/>
    <s v="A roadmovie by paw"/>
    <n v="100000"/>
    <n v="11943"/>
    <x v="2"/>
    <x v="11"/>
    <x v="9"/>
    <x v="217"/>
    <n v="1417101749"/>
    <x v="0"/>
    <x v="44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x v="218"/>
    <n v="1426518289"/>
    <x v="0"/>
    <x v="29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x v="219"/>
    <n v="1456732225"/>
    <x v="0"/>
    <x v="88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x v="220"/>
    <n v="1436542030"/>
    <x v="0"/>
    <x v="8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x v="0"/>
    <x v="221"/>
    <n v="1422389164"/>
    <x v="0"/>
    <x v="78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x v="222"/>
    <n v="1422383318"/>
    <x v="0"/>
    <x v="84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x v="223"/>
    <n v="1461287350"/>
    <x v="0"/>
    <x v="78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x v="224"/>
    <n v="1431322726"/>
    <x v="0"/>
    <x v="78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x v="225"/>
    <n v="1457564654"/>
    <x v="0"/>
    <x v="78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x v="226"/>
    <n v="1428854344"/>
    <x v="0"/>
    <x v="84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x v="227"/>
    <n v="1433885241"/>
    <x v="0"/>
    <x v="78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x v="228"/>
    <n v="1427992105"/>
    <x v="0"/>
    <x v="78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x v="229"/>
    <n v="1452810297"/>
    <x v="0"/>
    <x v="78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x v="230"/>
    <n v="1430851151"/>
    <x v="0"/>
    <x v="84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x v="231"/>
    <n v="1449183651"/>
    <x v="0"/>
    <x v="78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x v="232"/>
    <n v="1422474546"/>
    <x v="0"/>
    <x v="63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x v="233"/>
    <n v="1472593972"/>
    <x v="0"/>
    <x v="78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x v="234"/>
    <n v="1431391859"/>
    <x v="0"/>
    <x v="81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x v="235"/>
    <n v="1433886497"/>
    <x v="0"/>
    <x v="78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x v="236"/>
    <n v="1447380099"/>
    <x v="0"/>
    <x v="78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x v="0"/>
    <x v="237"/>
    <n v="1452261069"/>
    <x v="0"/>
    <x v="29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x v="238"/>
    <n v="1481324760"/>
    <x v="0"/>
    <x v="78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x v="239"/>
    <n v="1445308730"/>
    <x v="0"/>
    <x v="81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x v="240"/>
    <n v="1363885211"/>
    <x v="1"/>
    <x v="89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x v="241"/>
    <n v="1415292304"/>
    <x v="1"/>
    <x v="90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x v="242"/>
    <n v="1321357790"/>
    <x v="1"/>
    <x v="91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x v="243"/>
    <n v="1390439304"/>
    <x v="1"/>
    <x v="92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x v="244"/>
    <n v="1265269559"/>
    <x v="1"/>
    <x v="87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x v="245"/>
    <n v="1342487785"/>
    <x v="1"/>
    <x v="93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x v="246"/>
    <n v="1288341805"/>
    <x v="1"/>
    <x v="94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x v="247"/>
    <n v="1284042614"/>
    <x v="1"/>
    <x v="95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x v="248"/>
    <n v="1322073309"/>
    <x v="1"/>
    <x v="9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x v="249"/>
    <n v="1275603020"/>
    <x v="1"/>
    <x v="97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x v="250"/>
    <n v="1367933691"/>
    <x v="1"/>
    <x v="98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x v="251"/>
    <n v="1334429646"/>
    <x v="1"/>
    <x v="99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x v="252"/>
    <n v="1269878058"/>
    <x v="1"/>
    <x v="52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x v="253"/>
    <n v="1326728235"/>
    <x v="1"/>
    <x v="63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x v="254"/>
    <n v="1442443910"/>
    <x v="1"/>
    <x v="100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x v="255"/>
    <n v="1297687082"/>
    <x v="1"/>
    <x v="101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x v="256"/>
    <n v="1360866467"/>
    <x v="1"/>
    <x v="102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x v="257"/>
    <n v="1461078162"/>
    <x v="1"/>
    <x v="103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x v="258"/>
    <n v="1305767666"/>
    <x v="1"/>
    <x v="104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x v="259"/>
    <n v="1425922969"/>
    <x v="1"/>
    <x v="105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x v="260"/>
    <n v="1275415679"/>
    <x v="1"/>
    <x v="106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x v="261"/>
    <n v="1334783704"/>
    <x v="1"/>
    <x v="107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x v="262"/>
    <n v="1294811828"/>
    <x v="1"/>
    <x v="108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x v="263"/>
    <n v="1346194494"/>
    <x v="1"/>
    <x v="109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x v="264"/>
    <n v="1334155995"/>
    <x v="1"/>
    <x v="110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x v="265"/>
    <n v="1269928430"/>
    <x v="1"/>
    <x v="6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x v="266"/>
    <n v="1264565507"/>
    <x v="1"/>
    <x v="17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x v="267"/>
    <n v="1401101499"/>
    <x v="1"/>
    <x v="111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x v="268"/>
    <n v="1316749178"/>
    <x v="1"/>
    <x v="112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x v="269"/>
    <n v="1485146622"/>
    <x v="1"/>
    <x v="113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x v="270"/>
    <n v="1301950070"/>
    <x v="1"/>
    <x v="42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x v="271"/>
    <n v="1386123861"/>
    <x v="1"/>
    <x v="114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x v="272"/>
    <n v="1267220191"/>
    <x v="1"/>
    <x v="71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x v="273"/>
    <n v="1307102266"/>
    <x v="1"/>
    <x v="115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x v="274"/>
    <n v="1330638829"/>
    <x v="1"/>
    <x v="116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x v="275"/>
    <n v="1349916366"/>
    <x v="1"/>
    <x v="117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x v="276"/>
    <n v="1330394274"/>
    <x v="1"/>
    <x v="95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x v="277"/>
    <n v="1429824219"/>
    <x v="1"/>
    <x v="118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x v="278"/>
    <n v="1347411539"/>
    <x v="1"/>
    <x v="119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x v="279"/>
    <n v="1485237096"/>
    <x v="1"/>
    <x v="120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x v="280"/>
    <n v="1397571035"/>
    <x v="1"/>
    <x v="121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x v="281"/>
    <n v="1242532513"/>
    <x v="1"/>
    <x v="1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x v="282"/>
    <n v="1263679492"/>
    <x v="1"/>
    <x v="122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x v="0"/>
    <x v="283"/>
    <n v="1305219744"/>
    <x v="1"/>
    <x v="91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x v="284"/>
    <n v="1325007780"/>
    <x v="1"/>
    <x v="123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x v="285"/>
    <n v="1377022128"/>
    <x v="1"/>
    <x v="124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x v="286"/>
    <n v="1360352124"/>
    <x v="1"/>
    <x v="12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x v="287"/>
    <n v="1349160018"/>
    <x v="1"/>
    <x v="126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x v="288"/>
    <n v="1337659393"/>
    <x v="1"/>
    <x v="12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x v="289"/>
    <n v="1380797834"/>
    <x v="1"/>
    <x v="128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x v="290"/>
    <n v="1292316697"/>
    <x v="1"/>
    <x v="129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x v="291"/>
    <n v="1365791246"/>
    <x v="1"/>
    <x v="130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x v="292"/>
    <n v="1317064599"/>
    <x v="1"/>
    <x v="131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x v="293"/>
    <n v="1395417714"/>
    <x v="1"/>
    <x v="132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x v="294"/>
    <n v="1276480894"/>
    <x v="1"/>
    <x v="133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n v="1378080409"/>
    <x v="1"/>
    <x v="134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x v="296"/>
    <n v="1344857083"/>
    <x v="1"/>
    <x v="135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x v="297"/>
    <n v="1427390901"/>
    <x v="1"/>
    <x v="136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x v="298"/>
    <n v="1394536048"/>
    <x v="1"/>
    <x v="137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x v="299"/>
    <n v="1287379460"/>
    <x v="1"/>
    <x v="138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x v="300"/>
    <n v="1301007738"/>
    <x v="1"/>
    <x v="139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x v="301"/>
    <n v="1360258935"/>
    <x v="1"/>
    <x v="140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x v="302"/>
    <n v="1327523638"/>
    <x v="1"/>
    <x v="52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x v="303"/>
    <n v="1336009346"/>
    <x v="1"/>
    <x v="141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x v="304"/>
    <n v="1343096197"/>
    <x v="1"/>
    <x v="142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x v="305"/>
    <n v="1328800049"/>
    <x v="1"/>
    <x v="143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x v="306"/>
    <n v="1362081933"/>
    <x v="1"/>
    <x v="144"/>
    <b v="1"/>
    <x v="4"/>
    <x v="101"/>
    <x v="247"/>
    <x v="0"/>
    <x v="4"/>
  </r>
  <r>
    <n v="307"/>
    <s v="Grammar Revolution"/>
    <s v="Why is grammar important?"/>
    <n v="22000"/>
    <n v="24490"/>
    <x v="0"/>
    <x v="0"/>
    <x v="0"/>
    <x v="307"/>
    <n v="1357684801"/>
    <x v="1"/>
    <x v="145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x v="308"/>
    <n v="1295887210"/>
    <x v="1"/>
    <x v="91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x v="309"/>
    <n v="1344880934"/>
    <x v="1"/>
    <x v="146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x v="310"/>
    <n v="1317788623"/>
    <x v="1"/>
    <x v="17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x v="311"/>
    <n v="1321852592"/>
    <x v="1"/>
    <x v="3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x v="312"/>
    <n v="1363381432"/>
    <x v="1"/>
    <x v="9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x v="313"/>
    <n v="1277702894"/>
    <x v="1"/>
    <x v="147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x v="314"/>
    <n v="1359575988"/>
    <x v="1"/>
    <x v="148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x v="315"/>
    <n v="1343068334"/>
    <x v="1"/>
    <x v="149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x v="316"/>
    <n v="1415398197"/>
    <x v="1"/>
    <x v="150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x v="317"/>
    <n v="1384186483"/>
    <x v="1"/>
    <x v="151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x v="318"/>
    <n v="1361753751"/>
    <x v="1"/>
    <x v="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x v="319"/>
    <n v="1257538029"/>
    <x v="1"/>
    <x v="13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x v="320"/>
    <n v="1448284433"/>
    <x v="1"/>
    <x v="150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x v="321"/>
    <n v="1475577786"/>
    <x v="1"/>
    <x v="152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x v="322"/>
    <n v="1460554848"/>
    <x v="1"/>
    <x v="153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x v="323"/>
    <n v="1479886966"/>
    <x v="1"/>
    <x v="6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x v="324"/>
    <n v="1435590108"/>
    <x v="1"/>
    <x v="141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x v="325"/>
    <n v="1479184233"/>
    <x v="1"/>
    <x v="154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x v="326"/>
    <n v="1486625606"/>
    <x v="1"/>
    <x v="155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x v="327"/>
    <n v="1424669929"/>
    <x v="1"/>
    <x v="69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x v="328"/>
    <n v="1443739388"/>
    <x v="1"/>
    <x v="156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x v="329"/>
    <n v="1444821127"/>
    <x v="1"/>
    <x v="15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x v="330"/>
    <n v="1366028563"/>
    <x v="1"/>
    <x v="158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x v="331"/>
    <n v="1463493434"/>
    <x v="1"/>
    <x v="159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x v="332"/>
    <n v="1442420377"/>
    <x v="1"/>
    <x v="160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x v="333"/>
    <n v="1457450191"/>
    <x v="1"/>
    <x v="161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x v="334"/>
    <n v="1428423757"/>
    <x v="1"/>
    <x v="50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x v="335"/>
    <n v="1428428515"/>
    <x v="1"/>
    <x v="144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x v="336"/>
    <n v="1444832318"/>
    <x v="1"/>
    <x v="131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x v="337"/>
    <n v="1423710308"/>
    <x v="1"/>
    <x v="162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x v="338"/>
    <n v="1468001290"/>
    <x v="1"/>
    <x v="163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x v="339"/>
    <n v="1427739268"/>
    <x v="1"/>
    <x v="30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x v="340"/>
    <n v="1486397007"/>
    <x v="1"/>
    <x v="164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x v="341"/>
    <n v="1410555998"/>
    <x v="1"/>
    <x v="16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x v="342"/>
    <n v="1459363465"/>
    <x v="1"/>
    <x v="166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x v="343"/>
    <n v="1413308545"/>
    <x v="1"/>
    <x v="167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x v="344"/>
    <n v="1429312694"/>
    <x v="1"/>
    <x v="168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x v="345"/>
    <n v="1429569590"/>
    <x v="1"/>
    <x v="122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x v="346"/>
    <n v="1442232021"/>
    <x v="1"/>
    <x v="101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x v="347"/>
    <n v="1444910009"/>
    <x v="1"/>
    <x v="16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x v="348"/>
    <n v="1437573916"/>
    <x v="1"/>
    <x v="46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x v="349"/>
    <n v="1485345508"/>
    <x v="1"/>
    <x v="15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x v="350"/>
    <n v="1470274509"/>
    <x v="1"/>
    <x v="170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x v="351"/>
    <n v="1456614554"/>
    <x v="1"/>
    <x v="171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x v="352"/>
    <n v="1410148868"/>
    <x v="1"/>
    <x v="172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x v="353"/>
    <n v="1445367619"/>
    <x v="1"/>
    <x v="17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x v="354"/>
    <n v="1457553121"/>
    <x v="1"/>
    <x v="60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x v="355"/>
    <n v="1414738994"/>
    <x v="1"/>
    <x v="111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x v="356"/>
    <n v="1455563793"/>
    <x v="1"/>
    <x v="174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x v="357"/>
    <n v="1426396797"/>
    <x v="1"/>
    <x v="175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x v="358"/>
    <n v="1463517521"/>
    <x v="1"/>
    <x v="176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x v="359"/>
    <n v="1414028490"/>
    <x v="1"/>
    <x v="177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x v="360"/>
    <n v="1433799180"/>
    <x v="0"/>
    <x v="45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x v="361"/>
    <n v="1414108906"/>
    <x v="0"/>
    <x v="178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x v="362"/>
    <n v="1405573391"/>
    <x v="0"/>
    <x v="48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x v="363"/>
    <n v="1268934736"/>
    <x v="0"/>
    <x v="55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x v="364"/>
    <n v="1400704672"/>
    <x v="0"/>
    <x v="116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x v="365"/>
    <n v="1391005999"/>
    <x v="0"/>
    <x v="71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x v="366"/>
    <n v="1334948518"/>
    <x v="0"/>
    <x v="179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x v="367"/>
    <n v="1363960278"/>
    <x v="0"/>
    <x v="46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x v="368"/>
    <n v="1423405922"/>
    <x v="0"/>
    <x v="180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x v="369"/>
    <n v="1324041269"/>
    <x v="0"/>
    <x v="15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x v="370"/>
    <n v="1481137500"/>
    <x v="0"/>
    <x v="68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x v="371"/>
    <n v="1355855139"/>
    <x v="0"/>
    <x v="181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x v="1"/>
    <x v="372"/>
    <n v="1456408244"/>
    <x v="0"/>
    <x v="82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x v="373"/>
    <n v="1340056398"/>
    <x v="0"/>
    <x v="30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x v="374"/>
    <n v="1312320031"/>
    <x v="0"/>
    <x v="49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x v="375"/>
    <n v="1390088311"/>
    <x v="0"/>
    <x v="25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x v="376"/>
    <n v="1469443916"/>
    <x v="0"/>
    <x v="53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x v="377"/>
    <n v="1444888868"/>
    <x v="0"/>
    <x v="182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x v="378"/>
    <n v="1451655808"/>
    <x v="0"/>
    <x v="1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x v="379"/>
    <n v="1332174672"/>
    <x v="0"/>
    <x v="184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x v="380"/>
    <n v="1451409392"/>
    <x v="0"/>
    <x v="72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x v="381"/>
    <n v="1340642717"/>
    <x v="0"/>
    <x v="140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x v="382"/>
    <n v="1345741300"/>
    <x v="0"/>
    <x v="19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x v="383"/>
    <n v="1398480559"/>
    <x v="0"/>
    <x v="53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x v="384"/>
    <n v="1417977947"/>
    <x v="0"/>
    <x v="185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x v="385"/>
    <n v="1413986501"/>
    <x v="0"/>
    <x v="186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x v="386"/>
    <n v="1437950991"/>
    <x v="0"/>
    <x v="62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x v="387"/>
    <n v="1436976858"/>
    <x v="0"/>
    <x v="187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x v="388"/>
    <n v="1467078580"/>
    <x v="0"/>
    <x v="26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x v="389"/>
    <n v="1391477450"/>
    <x v="0"/>
    <x v="188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x v="390"/>
    <n v="1429318372"/>
    <x v="0"/>
    <x v="25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x v="391"/>
    <n v="1321578051"/>
    <x v="0"/>
    <x v="189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x v="392"/>
    <n v="1312823571"/>
    <x v="0"/>
    <x v="190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x v="393"/>
    <n v="1378746052"/>
    <x v="0"/>
    <x v="19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x v="394"/>
    <n v="1455737882"/>
    <x v="0"/>
    <x v="133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x v="395"/>
    <n v="1332452960"/>
    <x v="0"/>
    <x v="192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x v="396"/>
    <n v="1340372006"/>
    <x v="0"/>
    <x v="193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x v="397"/>
    <n v="1279651084"/>
    <x v="0"/>
    <x v="194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x v="398"/>
    <n v="1426446126"/>
    <x v="0"/>
    <x v="85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x v="399"/>
    <n v="1479070867"/>
    <x v="0"/>
    <x v="1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x v="400"/>
    <n v="1397661347"/>
    <x v="0"/>
    <x v="95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x v="401"/>
    <n v="1310155970"/>
    <x v="0"/>
    <x v="196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x v="402"/>
    <n v="1444913817"/>
    <x v="0"/>
    <x v="68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x v="403"/>
    <n v="1308900441"/>
    <x v="0"/>
    <x v="16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x v="404"/>
    <n v="1389107062"/>
    <x v="0"/>
    <x v="197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x v="405"/>
    <n v="1391479339"/>
    <x v="0"/>
    <x v="16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x v="406"/>
    <n v="1301975637"/>
    <x v="0"/>
    <x v="2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x v="407"/>
    <n v="1316552050"/>
    <x v="0"/>
    <x v="19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x v="408"/>
    <n v="1380217190"/>
    <x v="0"/>
    <x v="44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x v="409"/>
    <n v="1466628144"/>
    <x v="0"/>
    <x v="41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x v="410"/>
    <n v="1429486397"/>
    <x v="0"/>
    <x v="63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x v="411"/>
    <n v="1384920804"/>
    <x v="0"/>
    <x v="198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x v="412"/>
    <n v="1341856178"/>
    <x v="0"/>
    <x v="16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x v="413"/>
    <n v="1340139811"/>
    <x v="0"/>
    <x v="199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x v="414"/>
    <n v="1378949465"/>
    <x v="0"/>
    <x v="200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x v="415"/>
    <n v="1411417602"/>
    <x v="0"/>
    <x v="64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x v="416"/>
    <n v="1389259831"/>
    <x v="0"/>
    <x v="20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x v="417"/>
    <n v="1364426260"/>
    <x v="0"/>
    <x v="47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x v="418"/>
    <n v="1435041997"/>
    <x v="0"/>
    <x v="201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x v="419"/>
    <n v="1367352787"/>
    <x v="0"/>
    <x v="196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x v="420"/>
    <n v="1392183631"/>
    <x v="0"/>
    <x v="8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x v="421"/>
    <n v="1434973656"/>
    <x v="0"/>
    <x v="79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x v="422"/>
    <n v="1407824097"/>
    <x v="0"/>
    <x v="8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x v="423"/>
    <n v="1367878430"/>
    <x v="0"/>
    <x v="62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x v="424"/>
    <n v="1327568499"/>
    <x v="0"/>
    <x v="81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x v="425"/>
    <n v="1443472804"/>
    <x v="0"/>
    <x v="84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x v="426"/>
    <n v="1454259914"/>
    <x v="0"/>
    <x v="22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x v="427"/>
    <n v="1444340940"/>
    <x v="0"/>
    <x v="78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x v="428"/>
    <n v="1400523845"/>
    <x v="0"/>
    <x v="62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x v="429"/>
    <n v="1252964282"/>
    <x v="0"/>
    <x v="78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x v="430"/>
    <n v="1377570867"/>
    <x v="0"/>
    <x v="81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x v="431"/>
    <n v="1465160083"/>
    <x v="0"/>
    <x v="22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x v="432"/>
    <n v="1440264381"/>
    <x v="0"/>
    <x v="22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x v="433"/>
    <n v="1439392022"/>
    <x v="0"/>
    <x v="78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x v="434"/>
    <n v="1383076902"/>
    <x v="0"/>
    <x v="84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x v="435"/>
    <n v="1376502980"/>
    <x v="0"/>
    <x v="8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x v="436"/>
    <n v="1372668113"/>
    <x v="0"/>
    <x v="78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x v="437"/>
    <n v="1470728326"/>
    <x v="0"/>
    <x v="78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x v="438"/>
    <n v="1445235358"/>
    <x v="0"/>
    <x v="202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x v="439"/>
    <n v="1412705818"/>
    <x v="0"/>
    <x v="78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x v="440"/>
    <n v="1456270753"/>
    <x v="0"/>
    <x v="29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x v="441"/>
    <n v="1380826996"/>
    <x v="0"/>
    <x v="78"/>
    <b v="0"/>
    <x v="5"/>
    <x v="50"/>
    <x v="121"/>
    <x v="0"/>
    <x v="5"/>
  </r>
  <r>
    <n v="442"/>
    <s v="The Paranormal Idiot"/>
    <s v="Doomsday is here"/>
    <n v="17000"/>
    <n v="6691"/>
    <x v="2"/>
    <x v="0"/>
    <x v="0"/>
    <x v="442"/>
    <n v="1421788783"/>
    <x v="0"/>
    <x v="5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x v="443"/>
    <n v="1389399701"/>
    <x v="0"/>
    <x v="84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x v="444"/>
    <n v="1324158361"/>
    <x v="0"/>
    <x v="29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x v="445"/>
    <n v="1430899375"/>
    <x v="0"/>
    <x v="84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x v="446"/>
    <n v="1422842420"/>
    <x v="0"/>
    <x v="38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x v="447"/>
    <n v="1361884763"/>
    <x v="0"/>
    <x v="29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x v="448"/>
    <n v="1398363095"/>
    <x v="0"/>
    <x v="80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x v="449"/>
    <n v="1379425085"/>
    <x v="0"/>
    <x v="81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x v="450"/>
    <n v="1389825800"/>
    <x v="0"/>
    <x v="63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x v="451"/>
    <n v="1388077791"/>
    <x v="0"/>
    <x v="78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x v="452"/>
    <n v="1428944015"/>
    <x v="0"/>
    <x v="8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x v="453"/>
    <n v="1422992879"/>
    <x v="0"/>
    <x v="84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x v="454"/>
    <n v="1414343571"/>
    <x v="0"/>
    <x v="81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x v="455"/>
    <n v="1330733022"/>
    <x v="0"/>
    <x v="84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x v="456"/>
    <n v="1380559201"/>
    <x v="0"/>
    <x v="8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x v="457"/>
    <n v="1405621512"/>
    <x v="0"/>
    <x v="78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x v="458"/>
    <n v="1365958060"/>
    <x v="0"/>
    <x v="72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x v="459"/>
    <n v="1316013727"/>
    <x v="0"/>
    <x v="29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x v="0"/>
    <x v="460"/>
    <n v="1398862875"/>
    <x v="0"/>
    <x v="84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x v="461"/>
    <n v="1368476367"/>
    <x v="0"/>
    <x v="78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x v="462"/>
    <n v="1307761341"/>
    <x v="0"/>
    <x v="78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x v="463"/>
    <n v="1311699753"/>
    <x v="0"/>
    <x v="202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x v="464"/>
    <n v="1461874935"/>
    <x v="0"/>
    <x v="29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x v="465"/>
    <n v="1402455174"/>
    <x v="0"/>
    <x v="22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x v="466"/>
    <n v="1344465464"/>
    <x v="0"/>
    <x v="81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x v="467"/>
    <n v="1344961134"/>
    <x v="0"/>
    <x v="70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x v="468"/>
    <n v="1336795283"/>
    <x v="0"/>
    <x v="78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x v="469"/>
    <n v="1404776724"/>
    <x v="0"/>
    <x v="78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x v="470"/>
    <n v="1385524889"/>
    <x v="0"/>
    <x v="84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x v="471"/>
    <n v="1394039979"/>
    <x v="0"/>
    <x v="203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x v="472"/>
    <n v="1406239718"/>
    <x v="0"/>
    <x v="81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x v="473"/>
    <n v="1408380319"/>
    <x v="0"/>
    <x v="25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x v="474"/>
    <n v="1484726029"/>
    <x v="0"/>
    <x v="29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x v="475"/>
    <n v="1428285843"/>
    <x v="0"/>
    <x v="78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x v="0"/>
    <x v="476"/>
    <n v="1398727441"/>
    <x v="0"/>
    <x v="20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x v="477"/>
    <n v="1332187334"/>
    <x v="0"/>
    <x v="78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x v="478"/>
    <n v="1425333109"/>
    <x v="0"/>
    <x v="78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x v="479"/>
    <n v="1411379235"/>
    <x v="0"/>
    <x v="16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x v="480"/>
    <n v="1373457615"/>
    <x v="0"/>
    <x v="205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x v="481"/>
    <n v="1347293289"/>
    <x v="0"/>
    <x v="64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x v="482"/>
    <n v="1458336690"/>
    <x v="0"/>
    <x v="29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x v="483"/>
    <n v="1354250672"/>
    <x v="0"/>
    <x v="206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x v="484"/>
    <n v="1443220372"/>
    <x v="0"/>
    <x v="202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x v="485"/>
    <n v="1366200499"/>
    <x v="0"/>
    <x v="207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x v="486"/>
    <n v="1399070239"/>
    <x v="0"/>
    <x v="29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x v="487"/>
    <n v="1477491394"/>
    <x v="0"/>
    <x v="78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x v="488"/>
    <n v="1481332700"/>
    <x v="0"/>
    <x v="78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x v="489"/>
    <n v="1323084816"/>
    <x v="0"/>
    <x v="83"/>
    <b v="0"/>
    <x v="5"/>
    <x v="50"/>
    <x v="395"/>
    <x v="0"/>
    <x v="5"/>
  </r>
  <r>
    <n v="490"/>
    <s v="PROJECT IS CANCELLED"/>
    <s v="Cancelled"/>
    <n v="1000"/>
    <n v="0"/>
    <x v="2"/>
    <x v="0"/>
    <x v="0"/>
    <x v="490"/>
    <n v="1343085285"/>
    <x v="0"/>
    <x v="78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x v="491"/>
    <n v="1451345699"/>
    <x v="0"/>
    <x v="78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x v="492"/>
    <n v="1471135830"/>
    <x v="0"/>
    <x v="78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x v="493"/>
    <n v="1429550738"/>
    <x v="0"/>
    <x v="78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x v="494"/>
    <n v="1402343765"/>
    <x v="0"/>
    <x v="8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x v="495"/>
    <n v="1434484305"/>
    <x v="0"/>
    <x v="78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x v="496"/>
    <n v="1386886874"/>
    <x v="0"/>
    <x v="29"/>
    <b v="0"/>
    <x v="5"/>
    <x v="50"/>
    <x v="120"/>
    <x v="0"/>
    <x v="5"/>
  </r>
  <r>
    <n v="497"/>
    <s v="Galaxy Probe Kids"/>
    <s v="live-action/animated series pilot."/>
    <n v="4480"/>
    <n v="30"/>
    <x v="2"/>
    <x v="0"/>
    <x v="0"/>
    <x v="497"/>
    <n v="1414889665"/>
    <x v="0"/>
    <x v="8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x v="498"/>
    <n v="1321035449"/>
    <x v="0"/>
    <x v="19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x v="499"/>
    <n v="1250630968"/>
    <x v="0"/>
    <x v="55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x v="500"/>
    <n v="1268255751"/>
    <x v="0"/>
    <x v="80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x v="501"/>
    <n v="1307597851"/>
    <x v="0"/>
    <x v="78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x v="502"/>
    <n v="1329484625"/>
    <x v="0"/>
    <x v="80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x v="503"/>
    <n v="1418906303"/>
    <x v="0"/>
    <x v="82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x v="504"/>
    <n v="1328916987"/>
    <x v="0"/>
    <x v="81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x v="505"/>
    <n v="1447122086"/>
    <x v="0"/>
    <x v="25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x v="506"/>
    <n v="1373548520"/>
    <x v="0"/>
    <x v="29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x v="507"/>
    <n v="1346799657"/>
    <x v="0"/>
    <x v="73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x v="508"/>
    <n v="1332808501"/>
    <x v="0"/>
    <x v="8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x v="509"/>
    <n v="1432912170"/>
    <x v="0"/>
    <x v="29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x v="510"/>
    <n v="1454213639"/>
    <x v="0"/>
    <x v="78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x v="511"/>
    <n v="1362640582"/>
    <x v="0"/>
    <x v="81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x v="512"/>
    <n v="1475776127"/>
    <x v="0"/>
    <x v="84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x v="513"/>
    <n v="1467387705"/>
    <x v="0"/>
    <x v="32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x v="514"/>
    <n v="1405003447"/>
    <x v="0"/>
    <x v="8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x v="515"/>
    <n v="1447933601"/>
    <x v="0"/>
    <x v="69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x v="1"/>
    <x v="516"/>
    <n v="1427568080"/>
    <x v="0"/>
    <x v="78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x v="517"/>
    <n v="1483454761"/>
    <x v="0"/>
    <x v="8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x v="518"/>
    <n v="1438958824"/>
    <x v="0"/>
    <x v="78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x v="519"/>
    <n v="1352107421"/>
    <x v="0"/>
    <x v="16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x v="520"/>
    <n v="1447174261"/>
    <x v="0"/>
    <x v="69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x v="521"/>
    <n v="1475460819"/>
    <x v="0"/>
    <x v="6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x v="522"/>
    <n v="1456793925"/>
    <x v="0"/>
    <x v="162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x v="523"/>
    <n v="1440213076"/>
    <x v="0"/>
    <x v="87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x v="524"/>
    <n v="1462209169"/>
    <x v="0"/>
    <x v="208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x v="525"/>
    <n v="1406713041"/>
    <x v="0"/>
    <x v="8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x v="526"/>
    <n v="1436278344"/>
    <x v="0"/>
    <x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x v="527"/>
    <n v="1484715366"/>
    <x v="0"/>
    <x v="150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x v="0"/>
    <x v="528"/>
    <n v="1433109907"/>
    <x v="0"/>
    <x v="209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x v="529"/>
    <n v="1482281094"/>
    <x v="0"/>
    <x v="59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x v="530"/>
    <n v="1433254268"/>
    <x v="0"/>
    <x v="60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x v="531"/>
    <n v="1478050429"/>
    <x v="0"/>
    <x v="162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x v="532"/>
    <n v="1460506208"/>
    <x v="0"/>
    <x v="210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x v="533"/>
    <n v="1461320765"/>
    <x v="0"/>
    <x v="5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x v="534"/>
    <n v="1443036470"/>
    <x v="0"/>
    <x v="53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x v="535"/>
    <n v="1481115905"/>
    <x v="0"/>
    <x v="211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x v="536"/>
    <n v="1435133807"/>
    <x v="0"/>
    <x v="70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x v="537"/>
    <n v="1444069591"/>
    <x v="0"/>
    <x v="211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x v="538"/>
    <n v="1460574263"/>
    <x v="0"/>
    <x v="65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x v="539"/>
    <n v="1465866707"/>
    <x v="0"/>
    <x v="9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x v="540"/>
    <n v="1420486606"/>
    <x v="0"/>
    <x v="29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x v="541"/>
    <n v="1443488834"/>
    <x v="0"/>
    <x v="29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x v="542"/>
    <n v="1457113316"/>
    <x v="0"/>
    <x v="29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x v="543"/>
    <n v="1412215962"/>
    <x v="0"/>
    <x v="84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x v="544"/>
    <n v="1465055160"/>
    <x v="0"/>
    <x v="84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x v="545"/>
    <n v="1444140789"/>
    <x v="0"/>
    <x v="69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x v="546"/>
    <n v="1441209715"/>
    <x v="0"/>
    <x v="84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x v="547"/>
    <n v="1452530564"/>
    <x v="0"/>
    <x v="78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x v="548"/>
    <n v="1443562848"/>
    <x v="0"/>
    <x v="29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x v="549"/>
    <n v="1433776622"/>
    <x v="0"/>
    <x v="22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x v="550"/>
    <n v="1484756245"/>
    <x v="0"/>
    <x v="80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x v="551"/>
    <n v="1434609424"/>
    <x v="0"/>
    <x v="33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x v="552"/>
    <n v="1447166896"/>
    <x v="0"/>
    <x v="78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x v="553"/>
    <n v="1413393391"/>
    <x v="0"/>
    <x v="79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x v="554"/>
    <n v="1411143972"/>
    <x v="0"/>
    <x v="19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x v="555"/>
    <n v="1463128143"/>
    <x v="0"/>
    <x v="78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x v="0"/>
    <x v="556"/>
    <n v="1449520717"/>
    <x v="0"/>
    <x v="29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x v="557"/>
    <n v="1478126203"/>
    <x v="0"/>
    <x v="9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x v="558"/>
    <n v="1424639505"/>
    <x v="0"/>
    <x v="78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x v="559"/>
    <n v="1447397260"/>
    <x v="0"/>
    <x v="29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x v="560"/>
    <n v="1416249045"/>
    <x v="0"/>
    <x v="8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x v="561"/>
    <n v="1442850513"/>
    <x v="0"/>
    <x v="84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x v="562"/>
    <n v="1479460815"/>
    <x v="0"/>
    <x v="78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x v="563"/>
    <n v="1421545247"/>
    <x v="0"/>
    <x v="84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x v="564"/>
    <n v="1455230275"/>
    <x v="0"/>
    <x v="29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x v="565"/>
    <n v="1433962249"/>
    <x v="0"/>
    <x v="78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x v="566"/>
    <n v="1465921533"/>
    <x v="0"/>
    <x v="29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x v="567"/>
    <n v="1417551194"/>
    <x v="0"/>
    <x v="78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x v="568"/>
    <n v="1449785223"/>
    <x v="0"/>
    <x v="81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x v="569"/>
    <n v="1449087612"/>
    <x v="0"/>
    <x v="29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x v="570"/>
    <n v="1453230569"/>
    <x v="0"/>
    <x v="29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x v="571"/>
    <n v="1436297723"/>
    <x v="0"/>
    <x v="84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x v="572"/>
    <n v="1444065088"/>
    <x v="0"/>
    <x v="78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x v="573"/>
    <n v="1416445931"/>
    <x v="0"/>
    <x v="82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x v="574"/>
    <n v="1474281507"/>
    <x v="0"/>
    <x v="80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x v="575"/>
    <n v="1431621443"/>
    <x v="0"/>
    <x v="80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x v="576"/>
    <n v="1422357552"/>
    <x v="0"/>
    <x v="29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x v="577"/>
    <n v="1458569302"/>
    <x v="0"/>
    <x v="29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x v="1"/>
    <x v="578"/>
    <n v="1439560393"/>
    <x v="0"/>
    <x v="63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x v="579"/>
    <n v="1416947223"/>
    <x v="0"/>
    <x v="81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x v="580"/>
    <n v="1471988867"/>
    <x v="0"/>
    <x v="29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x v="581"/>
    <n v="1435882704"/>
    <x v="0"/>
    <x v="78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x v="582"/>
    <n v="1424454319"/>
    <x v="0"/>
    <x v="78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x v="583"/>
    <n v="1424212287"/>
    <x v="0"/>
    <x v="29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x v="584"/>
    <n v="1423933916"/>
    <x v="0"/>
    <x v="84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x v="1"/>
    <x v="585"/>
    <n v="1444123377"/>
    <x v="0"/>
    <x v="78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x v="586"/>
    <n v="1421440207"/>
    <x v="0"/>
    <x v="80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x v="587"/>
    <n v="1426615833"/>
    <x v="0"/>
    <x v="63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x v="588"/>
    <n v="1474223286"/>
    <x v="0"/>
    <x v="84"/>
    <b v="0"/>
    <x v="7"/>
    <x v="56"/>
    <x v="450"/>
    <x v="2"/>
    <x v="7"/>
  </r>
  <r>
    <n v="589"/>
    <s v="Get Neighborly"/>
    <s v="Services closer than you think..."/>
    <n v="7500"/>
    <n v="1"/>
    <x v="2"/>
    <x v="0"/>
    <x v="0"/>
    <x v="589"/>
    <n v="1435070699"/>
    <x v="0"/>
    <x v="29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x v="590"/>
    <n v="1452259131"/>
    <x v="0"/>
    <x v="82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x v="591"/>
    <n v="1434978130"/>
    <x v="0"/>
    <x v="84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x v="592"/>
    <n v="1414992860"/>
    <x v="0"/>
    <x v="29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x v="593"/>
    <n v="1425744945"/>
    <x v="0"/>
    <x v="63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x v="0"/>
    <x v="594"/>
    <n v="1458240206"/>
    <x v="0"/>
    <x v="84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x v="595"/>
    <n v="1426815638"/>
    <x v="0"/>
    <x v="22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x v="596"/>
    <n v="1475530292"/>
    <x v="0"/>
    <x v="84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x v="597"/>
    <n v="1466787335"/>
    <x v="0"/>
    <x v="84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x v="598"/>
    <n v="1415145781"/>
    <x v="0"/>
    <x v="63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x v="599"/>
    <n v="1423769402"/>
    <x v="0"/>
    <x v="84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x v="600"/>
    <n v="1426014562"/>
    <x v="0"/>
    <x v="29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x v="601"/>
    <n v="1417034139"/>
    <x v="0"/>
    <x v="79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x v="602"/>
    <n v="1432062215"/>
    <x v="0"/>
    <x v="78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x v="603"/>
    <n v="1405437623"/>
    <x v="0"/>
    <x v="62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x v="604"/>
    <n v="1406595056"/>
    <x v="0"/>
    <x v="78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x v="605"/>
    <n v="1436430908"/>
    <x v="0"/>
    <x v="22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x v="606"/>
    <n v="1428507409"/>
    <x v="0"/>
    <x v="29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x v="607"/>
    <n v="1445629736"/>
    <x v="0"/>
    <x v="78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x v="608"/>
    <n v="1431813980"/>
    <x v="0"/>
    <x v="81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x v="609"/>
    <n v="1446166144"/>
    <x v="0"/>
    <x v="29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x v="610"/>
    <n v="1427140586"/>
    <x v="0"/>
    <x v="78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x v="611"/>
    <n v="1448026037"/>
    <x v="0"/>
    <x v="78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x v="612"/>
    <n v="1470185146"/>
    <x v="0"/>
    <x v="78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x v="613"/>
    <n v="1441022120"/>
    <x v="0"/>
    <x v="212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x v="614"/>
    <n v="1464139740"/>
    <x v="0"/>
    <x v="78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x v="615"/>
    <n v="1440557759"/>
    <x v="0"/>
    <x v="78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x v="616"/>
    <n v="1485421307"/>
    <x v="0"/>
    <x v="78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x v="617"/>
    <n v="1427184843"/>
    <x v="0"/>
    <x v="8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x v="618"/>
    <n v="1447097203"/>
    <x v="0"/>
    <x v="78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x v="619"/>
    <n v="1411745790"/>
    <x v="0"/>
    <x v="29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x v="620"/>
    <n v="1405098738"/>
    <x v="0"/>
    <x v="29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x v="621"/>
    <n v="1465342937"/>
    <x v="0"/>
    <x v="8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x v="622"/>
    <n v="1465670138"/>
    <x v="0"/>
    <x v="82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x v="623"/>
    <n v="1430179997"/>
    <x v="0"/>
    <x v="78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x v="624"/>
    <n v="1429055041"/>
    <x v="0"/>
    <x v="78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x v="625"/>
    <n v="1487971777"/>
    <x v="0"/>
    <x v="78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x v="626"/>
    <n v="1436793939"/>
    <x v="0"/>
    <x v="70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x v="627"/>
    <n v="1452842511"/>
    <x v="0"/>
    <x v="29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x v="628"/>
    <n v="1402677457"/>
    <x v="0"/>
    <x v="78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x v="629"/>
    <n v="1460647108"/>
    <x v="0"/>
    <x v="8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x v="630"/>
    <n v="1438959121"/>
    <x v="0"/>
    <x v="29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x v="631"/>
    <n v="1461954729"/>
    <x v="0"/>
    <x v="82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x v="632"/>
    <n v="1445874565"/>
    <x v="0"/>
    <x v="78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x v="633"/>
    <n v="1463469062"/>
    <x v="0"/>
    <x v="20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x v="634"/>
    <n v="1422397029"/>
    <x v="0"/>
    <x v="29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x v="635"/>
    <n v="1426212762"/>
    <x v="0"/>
    <x v="29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x v="636"/>
    <n v="1430996150"/>
    <x v="0"/>
    <x v="29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x v="637"/>
    <n v="1485558318"/>
    <x v="0"/>
    <x v="78"/>
    <b v="0"/>
    <x v="7"/>
    <x v="50"/>
    <x v="121"/>
    <x v="2"/>
    <x v="7"/>
  </r>
  <r>
    <n v="638"/>
    <s v="W (Canceled)"/>
    <s v="O0"/>
    <n v="200000"/>
    <n v="18"/>
    <x v="1"/>
    <x v="12"/>
    <x v="3"/>
    <x v="638"/>
    <n v="1485267262"/>
    <x v="0"/>
    <x v="79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x v="639"/>
    <n v="1408024795"/>
    <x v="0"/>
    <x v="29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x v="640"/>
    <n v="1478685915"/>
    <x v="0"/>
    <x v="84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x v="641"/>
    <n v="1436881248"/>
    <x v="0"/>
    <x v="213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x v="642"/>
    <n v="1436888274"/>
    <x v="0"/>
    <x v="21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x v="643"/>
    <n v="1428333875"/>
    <x v="0"/>
    <x v="215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x v="644"/>
    <n v="1410883139"/>
    <x v="0"/>
    <x v="216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x v="0"/>
    <x v="645"/>
    <n v="1468370274"/>
    <x v="0"/>
    <x v="186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x v="646"/>
    <n v="1405196867"/>
    <x v="0"/>
    <x v="74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x v="647"/>
    <n v="1455647149"/>
    <x v="0"/>
    <x v="5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x v="0"/>
    <x v="648"/>
    <n v="1410280708"/>
    <x v="0"/>
    <x v="74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x v="649"/>
    <n v="1409090013"/>
    <x v="0"/>
    <x v="141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x v="650"/>
    <n v="1413766384"/>
    <x v="0"/>
    <x v="53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x v="651"/>
    <n v="1415838311"/>
    <x v="0"/>
    <x v="217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x v="652"/>
    <n v="1478018050"/>
    <x v="0"/>
    <x v="33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x v="653"/>
    <n v="1436885440"/>
    <x v="0"/>
    <x v="218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x v="654"/>
    <n v="1433804313"/>
    <x v="0"/>
    <x v="219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x v="655"/>
    <n v="1423609112"/>
    <x v="0"/>
    <x v="220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x v="656"/>
    <n v="1455736719"/>
    <x v="0"/>
    <x v="45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x v="657"/>
    <n v="1448309872"/>
    <x v="0"/>
    <x v="221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x v="658"/>
    <n v="1435117889"/>
    <x v="0"/>
    <x v="222"/>
    <b v="1"/>
    <x v="8"/>
    <x v="3"/>
    <x v="488"/>
    <x v="2"/>
    <x v="8"/>
  </r>
  <r>
    <n v="659"/>
    <s v="Lulu Watch Designs - Apple Watch"/>
    <s v="Sync up your lifestyle"/>
    <n v="3000"/>
    <n v="3017"/>
    <x v="0"/>
    <x v="0"/>
    <x v="0"/>
    <x v="659"/>
    <n v="1437747295"/>
    <x v="0"/>
    <x v="64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x v="660"/>
    <n v="1412963279"/>
    <x v="0"/>
    <x v="59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x v="661"/>
    <n v="1474644559"/>
    <x v="0"/>
    <x v="82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x v="662"/>
    <n v="1418812247"/>
    <x v="0"/>
    <x v="80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x v="663"/>
    <n v="1434658456"/>
    <x v="0"/>
    <x v="63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x v="664"/>
    <n v="1426348775"/>
    <x v="0"/>
    <x v="60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x v="665"/>
    <n v="1479143061"/>
    <x v="0"/>
    <x v="8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x v="666"/>
    <n v="1405713498"/>
    <x v="0"/>
    <x v="80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x v="667"/>
    <n v="1474275463"/>
    <x v="0"/>
    <x v="33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x v="668"/>
    <n v="1427486222"/>
    <x v="0"/>
    <x v="20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x v="669"/>
    <n v="1465225258"/>
    <x v="0"/>
    <x v="33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x v="670"/>
    <n v="1463418120"/>
    <x v="0"/>
    <x v="223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x v="671"/>
    <n v="1418315852"/>
    <x v="0"/>
    <x v="41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x v="672"/>
    <n v="1417410964"/>
    <x v="0"/>
    <x v="224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x v="673"/>
    <n v="1405714217"/>
    <x v="0"/>
    <x v="8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x v="674"/>
    <n v="1402627627"/>
    <x v="0"/>
    <x v="84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x v="675"/>
    <n v="1417558804"/>
    <x v="0"/>
    <x v="55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x v="676"/>
    <n v="1420741581"/>
    <x v="0"/>
    <x v="5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x v="677"/>
    <n v="1463218895"/>
    <x v="0"/>
    <x v="93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x v="678"/>
    <n v="1461229338"/>
    <x v="0"/>
    <x v="5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x v="679"/>
    <n v="1467736909"/>
    <x v="0"/>
    <x v="225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x v="680"/>
    <n v="1407931331"/>
    <x v="0"/>
    <x v="135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x v="681"/>
    <n v="1474917604"/>
    <x v="0"/>
    <x v="29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x v="682"/>
    <n v="1486923722"/>
    <x v="0"/>
    <x v="80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x v="683"/>
    <n v="1474493764"/>
    <x v="0"/>
    <x v="8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x v="0"/>
    <x v="684"/>
    <n v="1403176891"/>
    <x v="0"/>
    <x v="12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x v="685"/>
    <n v="1417207672"/>
    <x v="0"/>
    <x v="73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x v="686"/>
    <n v="1436026170"/>
    <x v="0"/>
    <x v="78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x v="687"/>
    <n v="1481133653"/>
    <x v="0"/>
    <x v="79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x v="688"/>
    <n v="1442284253"/>
    <x v="0"/>
    <x v="17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x v="689"/>
    <n v="1478016097"/>
    <x v="0"/>
    <x v="22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x v="0"/>
    <x v="690"/>
    <n v="1469718841"/>
    <x v="0"/>
    <x v="69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x v="691"/>
    <n v="1433292046"/>
    <x v="0"/>
    <x v="73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x v="692"/>
    <n v="1479805263"/>
    <x v="0"/>
    <x v="227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x v="693"/>
    <n v="1427829827"/>
    <x v="0"/>
    <x v="228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x v="694"/>
    <n v="1483372559"/>
    <x v="0"/>
    <x v="63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x v="695"/>
    <n v="1412166620"/>
    <x v="0"/>
    <x v="63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x v="3"/>
    <x v="696"/>
    <n v="1403734502"/>
    <x v="0"/>
    <x v="29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x v="697"/>
    <n v="1453206789"/>
    <x v="0"/>
    <x v="229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x v="698"/>
    <n v="1408141245"/>
    <x v="0"/>
    <x v="60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x v="699"/>
    <n v="1381923548"/>
    <x v="0"/>
    <x v="23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x v="700"/>
    <n v="1481473881"/>
    <x v="0"/>
    <x v="162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x v="701"/>
    <n v="1403538880"/>
    <x v="0"/>
    <x v="64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x v="702"/>
    <n v="1477416387"/>
    <x v="0"/>
    <x v="7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x v="703"/>
    <n v="1481150949"/>
    <x v="0"/>
    <x v="63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x v="704"/>
    <n v="1482381468"/>
    <x v="0"/>
    <x v="80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x v="3"/>
    <x v="705"/>
    <n v="1482407278"/>
    <x v="0"/>
    <x v="81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x v="706"/>
    <n v="1478130783"/>
    <x v="0"/>
    <x v="78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x v="707"/>
    <n v="1479830127"/>
    <x v="0"/>
    <x v="231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x v="708"/>
    <n v="1405432600"/>
    <x v="0"/>
    <x v="232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x v="0"/>
    <x v="709"/>
    <n v="1415149159"/>
    <x v="0"/>
    <x v="84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x v="710"/>
    <n v="1405640302"/>
    <x v="0"/>
    <x v="78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x v="711"/>
    <n v="1478257268"/>
    <x v="0"/>
    <x v="233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x v="712"/>
    <n v="1452874832"/>
    <x v="0"/>
    <x v="80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x v="713"/>
    <n v="1462538532"/>
    <x v="0"/>
    <x v="29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x v="714"/>
    <n v="1483124082"/>
    <x v="0"/>
    <x v="33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x v="715"/>
    <n v="1443233440"/>
    <x v="0"/>
    <x v="8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x v="716"/>
    <n v="1414511307"/>
    <x v="0"/>
    <x v="38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x v="0"/>
    <x v="717"/>
    <n v="1407357002"/>
    <x v="0"/>
    <x v="80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x v="718"/>
    <n v="1484684247"/>
    <x v="0"/>
    <x v="80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x v="719"/>
    <n v="1454979476"/>
    <x v="0"/>
    <x v="73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x v="720"/>
    <n v="1325432091"/>
    <x v="0"/>
    <x v="14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x v="721"/>
    <n v="1403012607"/>
    <x v="0"/>
    <x v="46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x v="722"/>
    <n v="1331320778"/>
    <x v="0"/>
    <x v="234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x v="723"/>
    <n v="1435606549"/>
    <x v="0"/>
    <x v="61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x v="724"/>
    <n v="1306855163"/>
    <x v="0"/>
    <x v="235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x v="725"/>
    <n v="1447426912"/>
    <x v="0"/>
    <x v="205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x v="726"/>
    <n v="1363136487"/>
    <x v="0"/>
    <x v="2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x v="727"/>
    <n v="1354580949"/>
    <x v="0"/>
    <x v="184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x v="728"/>
    <n v="1310069157"/>
    <x v="0"/>
    <x v="208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x v="729"/>
    <n v="1342844861"/>
    <x v="0"/>
    <x v="148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x v="0"/>
    <x v="730"/>
    <n v="1320688391"/>
    <x v="0"/>
    <x v="236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x v="731"/>
    <n v="1322852747"/>
    <x v="0"/>
    <x v="26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x v="732"/>
    <n v="1375265461"/>
    <x v="0"/>
    <x v="62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x v="733"/>
    <n v="1384941892"/>
    <x v="0"/>
    <x v="3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x v="734"/>
    <n v="1428465420"/>
    <x v="0"/>
    <x v="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x v="735"/>
    <n v="1414975346"/>
    <x v="0"/>
    <x v="194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x v="736"/>
    <n v="1383327440"/>
    <x v="0"/>
    <x v="52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x v="737"/>
    <n v="1390890987"/>
    <x v="0"/>
    <x v="52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x v="738"/>
    <n v="1414765794"/>
    <x v="0"/>
    <x v="14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x v="739"/>
    <n v="1404907429"/>
    <x v="0"/>
    <x v="237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x v="740"/>
    <n v="1433647882"/>
    <x v="0"/>
    <x v="10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x v="0"/>
    <x v="741"/>
    <n v="1367940806"/>
    <x v="0"/>
    <x v="225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x v="742"/>
    <n v="1392847312"/>
    <x v="0"/>
    <x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x v="743"/>
    <n v="1332435685"/>
    <x v="0"/>
    <x v="41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x v="744"/>
    <n v="1352847503"/>
    <x v="0"/>
    <x v="95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x v="745"/>
    <n v="1364996645"/>
    <x v="0"/>
    <x v="142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x v="0"/>
    <x v="746"/>
    <n v="1346806909"/>
    <x v="0"/>
    <x v="174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x v="747"/>
    <n v="1418649019"/>
    <x v="0"/>
    <x v="16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x v="748"/>
    <n v="1405109966"/>
    <x v="0"/>
    <x v="3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x v="749"/>
    <n v="1483050930"/>
    <x v="0"/>
    <x v="238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x v="750"/>
    <n v="1359147872"/>
    <x v="0"/>
    <x v="211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x v="751"/>
    <n v="1308496075"/>
    <x v="0"/>
    <x v="95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x v="752"/>
    <n v="1474884417"/>
    <x v="0"/>
    <x v="217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x v="753"/>
    <n v="1421330991"/>
    <x v="0"/>
    <x v="55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x v="754"/>
    <n v="1354816721"/>
    <x v="0"/>
    <x v="72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x v="755"/>
    <n v="1366381877"/>
    <x v="0"/>
    <x v="32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x v="756"/>
    <n v="1297880659"/>
    <x v="0"/>
    <x v="19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x v="757"/>
    <n v="1353547114"/>
    <x v="0"/>
    <x v="59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x v="758"/>
    <n v="1283976268"/>
    <x v="0"/>
    <x v="10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x v="759"/>
    <n v="1401436539"/>
    <x v="0"/>
    <x v="221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x v="760"/>
    <n v="1477592413"/>
    <x v="0"/>
    <x v="78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x v="761"/>
    <n v="1388772126"/>
    <x v="0"/>
    <x v="79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x v="762"/>
    <n v="1479328570"/>
    <x v="0"/>
    <x v="78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x v="763"/>
    <n v="1373971408"/>
    <x v="0"/>
    <x v="29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x v="764"/>
    <n v="1439266161"/>
    <x v="0"/>
    <x v="78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x v="765"/>
    <n v="1411131684"/>
    <x v="0"/>
    <x v="3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x v="766"/>
    <n v="1421520483"/>
    <x v="0"/>
    <x v="78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x v="767"/>
    <n v="1429586810"/>
    <x v="0"/>
    <x v="8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x v="768"/>
    <n v="1384577890"/>
    <x v="0"/>
    <x v="78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x v="769"/>
    <n v="1385510094"/>
    <x v="0"/>
    <x v="47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x v="770"/>
    <n v="1358294369"/>
    <x v="0"/>
    <x v="78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x v="771"/>
    <n v="1449863202"/>
    <x v="0"/>
    <x v="29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x v="772"/>
    <n v="1252718519"/>
    <x v="0"/>
    <x v="29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x v="773"/>
    <n v="1428341985"/>
    <x v="0"/>
    <x v="84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x v="774"/>
    <n v="1390589018"/>
    <x v="0"/>
    <x v="82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x v="775"/>
    <n v="1321406795"/>
    <x v="0"/>
    <x v="81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x v="776"/>
    <n v="1441297645"/>
    <x v="0"/>
    <x v="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x v="777"/>
    <n v="1372721577"/>
    <x v="0"/>
    <x v="8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x v="778"/>
    <n v="1396284680"/>
    <x v="0"/>
    <x v="29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x v="779"/>
    <n v="1284567905"/>
    <x v="0"/>
    <x v="79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x v="780"/>
    <n v="1301847025"/>
    <x v="0"/>
    <x v="74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x v="781"/>
    <n v="1368057674"/>
    <x v="0"/>
    <x v="20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x v="782"/>
    <n v="1343326302"/>
    <x v="0"/>
    <x v="25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x v="783"/>
    <n v="1332182049"/>
    <x v="0"/>
    <x v="2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x v="784"/>
    <n v="1391571319"/>
    <x v="0"/>
    <x v="73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x v="785"/>
    <n v="1359468915"/>
    <x v="0"/>
    <x v="60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x v="786"/>
    <n v="1331774434"/>
    <x v="0"/>
    <x v="3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x v="787"/>
    <n v="1380726226"/>
    <x v="0"/>
    <x v="5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x v="788"/>
    <n v="1338336588"/>
    <x v="0"/>
    <x v="69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x v="789"/>
    <n v="1357187280"/>
    <x v="0"/>
    <x v="25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x v="790"/>
    <n v="1357088939"/>
    <x v="0"/>
    <x v="239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x v="791"/>
    <n v="1381430646"/>
    <x v="0"/>
    <x v="130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x v="792"/>
    <n v="1381265883"/>
    <x v="0"/>
    <x v="65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x v="793"/>
    <n v="1371491244"/>
    <x v="0"/>
    <x v="58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x v="794"/>
    <n v="1310438737"/>
    <x v="0"/>
    <x v="28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x v="795"/>
    <n v="1330094566"/>
    <x v="0"/>
    <x v="192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x v="796"/>
    <n v="1376687485"/>
    <x v="0"/>
    <x v="24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x v="797"/>
    <n v="1332978688"/>
    <x v="0"/>
    <x v="26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x v="798"/>
    <n v="1409494187"/>
    <x v="0"/>
    <x v="45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x v="799"/>
    <n v="1332950446"/>
    <x v="0"/>
    <x v="33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x v="800"/>
    <n v="1407839054"/>
    <x v="0"/>
    <x v="6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x v="801"/>
    <n v="1306955120"/>
    <x v="0"/>
    <x v="13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x v="802"/>
    <n v="1343867524"/>
    <x v="0"/>
    <x v="11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x v="803"/>
    <n v="1304376478"/>
    <x v="0"/>
    <x v="44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x v="804"/>
    <n v="1309919526"/>
    <x v="0"/>
    <x v="59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x v="805"/>
    <n v="1306525512"/>
    <x v="0"/>
    <x v="241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x v="0"/>
    <x v="806"/>
    <n v="1312821339"/>
    <x v="0"/>
    <x v="26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x v="0"/>
    <x v="807"/>
    <n v="1485270311"/>
    <x v="0"/>
    <x v="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x v="808"/>
    <n v="1416363886"/>
    <x v="0"/>
    <x v="68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x v="809"/>
    <n v="1387569630"/>
    <x v="0"/>
    <x v="47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x v="810"/>
    <n v="1343870462"/>
    <x v="0"/>
    <x v="74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x v="811"/>
    <n v="1371569202"/>
    <x v="0"/>
    <x v="8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x v="812"/>
    <n v="1357604752"/>
    <x v="0"/>
    <x v="51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x v="813"/>
    <n v="1340233365"/>
    <x v="0"/>
    <x v="93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x v="814"/>
    <n v="1305568201"/>
    <x v="0"/>
    <x v="33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x v="0"/>
    <x v="815"/>
    <n v="1412287303"/>
    <x v="0"/>
    <x v="68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x v="816"/>
    <n v="1362776043"/>
    <x v="0"/>
    <x v="242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x v="817"/>
    <n v="1326810211"/>
    <x v="0"/>
    <x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x v="818"/>
    <n v="1343682681"/>
    <x v="0"/>
    <x v="10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x v="0"/>
    <x v="819"/>
    <n v="1386806254"/>
    <x v="0"/>
    <x v="25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x v="820"/>
    <n v="1399666342"/>
    <x v="0"/>
    <x v="44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x v="821"/>
    <n v="1427753265"/>
    <x v="0"/>
    <x v="76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x v="822"/>
    <n v="1346885050"/>
    <x v="0"/>
    <x v="50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x v="823"/>
    <n v="1424474452"/>
    <x v="0"/>
    <x v="51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x v="824"/>
    <n v="1268459318"/>
    <x v="0"/>
    <x v="241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x v="825"/>
    <n v="1349335284"/>
    <x v="0"/>
    <x v="221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x v="826"/>
    <n v="1330908930"/>
    <x v="0"/>
    <x v="72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x v="827"/>
    <n v="1326972107"/>
    <x v="0"/>
    <x v="202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x v="828"/>
    <n v="1339549982"/>
    <x v="0"/>
    <x v="44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x v="829"/>
    <n v="1463253240"/>
    <x v="0"/>
    <x v="38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x v="830"/>
    <n v="1361363825"/>
    <x v="0"/>
    <x v="58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x v="831"/>
    <n v="1332948694"/>
    <x v="0"/>
    <x v="9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x v="832"/>
    <n v="1321978335"/>
    <x v="0"/>
    <x v="243"/>
    <b v="1"/>
    <x v="11"/>
    <x v="7"/>
    <x v="629"/>
    <x v="4"/>
    <x v="11"/>
  </r>
  <r>
    <n v="833"/>
    <s v="Ragman Rolls"/>
    <s v="This is an American rock album."/>
    <n v="6000"/>
    <n v="6100"/>
    <x v="0"/>
    <x v="0"/>
    <x v="0"/>
    <x v="833"/>
    <n v="1395349475"/>
    <x v="0"/>
    <x v="14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x v="834"/>
    <n v="1369770292"/>
    <x v="0"/>
    <x v="11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x v="835"/>
    <n v="1333709958"/>
    <x v="0"/>
    <x v="244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x v="0"/>
    <x v="836"/>
    <n v="1378516918"/>
    <x v="0"/>
    <x v="67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x v="837"/>
    <n v="1396396662"/>
    <x v="0"/>
    <x v="95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x v="838"/>
    <n v="1324243985"/>
    <x v="0"/>
    <x v="42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x v="839"/>
    <n v="1345745956"/>
    <x v="0"/>
    <x v="93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x v="840"/>
    <n v="1472102787"/>
    <x v="0"/>
    <x v="245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x v="841"/>
    <n v="1413058063"/>
    <x v="1"/>
    <x v="225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x v="842"/>
    <n v="1378735983"/>
    <x v="1"/>
    <x v="70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x v="843"/>
    <n v="1479708680"/>
    <x v="0"/>
    <x v="246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x v="844"/>
    <n v="1411489552"/>
    <x v="1"/>
    <x v="180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x v="845"/>
    <n v="1469595396"/>
    <x v="0"/>
    <x v="24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x v="846"/>
    <n v="1393233855"/>
    <x v="0"/>
    <x v="5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x v="0"/>
    <x v="847"/>
    <n v="1433963376"/>
    <x v="0"/>
    <x v="29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x v="848"/>
    <n v="1426446033"/>
    <x v="0"/>
    <x v="38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x v="849"/>
    <n v="1424057664"/>
    <x v="0"/>
    <x v="248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x v="850"/>
    <n v="1458762717"/>
    <x v="0"/>
    <x v="182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x v="851"/>
    <n v="1464815253"/>
    <x v="0"/>
    <x v="16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x v="852"/>
    <n v="1476386395"/>
    <x v="0"/>
    <x v="95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x v="853"/>
    <n v="1421524709"/>
    <x v="0"/>
    <x v="73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x v="854"/>
    <n v="1480309546"/>
    <x v="0"/>
    <x v="24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x v="855"/>
    <n v="1466737217"/>
    <x v="0"/>
    <x v="5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x v="856"/>
    <n v="1472282956"/>
    <x v="0"/>
    <x v="33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x v="857"/>
    <n v="1444831031"/>
    <x v="0"/>
    <x v="5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x v="858"/>
    <n v="1426528418"/>
    <x v="0"/>
    <x v="88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x v="859"/>
    <n v="1430768468"/>
    <x v="0"/>
    <x v="15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x v="860"/>
    <n v="1382528113"/>
    <x v="0"/>
    <x v="53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x v="861"/>
    <n v="1471475404"/>
    <x v="0"/>
    <x v="84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x v="862"/>
    <n v="1381583948"/>
    <x v="0"/>
    <x v="80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x v="863"/>
    <n v="1326422966"/>
    <x v="0"/>
    <x v="81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x v="864"/>
    <n v="1379990038"/>
    <x v="0"/>
    <x v="1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x v="865"/>
    <n v="1353177197"/>
    <x v="0"/>
    <x v="84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x v="866"/>
    <n v="1421853518"/>
    <x v="0"/>
    <x v="202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x v="867"/>
    <n v="1254450706"/>
    <x v="0"/>
    <x v="202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x v="868"/>
    <n v="1386463198"/>
    <x v="0"/>
    <x v="29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x v="869"/>
    <n v="1362860257"/>
    <x v="0"/>
    <x v="8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x v="870"/>
    <n v="1375403523"/>
    <x v="0"/>
    <x v="81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x v="871"/>
    <n v="1383139695"/>
    <x v="0"/>
    <x v="8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x v="872"/>
    <n v="1295898527"/>
    <x v="0"/>
    <x v="84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x v="873"/>
    <n v="1349150440"/>
    <x v="0"/>
    <x v="81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x v="874"/>
    <n v="1365084034"/>
    <x v="0"/>
    <x v="64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x v="875"/>
    <n v="1441128131"/>
    <x v="0"/>
    <x v="78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x v="1"/>
    <x v="876"/>
    <n v="1357127727"/>
    <x v="0"/>
    <x v="43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x v="877"/>
    <n v="1384887360"/>
    <x v="0"/>
    <x v="60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x v="878"/>
    <n v="1290490524"/>
    <x v="0"/>
    <x v="84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x v="879"/>
    <n v="1336506905"/>
    <x v="0"/>
    <x v="209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x v="880"/>
    <n v="1348731738"/>
    <x v="0"/>
    <x v="22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x v="881"/>
    <n v="1322632886"/>
    <x v="0"/>
    <x v="29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x v="882"/>
    <n v="1312490350"/>
    <x v="0"/>
    <x v="25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x v="883"/>
    <n v="1451773635"/>
    <x v="0"/>
    <x v="5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x v="884"/>
    <n v="1331666146"/>
    <x v="0"/>
    <x v="84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x v="885"/>
    <n v="1481322911"/>
    <x v="0"/>
    <x v="64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x v="886"/>
    <n v="1471812813"/>
    <x v="0"/>
    <x v="63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x v="887"/>
    <n v="1335567655"/>
    <x v="0"/>
    <x v="78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x v="888"/>
    <n v="1311789885"/>
    <x v="0"/>
    <x v="80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x v="889"/>
    <n v="1409942943"/>
    <x v="0"/>
    <x v="58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x v="890"/>
    <n v="1382460379"/>
    <x v="0"/>
    <x v="80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x v="891"/>
    <n v="1405989930"/>
    <x v="0"/>
    <x v="82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x v="892"/>
    <n v="1273121283"/>
    <x v="0"/>
    <x v="5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x v="893"/>
    <n v="1425331963"/>
    <x v="0"/>
    <x v="81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x v="894"/>
    <n v="1462577610"/>
    <x v="0"/>
    <x v="28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x v="895"/>
    <n v="1284087829"/>
    <x v="0"/>
    <x v="63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x v="896"/>
    <n v="1438549026"/>
    <x v="0"/>
    <x v="250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x v="897"/>
    <n v="1351528308"/>
    <x v="0"/>
    <x v="78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x v="898"/>
    <n v="1322763110"/>
    <x v="0"/>
    <x v="84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x v="899"/>
    <n v="1302661362"/>
    <x v="0"/>
    <x v="22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x v="900"/>
    <n v="1456777402"/>
    <x v="0"/>
    <x v="84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x v="901"/>
    <n v="1272050914"/>
    <x v="0"/>
    <x v="78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x v="902"/>
    <n v="1404947422"/>
    <x v="0"/>
    <x v="8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x v="903"/>
    <n v="1346180780"/>
    <x v="0"/>
    <x v="80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x v="904"/>
    <n v="1449194137"/>
    <x v="0"/>
    <x v="8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x v="905"/>
    <n v="1290663926"/>
    <x v="0"/>
    <x v="79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x v="906"/>
    <n v="1392093190"/>
    <x v="0"/>
    <x v="78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x v="907"/>
    <n v="1313123823"/>
    <x v="0"/>
    <x v="78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x v="908"/>
    <n v="1276283655"/>
    <x v="0"/>
    <x v="78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x v="909"/>
    <n v="1340296440"/>
    <x v="0"/>
    <x v="22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x v="910"/>
    <n v="1483362319"/>
    <x v="0"/>
    <x v="81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x v="911"/>
    <n v="1388707645"/>
    <x v="0"/>
    <x v="78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x v="912"/>
    <n v="1350009447"/>
    <x v="0"/>
    <x v="84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x v="913"/>
    <n v="1333596019"/>
    <x v="0"/>
    <x v="5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x v="914"/>
    <n v="1343326747"/>
    <x v="0"/>
    <x v="78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x v="915"/>
    <n v="1327853914"/>
    <x v="0"/>
    <x v="82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x v="916"/>
    <n v="1284409734"/>
    <x v="0"/>
    <x v="78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x v="917"/>
    <n v="1402612730"/>
    <x v="0"/>
    <x v="29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x v="918"/>
    <n v="1414879161"/>
    <x v="0"/>
    <x v="73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x v="0"/>
    <x v="919"/>
    <n v="1352906645"/>
    <x v="0"/>
    <x v="29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x v="920"/>
    <n v="1381853222"/>
    <x v="0"/>
    <x v="78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x v="921"/>
    <n v="1320033976"/>
    <x v="0"/>
    <x v="9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x v="922"/>
    <n v="1409143393"/>
    <x v="0"/>
    <x v="209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x v="923"/>
    <n v="1414018923"/>
    <x v="0"/>
    <x v="79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x v="924"/>
    <n v="1358203069"/>
    <x v="0"/>
    <x v="41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x v="925"/>
    <n v="1382994511"/>
    <x v="0"/>
    <x v="81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x v="926"/>
    <n v="1276043330"/>
    <x v="0"/>
    <x v="78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x v="927"/>
    <n v="1334432695"/>
    <x v="0"/>
    <x v="78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x v="928"/>
    <n v="1348864913"/>
    <x v="0"/>
    <x v="33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x v="929"/>
    <n v="1331358169"/>
    <x v="0"/>
    <x v="78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x v="930"/>
    <n v="1273874306"/>
    <x v="0"/>
    <x v="81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x v="931"/>
    <n v="1392021502"/>
    <x v="0"/>
    <x v="63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x v="932"/>
    <n v="1360106145"/>
    <x v="0"/>
    <x v="209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x v="933"/>
    <n v="1394683409"/>
    <x v="0"/>
    <x v="84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x v="934"/>
    <n v="1396633284"/>
    <x v="0"/>
    <x v="209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x v="935"/>
    <n v="1451462429"/>
    <x v="0"/>
    <x v="84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x v="936"/>
    <n v="1323131689"/>
    <x v="0"/>
    <x v="78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x v="937"/>
    <n v="1380913757"/>
    <x v="0"/>
    <x v="84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x v="938"/>
    <n v="1343993448"/>
    <x v="0"/>
    <x v="29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x v="939"/>
    <n v="1369246738"/>
    <x v="0"/>
    <x v="84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x v="940"/>
    <n v="1435363926"/>
    <x v="0"/>
    <x v="25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x v="941"/>
    <n v="1484101145"/>
    <x v="0"/>
    <x v="162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x v="942"/>
    <n v="1452716060"/>
    <x v="0"/>
    <x v="38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x v="0"/>
    <x v="943"/>
    <n v="1477843305"/>
    <x v="0"/>
    <x v="8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x v="944"/>
    <n v="1458050450"/>
    <x v="0"/>
    <x v="93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x v="945"/>
    <n v="1482958626"/>
    <x v="0"/>
    <x v="38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x v="946"/>
    <n v="1470852048"/>
    <x v="0"/>
    <x v="81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x v="947"/>
    <n v="1462128306"/>
    <x v="0"/>
    <x v="78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x v="948"/>
    <n v="1455220364"/>
    <x v="0"/>
    <x v="22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x v="949"/>
    <n v="1450832576"/>
    <x v="0"/>
    <x v="63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x v="950"/>
    <n v="1450461661"/>
    <x v="0"/>
    <x v="5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x v="0"/>
    <x v="951"/>
    <n v="1461166872"/>
    <x v="0"/>
    <x v="212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x v="952"/>
    <n v="1476888212"/>
    <x v="0"/>
    <x v="193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x v="953"/>
    <n v="1419566199"/>
    <x v="0"/>
    <x v="81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x v="954"/>
    <n v="1436472039"/>
    <x v="0"/>
    <x v="196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x v="955"/>
    <n v="1470294300"/>
    <x v="0"/>
    <x v="251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x v="956"/>
    <n v="1424901359"/>
    <x v="0"/>
    <x v="5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x v="957"/>
    <n v="1476710133"/>
    <x v="0"/>
    <x v="63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x v="958"/>
    <n v="1426792563"/>
    <x v="0"/>
    <x v="5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x v="959"/>
    <n v="1419048665"/>
    <x v="0"/>
    <x v="199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x v="960"/>
    <n v="1485874955"/>
    <x v="0"/>
    <x v="101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x v="961"/>
    <n v="1483634335"/>
    <x v="0"/>
    <x v="238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x v="962"/>
    <n v="1451927153"/>
    <x v="0"/>
    <x v="7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x v="0"/>
    <x v="963"/>
    <n v="1473693319"/>
    <x v="0"/>
    <x v="82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x v="964"/>
    <n v="1437663919"/>
    <x v="0"/>
    <x v="60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x v="965"/>
    <n v="1474676646"/>
    <x v="0"/>
    <x v="79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x v="966"/>
    <n v="1473174932"/>
    <x v="0"/>
    <x v="209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x v="967"/>
    <n v="1456121174"/>
    <x v="0"/>
    <x v="75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x v="968"/>
    <n v="1405542034"/>
    <x v="0"/>
    <x v="80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x v="969"/>
    <n v="1483773407"/>
    <x v="0"/>
    <x v="202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x v="970"/>
    <n v="1481951853"/>
    <x v="0"/>
    <x v="25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x v="971"/>
    <n v="1429290060"/>
    <x v="0"/>
    <x v="81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x v="972"/>
    <n v="1407271598"/>
    <x v="0"/>
    <x v="43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x v="973"/>
    <n v="1441844493"/>
    <x v="0"/>
    <x v="22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x v="974"/>
    <n v="1456336756"/>
    <x v="0"/>
    <x v="8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x v="975"/>
    <n v="1461948185"/>
    <x v="0"/>
    <x v="5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x v="976"/>
    <n v="1435627497"/>
    <x v="0"/>
    <x v="59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x v="977"/>
    <n v="1453502197"/>
    <x v="0"/>
    <x v="8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x v="978"/>
    <n v="1453793101"/>
    <x v="0"/>
    <x v="252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x v="979"/>
    <n v="1463392828"/>
    <x v="0"/>
    <x v="93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x v="980"/>
    <n v="1413495722"/>
    <x v="0"/>
    <x v="162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x v="981"/>
    <n v="1405032222"/>
    <x v="0"/>
    <x v="80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x v="982"/>
    <n v="1472839486"/>
    <x v="0"/>
    <x v="8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x v="983"/>
    <n v="1469289685"/>
    <x v="0"/>
    <x v="122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x v="984"/>
    <n v="1424918808"/>
    <x v="0"/>
    <x v="8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x v="985"/>
    <n v="1449011610"/>
    <x v="0"/>
    <x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x v="986"/>
    <n v="1447698300"/>
    <x v="0"/>
    <x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x v="987"/>
    <n v="1400051050"/>
    <x v="0"/>
    <x v="14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x v="988"/>
    <n v="1472718825"/>
    <x v="0"/>
    <x v="78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x v="0"/>
    <x v="989"/>
    <n v="1472509495"/>
    <x v="0"/>
    <x v="58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x v="990"/>
    <n v="1407178164"/>
    <x v="0"/>
    <x v="84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x v="991"/>
    <n v="1466186988"/>
    <x v="0"/>
    <x v="63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x v="992"/>
    <n v="1457475119"/>
    <x v="0"/>
    <x v="80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x v="993"/>
    <n v="1476054568"/>
    <x v="0"/>
    <x v="193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x v="994"/>
    <n v="1412835530"/>
    <x v="0"/>
    <x v="202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x v="995"/>
    <n v="1415140480"/>
    <x v="0"/>
    <x v="82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x v="996"/>
    <n v="1403902060"/>
    <x v="0"/>
    <x v="81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x v="997"/>
    <n v="1414549697"/>
    <x v="0"/>
    <x v="22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x v="998"/>
    <n v="1444017801"/>
    <x v="0"/>
    <x v="194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x v="999"/>
    <n v="1413270690"/>
    <x v="0"/>
    <x v="244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x v="1000"/>
    <n v="1484357160"/>
    <x v="0"/>
    <x v="79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x v="1001"/>
    <n v="1481908613"/>
    <x v="0"/>
    <x v="80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x v="1002"/>
    <n v="1447777514"/>
    <x v="0"/>
    <x v="19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x v="1003"/>
    <n v="1487091661"/>
    <x v="0"/>
    <x v="41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x v="1004"/>
    <n v="1453222827"/>
    <x v="0"/>
    <x v="1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x v="1005"/>
    <n v="1443538783"/>
    <x v="0"/>
    <x v="253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x v="1006"/>
    <n v="1417654672"/>
    <x v="0"/>
    <x v="22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x v="1007"/>
    <n v="1478095223"/>
    <x v="0"/>
    <x v="88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x v="1008"/>
    <n v="1480361115"/>
    <x v="0"/>
    <x v="29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x v="1009"/>
    <n v="1463754646"/>
    <x v="0"/>
    <x v="2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x v="1010"/>
    <n v="1468180462"/>
    <x v="0"/>
    <x v="80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x v="1011"/>
    <n v="1415050395"/>
    <x v="0"/>
    <x v="29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x v="1012"/>
    <n v="1481366052"/>
    <x v="0"/>
    <x v="254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x v="1013"/>
    <n v="1449000056"/>
    <x v="0"/>
    <x v="24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x v="1014"/>
    <n v="1415750615"/>
    <x v="0"/>
    <x v="38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x v="1015"/>
    <n v="1445893495"/>
    <x v="0"/>
    <x v="79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x v="1016"/>
    <n v="1456108456"/>
    <x v="0"/>
    <x v="44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x v="1017"/>
    <n v="1444666335"/>
    <x v="0"/>
    <x v="2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x v="1018"/>
    <n v="1465904933"/>
    <x v="0"/>
    <x v="63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x v="1019"/>
    <n v="1420500149"/>
    <x v="0"/>
    <x v="256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x v="1020"/>
    <n v="1430617209"/>
    <x v="0"/>
    <x v="209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x v="1021"/>
    <n v="1443074571"/>
    <x v="1"/>
    <x v="257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x v="1022"/>
    <n v="1429284677"/>
    <x v="1"/>
    <x v="142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x v="1023"/>
    <n v="1432245861"/>
    <x v="0"/>
    <x v="132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x v="1024"/>
    <n v="1451656563"/>
    <x v="1"/>
    <x v="42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x v="1025"/>
    <n v="1423944037"/>
    <x v="1"/>
    <x v="258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x v="1026"/>
    <n v="1456480016"/>
    <x v="1"/>
    <x v="259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x v="1027"/>
    <n v="1411433347"/>
    <x v="1"/>
    <x v="112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x v="1028"/>
    <n v="1484924605"/>
    <x v="1"/>
    <x v="260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x v="1029"/>
    <n v="1423501507"/>
    <x v="0"/>
    <x v="26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x v="0"/>
    <x v="1030"/>
    <n v="1472470549"/>
    <x v="0"/>
    <x v="180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x v="1031"/>
    <n v="1447698010"/>
    <x v="0"/>
    <x v="221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x v="0"/>
    <x v="1032"/>
    <n v="1464105625"/>
    <x v="0"/>
    <x v="93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x v="1033"/>
    <n v="1479144880"/>
    <x v="0"/>
    <x v="74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x v="1034"/>
    <n v="1467604804"/>
    <x v="0"/>
    <x v="262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x v="1035"/>
    <n v="1421076220"/>
    <x v="0"/>
    <x v="88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x v="1036"/>
    <n v="1354790790"/>
    <x v="0"/>
    <x v="263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x v="1037"/>
    <n v="1429991062"/>
    <x v="0"/>
    <x v="64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x v="1038"/>
    <n v="1455773623"/>
    <x v="0"/>
    <x v="42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x v="1039"/>
    <n v="1479436646"/>
    <x v="0"/>
    <x v="209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x v="1040"/>
    <n v="1469725209"/>
    <x v="0"/>
    <x v="29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x v="1041"/>
    <n v="1405041992"/>
    <x v="0"/>
    <x v="78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x v="1042"/>
    <n v="1406824948"/>
    <x v="0"/>
    <x v="29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x v="1043"/>
    <n v="1429509855"/>
    <x v="0"/>
    <x v="264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x v="1044"/>
    <n v="1420668801"/>
    <x v="0"/>
    <x v="84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x v="1045"/>
    <n v="1406235550"/>
    <x v="0"/>
    <x v="22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x v="1046"/>
    <n v="1447273560"/>
    <x v="0"/>
    <x v="78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x v="1047"/>
    <n v="1412624315"/>
    <x v="0"/>
    <x v="29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x v="1048"/>
    <n v="1471310189"/>
    <x v="0"/>
    <x v="80"/>
    <b v="0"/>
    <x v="16"/>
    <x v="60"/>
    <x v="444"/>
    <x v="5"/>
    <x v="16"/>
  </r>
  <r>
    <n v="1049"/>
    <s v="J1 (Canceled)"/>
    <s v="------"/>
    <n v="12000"/>
    <n v="0"/>
    <x v="1"/>
    <x v="0"/>
    <x v="0"/>
    <x v="1049"/>
    <n v="1452680445"/>
    <x v="0"/>
    <x v="78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x v="1050"/>
    <n v="1439665677"/>
    <x v="0"/>
    <x v="78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x v="1051"/>
    <n v="1406679625"/>
    <x v="0"/>
    <x v="78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x v="1052"/>
    <n v="1461438495"/>
    <x v="0"/>
    <x v="78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x v="1053"/>
    <n v="1486613332"/>
    <x v="0"/>
    <x v="29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x v="1054"/>
    <n v="1405110399"/>
    <x v="0"/>
    <x v="78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x v="1055"/>
    <n v="1454802545"/>
    <x v="0"/>
    <x v="78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x v="1056"/>
    <n v="1424711777"/>
    <x v="0"/>
    <x v="78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x v="1057"/>
    <n v="1478292883"/>
    <x v="0"/>
    <x v="78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x v="1058"/>
    <n v="1423777043"/>
    <x v="0"/>
    <x v="78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x v="0"/>
    <x v="1059"/>
    <n v="1423681056"/>
    <x v="0"/>
    <x v="78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x v="1060"/>
    <n v="1426542893"/>
    <x v="0"/>
    <x v="29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x v="1061"/>
    <n v="1456987108"/>
    <x v="0"/>
    <x v="78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x v="0"/>
    <x v="1062"/>
    <n v="1467746541"/>
    <x v="0"/>
    <x v="80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x v="1063"/>
    <n v="1470012262"/>
    <x v="0"/>
    <x v="78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x v="1064"/>
    <n v="1369286903"/>
    <x v="0"/>
    <x v="252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x v="1065"/>
    <n v="1390381722"/>
    <x v="0"/>
    <x v="81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x v="1066"/>
    <n v="1371769582"/>
    <x v="0"/>
    <x v="265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x v="1067"/>
    <n v="1385065931"/>
    <x v="0"/>
    <x v="73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x v="1068"/>
    <n v="1457686464"/>
    <x v="0"/>
    <x v="80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x v="1069"/>
    <n v="1382679059"/>
    <x v="0"/>
    <x v="64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x v="1070"/>
    <n v="1347322622"/>
    <x v="0"/>
    <x v="84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x v="1071"/>
    <n v="1445191493"/>
    <x v="0"/>
    <x v="78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x v="1072"/>
    <n v="1389038297"/>
    <x v="0"/>
    <x v="80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x v="1073"/>
    <n v="1316214541"/>
    <x v="0"/>
    <x v="29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x v="1074"/>
    <n v="1386216545"/>
    <x v="0"/>
    <x v="209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x v="1075"/>
    <n v="1333748516"/>
    <x v="0"/>
    <x v="8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x v="1076"/>
    <n v="1405674250"/>
    <x v="0"/>
    <x v="266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x v="1077"/>
    <n v="1450152011"/>
    <x v="0"/>
    <x v="15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x v="1078"/>
    <n v="1307421721"/>
    <x v="0"/>
    <x v="81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x v="1079"/>
    <n v="1461072936"/>
    <x v="0"/>
    <x v="59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x v="1080"/>
    <n v="1397186333"/>
    <x v="0"/>
    <x v="15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x v="1081"/>
    <n v="1419891292"/>
    <x v="0"/>
    <x v="80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x v="1082"/>
    <n v="1342043088"/>
    <x v="0"/>
    <x v="8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x v="1083"/>
    <n v="1401810583"/>
    <x v="0"/>
    <x v="29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x v="0"/>
    <x v="1084"/>
    <n v="1404942804"/>
    <x v="0"/>
    <x v="78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x v="1085"/>
    <n v="1455379575"/>
    <x v="0"/>
    <x v="82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x v="0"/>
    <x v="1086"/>
    <n v="1406321291"/>
    <x v="0"/>
    <x v="84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x v="1087"/>
    <n v="1400260087"/>
    <x v="0"/>
    <x v="78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x v="1088"/>
    <n v="1395774667"/>
    <x v="0"/>
    <x v="206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x v="3"/>
    <x v="1089"/>
    <n v="1432701175"/>
    <x v="0"/>
    <x v="72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x v="1090"/>
    <n v="1430281653"/>
    <x v="0"/>
    <x v="29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x v="1091"/>
    <n v="1457725272"/>
    <x v="0"/>
    <x v="84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x v="1092"/>
    <n v="1354840638"/>
    <x v="0"/>
    <x v="63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x v="1093"/>
    <n v="1453936937"/>
    <x v="0"/>
    <x v="80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x v="1094"/>
    <n v="1315588033"/>
    <x v="0"/>
    <x v="74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x v="1095"/>
    <n v="1375275220"/>
    <x v="0"/>
    <x v="225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x v="1096"/>
    <n v="1409747154"/>
    <x v="0"/>
    <x v="60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x v="1097"/>
    <n v="1390330877"/>
    <x v="0"/>
    <x v="63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x v="1098"/>
    <n v="1394821095"/>
    <x v="0"/>
    <x v="19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x v="1099"/>
    <n v="1428955468"/>
    <x v="0"/>
    <x v="29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x v="1100"/>
    <n v="1452825571"/>
    <x v="0"/>
    <x v="73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x v="1101"/>
    <n v="1466188338"/>
    <x v="0"/>
    <x v="79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x v="1102"/>
    <n v="1383095125"/>
    <x v="0"/>
    <x v="5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x v="1103"/>
    <n v="1461043190"/>
    <x v="0"/>
    <x v="41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x v="1104"/>
    <n v="1399888221"/>
    <x v="0"/>
    <x v="7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x v="1105"/>
    <n v="1393038927"/>
    <x v="0"/>
    <x v="9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x v="1106"/>
    <n v="1330969575"/>
    <x v="0"/>
    <x v="63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x v="1107"/>
    <n v="1403556024"/>
    <x v="0"/>
    <x v="78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x v="1108"/>
    <n v="1329146235"/>
    <x v="0"/>
    <x v="64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x v="1109"/>
    <n v="1476900190"/>
    <x v="0"/>
    <x v="8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x v="1110"/>
    <n v="1352327022"/>
    <x v="0"/>
    <x v="202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x v="1111"/>
    <n v="1449636790"/>
    <x v="0"/>
    <x v="29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x v="1112"/>
    <n v="1416507211"/>
    <x v="0"/>
    <x v="267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x v="1113"/>
    <n v="1405466820"/>
    <x v="0"/>
    <x v="29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x v="1114"/>
    <n v="1378714687"/>
    <x v="0"/>
    <x v="8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x v="1115"/>
    <n v="1456764095"/>
    <x v="0"/>
    <x v="80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x v="1116"/>
    <n v="1334089208"/>
    <x v="0"/>
    <x v="73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x v="1117"/>
    <n v="1448461313"/>
    <x v="0"/>
    <x v="22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x v="1118"/>
    <n v="1394078379"/>
    <x v="0"/>
    <x v="8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x v="1119"/>
    <n v="1395687664"/>
    <x v="0"/>
    <x v="29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x v="1120"/>
    <n v="1315947400"/>
    <x v="0"/>
    <x v="78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x v="1121"/>
    <n v="1455315916"/>
    <x v="0"/>
    <x v="81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x v="1122"/>
    <n v="1368723225"/>
    <x v="0"/>
    <x v="78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x v="1123"/>
    <n v="1395318848"/>
    <x v="0"/>
    <x v="8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x v="1124"/>
    <n v="1427817651"/>
    <x v="0"/>
    <x v="63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x v="1125"/>
    <n v="1438009130"/>
    <x v="0"/>
    <x v="78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x v="1126"/>
    <n v="1465890694"/>
    <x v="0"/>
    <x v="84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x v="1127"/>
    <n v="1413318600"/>
    <x v="0"/>
    <x v="23"/>
    <b v="0"/>
    <x v="18"/>
    <x v="53"/>
    <x v="815"/>
    <x v="6"/>
    <x v="18"/>
  </r>
  <r>
    <n v="1128"/>
    <s v="Flying Turds"/>
    <s v="#havingfunFTW"/>
    <n v="1000"/>
    <n v="1"/>
    <x v="2"/>
    <x v="1"/>
    <x v="1"/>
    <x v="1128"/>
    <n v="1404833717"/>
    <x v="0"/>
    <x v="29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x v="1129"/>
    <n v="1462515693"/>
    <x v="0"/>
    <x v="84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x v="1130"/>
    <n v="1411775700"/>
    <x v="0"/>
    <x v="8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x v="1131"/>
    <n v="1448401668"/>
    <x v="0"/>
    <x v="78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x v="1132"/>
    <n v="1480646771"/>
    <x v="0"/>
    <x v="62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x v="1133"/>
    <n v="1404207981"/>
    <x v="0"/>
    <x v="29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x v="1134"/>
    <n v="1416034228"/>
    <x v="0"/>
    <x v="29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x v="1135"/>
    <n v="1467935094"/>
    <x v="0"/>
    <x v="29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x v="1136"/>
    <n v="1447949229"/>
    <x v="0"/>
    <x v="79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x v="1137"/>
    <n v="1458848421"/>
    <x v="0"/>
    <x v="70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x v="1138"/>
    <n v="1483307131"/>
    <x v="0"/>
    <x v="80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x v="1139"/>
    <n v="1417508426"/>
    <x v="0"/>
    <x v="29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x v="1140"/>
    <n v="1436267121"/>
    <x v="0"/>
    <x v="78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x v="3"/>
    <x v="1141"/>
    <n v="1433868450"/>
    <x v="0"/>
    <x v="78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x v="1142"/>
    <n v="1421539727"/>
    <x v="0"/>
    <x v="78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x v="1143"/>
    <n v="1447735126"/>
    <x v="0"/>
    <x v="22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x v="1144"/>
    <n v="1427689320"/>
    <x v="0"/>
    <x v="78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x v="1145"/>
    <n v="1407088592"/>
    <x v="0"/>
    <x v="29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x v="1146"/>
    <n v="1395787973"/>
    <x v="0"/>
    <x v="8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x v="1147"/>
    <n v="1408576783"/>
    <x v="0"/>
    <x v="78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x v="1148"/>
    <n v="1477973181"/>
    <x v="0"/>
    <x v="8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x v="0"/>
    <x v="1149"/>
    <n v="1463504566"/>
    <x v="0"/>
    <x v="84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x v="0"/>
    <x v="1150"/>
    <n v="1447109675"/>
    <x v="0"/>
    <x v="79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x v="1151"/>
    <n v="1439000863"/>
    <x v="0"/>
    <x v="78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x v="0"/>
    <x v="1152"/>
    <n v="1429117312"/>
    <x v="0"/>
    <x v="41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x v="1153"/>
    <n v="1432055305"/>
    <x v="0"/>
    <x v="29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x v="1154"/>
    <n v="1438915006"/>
    <x v="0"/>
    <x v="8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x v="1155"/>
    <n v="1405448408"/>
    <x v="0"/>
    <x v="22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x v="1156"/>
    <n v="1422150162"/>
    <x v="0"/>
    <x v="78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x v="1157"/>
    <n v="1412607880"/>
    <x v="0"/>
    <x v="8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x v="1158"/>
    <n v="1415499128"/>
    <x v="0"/>
    <x v="8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x v="1159"/>
    <n v="1433006765"/>
    <x v="0"/>
    <x v="78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x v="1160"/>
    <n v="1424922186"/>
    <x v="0"/>
    <x v="10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x v="1161"/>
    <n v="1430233589"/>
    <x v="0"/>
    <x v="78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x v="1162"/>
    <n v="1408983864"/>
    <x v="0"/>
    <x v="84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x v="1163"/>
    <n v="1405012920"/>
    <x v="0"/>
    <x v="78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x v="1164"/>
    <n v="1463678582"/>
    <x v="0"/>
    <x v="78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x v="1165"/>
    <n v="1401685730"/>
    <x v="0"/>
    <x v="20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x v="1166"/>
    <n v="1432640342"/>
    <x v="0"/>
    <x v="22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x v="1167"/>
    <n v="1407865095"/>
    <x v="0"/>
    <x v="38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x v="1168"/>
    <n v="1471915065"/>
    <x v="0"/>
    <x v="8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x v="1169"/>
    <n v="1422001763"/>
    <x v="0"/>
    <x v="8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x v="1170"/>
    <n v="1430429171"/>
    <x v="0"/>
    <x v="84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x v="1171"/>
    <n v="1414351127"/>
    <x v="0"/>
    <x v="29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x v="0"/>
    <x v="1172"/>
    <n v="1405959752"/>
    <x v="0"/>
    <x v="78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x v="1173"/>
    <n v="1435552057"/>
    <x v="0"/>
    <x v="29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x v="1174"/>
    <n v="1460146327"/>
    <x v="0"/>
    <x v="10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x v="1175"/>
    <n v="1434389339"/>
    <x v="0"/>
    <x v="82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x v="1176"/>
    <n v="1484094498"/>
    <x v="0"/>
    <x v="29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x v="1177"/>
    <n v="1410796296"/>
    <x v="0"/>
    <x v="78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x v="1178"/>
    <n v="1405633452"/>
    <x v="0"/>
    <x v="29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x v="1179"/>
    <n v="1443460627"/>
    <x v="0"/>
    <x v="81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x v="1180"/>
    <n v="1400786514"/>
    <x v="0"/>
    <x v="268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x v="0"/>
    <x v="1181"/>
    <n v="1422605321"/>
    <x v="0"/>
    <x v="8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x v="1182"/>
    <n v="1482609088"/>
    <x v="0"/>
    <x v="80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x v="1183"/>
    <n v="1476391223"/>
    <x v="0"/>
    <x v="8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x v="1184"/>
    <n v="1483712611"/>
    <x v="0"/>
    <x v="269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x v="1185"/>
    <n v="1430945149"/>
    <x v="0"/>
    <x v="112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x v="1186"/>
    <n v="1430340195"/>
    <x v="0"/>
    <x v="252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x v="1187"/>
    <n v="1429133323"/>
    <x v="0"/>
    <x v="16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x v="1188"/>
    <n v="1481129340"/>
    <x v="0"/>
    <x v="268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x v="1189"/>
    <n v="1465428595"/>
    <x v="0"/>
    <x v="48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x v="1190"/>
    <n v="1406908725"/>
    <x v="0"/>
    <x v="62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x v="1191"/>
    <n v="1455892160"/>
    <x v="0"/>
    <x v="51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x v="1192"/>
    <n v="1484222978"/>
    <x v="0"/>
    <x v="41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x v="1193"/>
    <n v="1455043053"/>
    <x v="0"/>
    <x v="270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x v="1194"/>
    <n v="1425901379"/>
    <x v="0"/>
    <x v="271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x v="1195"/>
    <n v="1445415653"/>
    <x v="0"/>
    <x v="203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x v="1196"/>
    <n v="1447875539"/>
    <x v="0"/>
    <x v="27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x v="1197"/>
    <n v="1463155034"/>
    <x v="0"/>
    <x v="100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x v="1198"/>
    <n v="1448463086"/>
    <x v="0"/>
    <x v="15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x v="1199"/>
    <n v="1433615400"/>
    <x v="0"/>
    <x v="82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x v="1200"/>
    <n v="1427369256"/>
    <x v="0"/>
    <x v="27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x v="1201"/>
    <n v="1466001246"/>
    <x v="0"/>
    <x v="112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x v="1202"/>
    <n v="1432796154"/>
    <x v="0"/>
    <x v="197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x v="1203"/>
    <n v="1430491527"/>
    <x v="0"/>
    <x v="2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x v="1204"/>
    <n v="1445363833"/>
    <x v="0"/>
    <x v="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x v="1205"/>
    <n v="1431605351"/>
    <x v="0"/>
    <x v="95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x v="1206"/>
    <n v="1486406253"/>
    <x v="0"/>
    <x v="58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x v="3"/>
    <x v="1207"/>
    <n v="1456827573"/>
    <x v="0"/>
    <x v="26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x v="1208"/>
    <n v="1456246864"/>
    <x v="0"/>
    <x v="11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x v="1209"/>
    <n v="1485461905"/>
    <x v="0"/>
    <x v="67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x v="9"/>
    <x v="1210"/>
    <n v="1431124572"/>
    <x v="0"/>
    <x v="27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x v="1211"/>
    <n v="1464209261"/>
    <x v="0"/>
    <x v="79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x v="1212"/>
    <n v="1447195695"/>
    <x v="0"/>
    <x v="1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x v="1213"/>
    <n v="1482862100"/>
    <x v="0"/>
    <x v="52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x v="1214"/>
    <n v="1428696605"/>
    <x v="0"/>
    <x v="20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x v="1215"/>
    <n v="1398895756"/>
    <x v="0"/>
    <x v="274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x v="1216"/>
    <n v="1441032457"/>
    <x v="0"/>
    <x v="147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x v="1217"/>
    <n v="1465932340"/>
    <x v="0"/>
    <x v="275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x v="1218"/>
    <n v="1443714800"/>
    <x v="0"/>
    <x v="30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x v="0"/>
    <x v="1219"/>
    <n v="1474369513"/>
    <x v="0"/>
    <x v="35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x v="1220"/>
    <n v="1437923112"/>
    <x v="0"/>
    <x v="205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x v="1221"/>
    <n v="1478431488"/>
    <x v="0"/>
    <x v="27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x v="5"/>
    <x v="1222"/>
    <n v="1456852647"/>
    <x v="0"/>
    <x v="276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x v="1223"/>
    <n v="1476159309"/>
    <x v="0"/>
    <x v="277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x v="1224"/>
    <n v="1396876302"/>
    <x v="0"/>
    <x v="59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x v="1225"/>
    <n v="1377294278"/>
    <x v="0"/>
    <x v="8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x v="1226"/>
    <n v="1395089981"/>
    <x v="0"/>
    <x v="244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x v="1227"/>
    <n v="1404770616"/>
    <x v="0"/>
    <x v="78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x v="1228"/>
    <n v="1312047008"/>
    <x v="0"/>
    <x v="5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x v="1229"/>
    <n v="1331982127"/>
    <x v="0"/>
    <x v="29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x v="1230"/>
    <n v="1295997630"/>
    <x v="0"/>
    <x v="78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x v="1231"/>
    <n v="1436394968"/>
    <x v="0"/>
    <x v="78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x v="1232"/>
    <n v="1377030070"/>
    <x v="0"/>
    <x v="29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x v="1233"/>
    <n v="1328049974"/>
    <x v="0"/>
    <x v="79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x v="1234"/>
    <n v="1420311342"/>
    <x v="0"/>
    <x v="78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x v="1235"/>
    <n v="1383621299"/>
    <x v="0"/>
    <x v="79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x v="0"/>
    <x v="1236"/>
    <n v="1342801164"/>
    <x v="0"/>
    <x v="78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x v="1237"/>
    <n v="1344062865"/>
    <x v="0"/>
    <x v="78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x v="1238"/>
    <n v="1310049536"/>
    <x v="0"/>
    <x v="8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x v="1239"/>
    <n v="1323212767"/>
    <x v="0"/>
    <x v="78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x v="1240"/>
    <n v="1368579457"/>
    <x v="0"/>
    <x v="22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x v="1241"/>
    <n v="1413057980"/>
    <x v="0"/>
    <x v="69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x v="1242"/>
    <n v="1314417502"/>
    <x v="0"/>
    <x v="29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x v="1243"/>
    <n v="1304888771"/>
    <x v="0"/>
    <x v="44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x v="1244"/>
    <n v="1363981723"/>
    <x v="1"/>
    <x v="43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x v="1245"/>
    <n v="1400163834"/>
    <x v="1"/>
    <x v="5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x v="1246"/>
    <n v="1319245349"/>
    <x v="1"/>
    <x v="162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x v="1247"/>
    <n v="1365231655"/>
    <x v="1"/>
    <x v="133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x v="1248"/>
    <n v="1399563953"/>
    <x v="1"/>
    <x v="211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x v="1249"/>
    <n v="1339091211"/>
    <x v="1"/>
    <x v="75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x v="1250"/>
    <n v="1406129131"/>
    <x v="1"/>
    <x v="27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x v="1251"/>
    <n v="1311795167"/>
    <x v="1"/>
    <x v="142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x v="1252"/>
    <n v="1380238969"/>
    <x v="1"/>
    <x v="26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x v="1253"/>
    <n v="1407178107"/>
    <x v="1"/>
    <x v="279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x v="1254"/>
    <n v="1288968886"/>
    <x v="1"/>
    <x v="26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x v="1255"/>
    <n v="1383337052"/>
    <x v="1"/>
    <x v="280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x v="1256"/>
    <n v="1326492231"/>
    <x v="1"/>
    <x v="28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x v="1257"/>
    <n v="1297562590"/>
    <x v="1"/>
    <x v="282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x v="1258"/>
    <n v="1375368012"/>
    <x v="1"/>
    <x v="283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x v="1259"/>
    <n v="1399504664"/>
    <x v="1"/>
    <x v="93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x v="1260"/>
    <n v="1390853620"/>
    <x v="1"/>
    <x v="142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x v="1261"/>
    <n v="1388391227"/>
    <x v="1"/>
    <x v="47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x v="1262"/>
    <n v="1389982692"/>
    <x v="1"/>
    <x v="217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x v="1263"/>
    <n v="1393034470"/>
    <x v="1"/>
    <x v="14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x v="1264"/>
    <n v="1380556483"/>
    <x v="1"/>
    <x v="69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x v="1265"/>
    <n v="1287071015"/>
    <x v="1"/>
    <x v="3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x v="1266"/>
    <n v="1386882145"/>
    <x v="1"/>
    <x v="133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x v="1267"/>
    <n v="1372082558"/>
    <x v="1"/>
    <x v="180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x v="1268"/>
    <n v="1377116247"/>
    <x v="1"/>
    <x v="0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x v="1269"/>
    <n v="1458157512"/>
    <x v="1"/>
    <x v="190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x v="1270"/>
    <n v="1327523642"/>
    <x v="1"/>
    <x v="3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x v="1271"/>
    <n v="1381767859"/>
    <x v="1"/>
    <x v="162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x v="1272"/>
    <n v="1270576379"/>
    <x v="1"/>
    <x v="33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x v="1273"/>
    <n v="1406914291"/>
    <x v="1"/>
    <x v="241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x v="1274"/>
    <n v="1343320425"/>
    <x v="1"/>
    <x v="284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x v="1275"/>
    <n v="1372884587"/>
    <x v="1"/>
    <x v="285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x v="1276"/>
    <n v="1247504047"/>
    <x v="1"/>
    <x v="32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x v="1277"/>
    <n v="1343741347"/>
    <x v="1"/>
    <x v="286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x v="1278"/>
    <n v="1401196766"/>
    <x v="1"/>
    <x v="245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x v="1279"/>
    <n v="1392171770"/>
    <x v="1"/>
    <x v="143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x v="1280"/>
    <n v="1291227054"/>
    <x v="1"/>
    <x v="208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x v="1281"/>
    <n v="1373305836"/>
    <x v="1"/>
    <x v="142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x v="1282"/>
    <n v="1383909855"/>
    <x v="1"/>
    <x v="220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x v="1283"/>
    <n v="1360948389"/>
    <x v="1"/>
    <x v="19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x v="1284"/>
    <n v="1481175482"/>
    <x v="0"/>
    <x v="162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x v="1285"/>
    <n v="1433512775"/>
    <x v="0"/>
    <x v="287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x v="1286"/>
    <n v="1423041227"/>
    <x v="0"/>
    <x v="9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x v="1287"/>
    <n v="1428936856"/>
    <x v="0"/>
    <x v="20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x v="1288"/>
    <n v="1468122163"/>
    <x v="0"/>
    <x v="42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x v="1289"/>
    <n v="1480907645"/>
    <x v="0"/>
    <x v="47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x v="0"/>
    <x v="1290"/>
    <n v="1427121931"/>
    <x v="0"/>
    <x v="48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x v="1291"/>
    <n v="1425224391"/>
    <x v="0"/>
    <x v="288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x v="1292"/>
    <n v="1441822828"/>
    <x v="0"/>
    <x v="47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x v="1293"/>
    <n v="1444927771"/>
    <x v="0"/>
    <x v="148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x v="1294"/>
    <n v="1443696797"/>
    <x v="0"/>
    <x v="19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x v="1295"/>
    <n v="1435585497"/>
    <x v="0"/>
    <x v="31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x v="1296"/>
    <n v="1456189973"/>
    <x v="0"/>
    <x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x v="1297"/>
    <n v="1459533358"/>
    <x v="0"/>
    <x v="146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x v="1298"/>
    <n v="1459268432"/>
    <x v="0"/>
    <x v="51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x v="1299"/>
    <n v="1434310359"/>
    <x v="0"/>
    <x v="58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x v="1300"/>
    <n v="1461427938"/>
    <x v="0"/>
    <x v="5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x v="1301"/>
    <n v="1436551178"/>
    <x v="0"/>
    <x v="60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x v="1302"/>
    <n v="1477963411"/>
    <x v="0"/>
    <x v="133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x v="1"/>
    <x v="1303"/>
    <n v="1468578920"/>
    <x v="0"/>
    <x v="52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x v="1304"/>
    <n v="1484196005"/>
    <x v="0"/>
    <x v="201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x v="1305"/>
    <n v="1466611108"/>
    <x v="0"/>
    <x v="48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x v="1306"/>
    <n v="1415098734"/>
    <x v="0"/>
    <x v="289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x v="1307"/>
    <n v="1453118679"/>
    <x v="0"/>
    <x v="43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x v="0"/>
    <x v="1308"/>
    <n v="1472481812"/>
    <x v="0"/>
    <x v="44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x v="1309"/>
    <n v="1441919468"/>
    <x v="0"/>
    <x v="2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x v="1310"/>
    <n v="1467734450"/>
    <x v="0"/>
    <x v="5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x v="1311"/>
    <n v="1477509319"/>
    <x v="0"/>
    <x v="61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x v="1312"/>
    <n v="1426783922"/>
    <x v="0"/>
    <x v="29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x v="1313"/>
    <n v="1454432514"/>
    <x v="0"/>
    <x v="259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x v="1314"/>
    <n v="1471881860"/>
    <x v="0"/>
    <x v="202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x v="1315"/>
    <n v="1443700648"/>
    <x v="0"/>
    <x v="290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x v="1316"/>
    <n v="1453676709"/>
    <x v="0"/>
    <x v="29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x v="1317"/>
    <n v="1464586746"/>
    <x v="0"/>
    <x v="10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x v="1318"/>
    <n v="1418346172"/>
    <x v="0"/>
    <x v="12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x v="1319"/>
    <n v="1403810965"/>
    <x v="0"/>
    <x v="82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x v="1320"/>
    <n v="1480610046"/>
    <x v="0"/>
    <x v="8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x v="1321"/>
    <n v="1479923937"/>
    <x v="0"/>
    <x v="63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x v="1322"/>
    <n v="1429631125"/>
    <x v="0"/>
    <x v="80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x v="1323"/>
    <n v="1458665146"/>
    <x v="0"/>
    <x v="3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x v="1324"/>
    <n v="1473779552"/>
    <x v="0"/>
    <x v="24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x v="1325"/>
    <n v="1480471435"/>
    <x v="0"/>
    <x v="22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x v="1326"/>
    <n v="1417460428"/>
    <x v="0"/>
    <x v="202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x v="1327"/>
    <n v="1430324235"/>
    <x v="0"/>
    <x v="14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x v="1328"/>
    <n v="1472570734"/>
    <x v="0"/>
    <x v="41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x v="1329"/>
    <n v="1414041545"/>
    <x v="0"/>
    <x v="82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x v="1330"/>
    <n v="1464763109"/>
    <x v="0"/>
    <x v="133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x v="1331"/>
    <n v="1468843554"/>
    <x v="0"/>
    <x v="69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x v="1332"/>
    <n v="1482888408"/>
    <x v="0"/>
    <x v="78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x v="1333"/>
    <n v="1402886025"/>
    <x v="0"/>
    <x v="78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x v="1334"/>
    <n v="1455129287"/>
    <x v="0"/>
    <x v="222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x v="1335"/>
    <n v="1446762502"/>
    <x v="0"/>
    <x v="38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x v="1336"/>
    <n v="1415825028"/>
    <x v="0"/>
    <x v="291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x v="1337"/>
    <n v="1485957079"/>
    <x v="0"/>
    <x v="205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x v="1338"/>
    <n v="1435951033"/>
    <x v="0"/>
    <x v="41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x v="0"/>
    <x v="1339"/>
    <n v="1414164715"/>
    <x v="0"/>
    <x v="7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x v="1340"/>
    <n v="1405520253"/>
    <x v="0"/>
    <x v="78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x v="1341"/>
    <n v="1472569117"/>
    <x v="0"/>
    <x v="67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x v="1342"/>
    <n v="1434569739"/>
    <x v="0"/>
    <x v="29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x v="1343"/>
    <n v="1466512683"/>
    <x v="0"/>
    <x v="292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x v="1344"/>
    <n v="1464807439"/>
    <x v="0"/>
    <x v="237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x v="1345"/>
    <n v="1402342359"/>
    <x v="0"/>
    <x v="63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x v="1346"/>
    <n v="1369705751"/>
    <x v="0"/>
    <x v="184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x v="1347"/>
    <n v="1423149525"/>
    <x v="0"/>
    <x v="162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x v="1348"/>
    <n v="1416485333"/>
    <x v="0"/>
    <x v="55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x v="1349"/>
    <n v="1447055935"/>
    <x v="0"/>
    <x v="293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x v="1350"/>
    <n v="1448497134"/>
    <x v="0"/>
    <x v="76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x v="1351"/>
    <n v="1452707144"/>
    <x v="0"/>
    <x v="148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x v="1352"/>
    <n v="1436968366"/>
    <x v="0"/>
    <x v="294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x v="1353"/>
    <n v="1359946188"/>
    <x v="0"/>
    <x v="288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x v="1354"/>
    <n v="1463080979"/>
    <x v="0"/>
    <x v="31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x v="1355"/>
    <n v="1351663605"/>
    <x v="0"/>
    <x v="212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x v="1356"/>
    <n v="1370393760"/>
    <x v="0"/>
    <x v="45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x v="1357"/>
    <n v="1359587137"/>
    <x v="0"/>
    <x v="71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x v="1358"/>
    <n v="1306417323"/>
    <x v="0"/>
    <x v="72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x v="1359"/>
    <n v="1304623990"/>
    <x v="0"/>
    <x v="10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x v="1360"/>
    <n v="1341524220"/>
    <x v="0"/>
    <x v="75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x v="1361"/>
    <n v="1400778772"/>
    <x v="0"/>
    <x v="295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x v="1362"/>
    <n v="1373408731"/>
    <x v="0"/>
    <x v="20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x v="1363"/>
    <n v="1453925727"/>
    <x v="0"/>
    <x v="81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x v="1364"/>
    <n v="1415464906"/>
    <x v="0"/>
    <x v="296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x v="1365"/>
    <n v="1423935352"/>
    <x v="0"/>
    <x v="297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x v="0"/>
    <x v="1366"/>
    <n v="1413158063"/>
    <x v="0"/>
    <x v="206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x v="1367"/>
    <n v="1444867450"/>
    <x v="0"/>
    <x v="24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x v="1368"/>
    <n v="1432269294"/>
    <x v="0"/>
    <x v="45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x v="1369"/>
    <n v="1394633746"/>
    <x v="0"/>
    <x v="298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x v="1370"/>
    <n v="1380585890"/>
    <x v="0"/>
    <x v="9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x v="1371"/>
    <n v="1428430342"/>
    <x v="0"/>
    <x v="16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x v="0"/>
    <x v="1372"/>
    <n v="1339523132"/>
    <x v="0"/>
    <x v="38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x v="1373"/>
    <n v="1480546233"/>
    <x v="0"/>
    <x v="47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x v="1374"/>
    <n v="1456285988"/>
    <x v="0"/>
    <x v="3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x v="1375"/>
    <n v="1481852119"/>
    <x v="0"/>
    <x v="280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x v="1376"/>
    <n v="1478189006"/>
    <x v="0"/>
    <x v="129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x v="1377"/>
    <n v="1484198170"/>
    <x v="0"/>
    <x v="162"/>
    <b v="1"/>
    <x v="11"/>
    <x v="31"/>
    <x v="1003"/>
    <x v="4"/>
    <x v="11"/>
  </r>
  <r>
    <n v="1378"/>
    <s v="SIX BY SEVEN"/>
    <s v="A psychedelic post rock masterpiece!"/>
    <n v="2000"/>
    <n v="4067"/>
    <x v="0"/>
    <x v="1"/>
    <x v="1"/>
    <x v="1378"/>
    <n v="1468779210"/>
    <x v="0"/>
    <x v="182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x v="0"/>
    <x v="1379"/>
    <n v="1430912876"/>
    <x v="0"/>
    <x v="299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x v="1380"/>
    <n v="1431886706"/>
    <x v="0"/>
    <x v="81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x v="1381"/>
    <n v="1480396125"/>
    <x v="0"/>
    <x v="196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x v="1382"/>
    <n v="1365275536"/>
    <x v="0"/>
    <x v="265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x v="1383"/>
    <n v="1480729678"/>
    <x v="0"/>
    <x v="251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x v="1384"/>
    <n v="1433525922"/>
    <x v="0"/>
    <x v="287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x v="1385"/>
    <n v="1457109121"/>
    <x v="0"/>
    <x v="179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x v="1386"/>
    <n v="1435591889"/>
    <x v="0"/>
    <x v="25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x v="1387"/>
    <n v="1430604395"/>
    <x v="0"/>
    <x v="76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x v="1388"/>
    <n v="1474469117"/>
    <x v="0"/>
    <x v="300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x v="1389"/>
    <n v="1468495957"/>
    <x v="0"/>
    <x v="69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x v="1390"/>
    <n v="1427224606"/>
    <x v="0"/>
    <x v="10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x v="1391"/>
    <n v="1436369818"/>
    <x v="0"/>
    <x v="62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x v="1392"/>
    <n v="1454298186"/>
    <x v="0"/>
    <x v="201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x v="0"/>
    <x v="1393"/>
    <n v="1467476523"/>
    <x v="0"/>
    <x v="47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x v="1394"/>
    <n v="1484623726"/>
    <x v="0"/>
    <x v="5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x v="0"/>
    <x v="1395"/>
    <n v="1481838481"/>
    <x v="0"/>
    <x v="141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x v="1396"/>
    <n v="1421279882"/>
    <x v="0"/>
    <x v="196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x v="1397"/>
    <n v="1475013710"/>
    <x v="0"/>
    <x v="150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x v="1398"/>
    <n v="1465160334"/>
    <x v="0"/>
    <x v="71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x v="1399"/>
    <n v="1410048373"/>
    <x v="0"/>
    <x v="192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x v="1400"/>
    <n v="1462695073"/>
    <x v="0"/>
    <x v="69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x v="1401"/>
    <n v="1367798074"/>
    <x v="0"/>
    <x v="301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x v="1402"/>
    <n v="1425259011"/>
    <x v="0"/>
    <x v="116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x v="1403"/>
    <n v="1372210235"/>
    <x v="0"/>
    <x v="3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x v="1404"/>
    <n v="1422447285"/>
    <x v="1"/>
    <x v="81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x v="1405"/>
    <n v="1414599601"/>
    <x v="1"/>
    <x v="5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x v="3"/>
    <x v="1406"/>
    <n v="1445336607"/>
    <x v="0"/>
    <x v="8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x v="1407"/>
    <n v="1405687978"/>
    <x v="0"/>
    <x v="84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x v="1408"/>
    <n v="1444856156"/>
    <x v="0"/>
    <x v="79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x v="1409"/>
    <n v="1414897935"/>
    <x v="0"/>
    <x v="78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x v="1410"/>
    <n v="1461051520"/>
    <x v="0"/>
    <x v="29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x v="1411"/>
    <n v="1420766700"/>
    <x v="0"/>
    <x v="8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x v="1412"/>
    <n v="1415064699"/>
    <x v="0"/>
    <x v="62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x v="1413"/>
    <n v="1450780170"/>
    <x v="0"/>
    <x v="29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x v="1414"/>
    <n v="1480831467"/>
    <x v="0"/>
    <x v="29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x v="1415"/>
    <n v="1436285591"/>
    <x v="0"/>
    <x v="82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x v="1416"/>
    <n v="1445552019"/>
    <x v="0"/>
    <x v="78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x v="1417"/>
    <n v="1439696174"/>
    <x v="0"/>
    <x v="84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x v="1418"/>
    <n v="1453805834"/>
    <x v="0"/>
    <x v="29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x v="1419"/>
    <n v="1473418619"/>
    <x v="0"/>
    <x v="73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x v="0"/>
    <x v="1420"/>
    <n v="1464969686"/>
    <x v="0"/>
    <x v="8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x v="1421"/>
    <n v="1420840709"/>
    <x v="0"/>
    <x v="84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x v="1422"/>
    <n v="1471844704"/>
    <x v="0"/>
    <x v="84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x v="1423"/>
    <n v="1449045531"/>
    <x v="0"/>
    <x v="29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x v="1424"/>
    <n v="1478106802"/>
    <x v="0"/>
    <x v="25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x v="1425"/>
    <n v="1427684959"/>
    <x v="0"/>
    <x v="78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x v="1426"/>
    <n v="1435224120"/>
    <x v="0"/>
    <x v="78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x v="1427"/>
    <n v="1471638385"/>
    <x v="0"/>
    <x v="80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x v="1428"/>
    <n v="1456996017"/>
    <x v="0"/>
    <x v="8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x v="1429"/>
    <n v="1426037242"/>
    <x v="0"/>
    <x v="78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x v="1430"/>
    <n v="1416339088"/>
    <x v="0"/>
    <x v="81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x v="1431"/>
    <n v="1445922216"/>
    <x v="0"/>
    <x v="5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x v="1432"/>
    <n v="1434825828"/>
    <x v="0"/>
    <x v="78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x v="1433"/>
    <n v="1477839675"/>
    <x v="0"/>
    <x v="73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x v="1434"/>
    <n v="1431973478"/>
    <x v="0"/>
    <x v="202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x v="1435"/>
    <n v="1441997020"/>
    <x v="0"/>
    <x v="84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x v="1436"/>
    <n v="1453451057"/>
    <x v="0"/>
    <x v="84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x v="1437"/>
    <n v="1402058739"/>
    <x v="0"/>
    <x v="19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x v="1438"/>
    <n v="1459198499"/>
    <x v="0"/>
    <x v="22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x v="1439"/>
    <n v="1423166101"/>
    <x v="0"/>
    <x v="79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x v="1440"/>
    <n v="1461693463"/>
    <x v="0"/>
    <x v="29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x v="1441"/>
    <n v="1436811769"/>
    <x v="0"/>
    <x v="8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x v="1442"/>
    <n v="1461598158"/>
    <x v="0"/>
    <x v="78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x v="1443"/>
    <n v="1480803209"/>
    <x v="0"/>
    <x v="78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x v="1444"/>
    <n v="1436907462"/>
    <x v="0"/>
    <x v="78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x v="1445"/>
    <n v="1431694855"/>
    <x v="0"/>
    <x v="78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x v="1446"/>
    <n v="1459507478"/>
    <x v="0"/>
    <x v="78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x v="0"/>
    <x v="1447"/>
    <n v="1465407134"/>
    <x v="0"/>
    <x v="8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x v="1448"/>
    <n v="1429655318"/>
    <x v="0"/>
    <x v="78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x v="1449"/>
    <n v="1427138905"/>
    <x v="0"/>
    <x v="78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x v="1450"/>
    <n v="1453349197"/>
    <x v="0"/>
    <x v="29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x v="1451"/>
    <n v="1413759659"/>
    <x v="0"/>
    <x v="84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x v="1452"/>
    <n v="1403974363"/>
    <x v="0"/>
    <x v="78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x v="1453"/>
    <n v="1488386547"/>
    <x v="0"/>
    <x v="78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x v="1454"/>
    <n v="1459716480"/>
    <x v="0"/>
    <x v="29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x v="1455"/>
    <n v="1405181320"/>
    <x v="0"/>
    <x v="63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x v="3"/>
    <x v="1456"/>
    <n v="1480867365"/>
    <x v="0"/>
    <x v="8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x v="1457"/>
    <n v="1444685444"/>
    <x v="0"/>
    <x v="78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x v="1458"/>
    <n v="1405097760"/>
    <x v="0"/>
    <x v="78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x v="1459"/>
    <n v="1446612896"/>
    <x v="0"/>
    <x v="78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x v="1460"/>
    <n v="1412371898"/>
    <x v="0"/>
    <x v="78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x v="1461"/>
    <n v="1410967754"/>
    <x v="1"/>
    <x v="158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x v="1462"/>
    <n v="1363017271"/>
    <x v="1"/>
    <x v="3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x v="1463"/>
    <n v="1361483538"/>
    <x v="1"/>
    <x v="20"/>
    <b v="1"/>
    <x v="23"/>
    <x v="34"/>
    <x v="1045"/>
    <x v="3"/>
    <x v="23"/>
  </r>
  <r>
    <n v="1464"/>
    <s v="Science Studio"/>
    <s v="The Best Science Media on the Web"/>
    <n v="5000"/>
    <n v="8160"/>
    <x v="0"/>
    <x v="0"/>
    <x v="0"/>
    <x v="1464"/>
    <n v="1358437958"/>
    <x v="1"/>
    <x v="302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x v="1465"/>
    <n v="1329759452"/>
    <x v="1"/>
    <x v="303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x v="1466"/>
    <n v="1449029266"/>
    <x v="1"/>
    <x v="290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x v="0"/>
    <x v="1467"/>
    <n v="1327518885"/>
    <x v="1"/>
    <x v="304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x v="1468"/>
    <n v="1302654049"/>
    <x v="1"/>
    <x v="305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x v="1469"/>
    <n v="1358346109"/>
    <x v="1"/>
    <x v="306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x v="1470"/>
    <n v="1354909863"/>
    <x v="1"/>
    <x v="75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x v="1471"/>
    <n v="1426028334"/>
    <x v="1"/>
    <x v="307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x v="1472"/>
    <n v="1379336503"/>
    <x v="1"/>
    <x v="226"/>
    <b v="1"/>
    <x v="23"/>
    <x v="86"/>
    <x v="1054"/>
    <x v="3"/>
    <x v="23"/>
  </r>
  <r>
    <n v="1473"/>
    <s v="ONE LOVES ONLY FORM"/>
    <s v="Public Radio Project"/>
    <n v="1500"/>
    <n v="1807.74"/>
    <x v="0"/>
    <x v="0"/>
    <x v="0"/>
    <x v="1473"/>
    <n v="1328052639"/>
    <x v="1"/>
    <x v="5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x v="1474"/>
    <n v="1376501292"/>
    <x v="1"/>
    <x v="88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x v="1475"/>
    <n v="1416244863"/>
    <x v="1"/>
    <x v="308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x v="1476"/>
    <n v="1313024422"/>
    <x v="1"/>
    <x v="309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x v="1477"/>
    <n v="1319467604"/>
    <x v="1"/>
    <x v="232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x v="1478"/>
    <n v="1367355313"/>
    <x v="1"/>
    <x v="310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x v="1479"/>
    <n v="1398448389"/>
    <x v="1"/>
    <x v="26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x v="1480"/>
    <n v="1373408699"/>
    <x v="1"/>
    <x v="311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x v="1481"/>
    <n v="1380838145"/>
    <x v="0"/>
    <x v="79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x v="1482"/>
    <n v="1345062936"/>
    <x v="0"/>
    <x v="29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x v="1483"/>
    <n v="1467002275"/>
    <x v="0"/>
    <x v="84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x v="0"/>
    <x v="1484"/>
    <n v="1337834963"/>
    <x v="0"/>
    <x v="78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x v="1485"/>
    <n v="1430939173"/>
    <x v="0"/>
    <x v="8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x v="1486"/>
    <n v="1422417761"/>
    <x v="0"/>
    <x v="8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x v="1487"/>
    <n v="1467583271"/>
    <x v="0"/>
    <x v="78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x v="1488"/>
    <n v="1386336660"/>
    <x v="0"/>
    <x v="79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x v="1489"/>
    <n v="1350398452"/>
    <x v="0"/>
    <x v="78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x v="1490"/>
    <n v="1378214874"/>
    <x v="0"/>
    <x v="10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x v="1491"/>
    <n v="1418922443"/>
    <x v="0"/>
    <x v="29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x v="1492"/>
    <n v="1305839646"/>
    <x v="0"/>
    <x v="84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x v="1493"/>
    <n v="1368823675"/>
    <x v="0"/>
    <x v="78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x v="1494"/>
    <n v="1425489613"/>
    <x v="0"/>
    <x v="202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x v="1495"/>
    <n v="1311879431"/>
    <x v="0"/>
    <x v="78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x v="1496"/>
    <n v="1405682659"/>
    <x v="0"/>
    <x v="78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x v="1497"/>
    <n v="1371655522"/>
    <x v="0"/>
    <x v="29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x v="1498"/>
    <n v="1405899378"/>
    <x v="0"/>
    <x v="8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x v="1499"/>
    <n v="1465171833"/>
    <x v="0"/>
    <x v="29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x v="1500"/>
    <n v="1364852557"/>
    <x v="0"/>
    <x v="41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x v="1501"/>
    <n v="1433772023"/>
    <x v="1"/>
    <x v="312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x v="1502"/>
    <n v="1456491680"/>
    <x v="1"/>
    <x v="313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x v="1503"/>
    <n v="1472026801"/>
    <x v="1"/>
    <x v="26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x v="1504"/>
    <n v="1399996024"/>
    <x v="1"/>
    <x v="314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x v="1505"/>
    <n v="1455446303"/>
    <x v="1"/>
    <x v="31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x v="1506"/>
    <n v="1403635904"/>
    <x v="1"/>
    <x v="68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x v="1507"/>
    <n v="1268822909"/>
    <x v="1"/>
    <x v="51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x v="1508"/>
    <n v="1401201881"/>
    <x v="1"/>
    <x v="263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x v="1509"/>
    <n v="1484570885"/>
    <x v="1"/>
    <x v="193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x v="1510"/>
    <n v="1403169278"/>
    <x v="1"/>
    <x v="316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x v="1511"/>
    <n v="1445263204"/>
    <x v="1"/>
    <x v="190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x v="1512"/>
    <n v="1483719939"/>
    <x v="1"/>
    <x v="317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x v="1513"/>
    <n v="1402931866"/>
    <x v="1"/>
    <x v="224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x v="1514"/>
    <n v="1439907640"/>
    <x v="1"/>
    <x v="282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x v="1515"/>
    <n v="1455516297"/>
    <x v="1"/>
    <x v="160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x v="1516"/>
    <n v="1473160292"/>
    <x v="1"/>
    <x v="318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x v="1517"/>
    <n v="1415194553"/>
    <x v="1"/>
    <x v="319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x v="1518"/>
    <n v="1398973252"/>
    <x v="1"/>
    <x v="163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x v="1519"/>
    <n v="1400867283"/>
    <x v="1"/>
    <x v="108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x v="0"/>
    <x v="1520"/>
    <n v="1415824513"/>
    <x v="1"/>
    <x v="15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x v="1521"/>
    <n v="1462248091"/>
    <x v="1"/>
    <x v="97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x v="1522"/>
    <n v="1410983739"/>
    <x v="1"/>
    <x v="320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x v="1523"/>
    <n v="1416592916"/>
    <x v="1"/>
    <x v="198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x v="1524"/>
    <n v="1485000090"/>
    <x v="1"/>
    <x v="33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x v="1525"/>
    <n v="1468947138"/>
    <x v="1"/>
    <x v="205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x v="1526"/>
    <n v="1448951847"/>
    <x v="1"/>
    <x v="321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x v="1527"/>
    <n v="1487082286"/>
    <x v="1"/>
    <x v="16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x v="1528"/>
    <n v="1483292122"/>
    <x v="1"/>
    <x v="322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x v="1529"/>
    <n v="1424185520"/>
    <x v="1"/>
    <x v="26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x v="1530"/>
    <n v="1443464695"/>
    <x v="1"/>
    <x v="323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x v="1531"/>
    <n v="1414610126"/>
    <x v="1"/>
    <x v="196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x v="1532"/>
    <n v="1453461865"/>
    <x v="1"/>
    <x v="32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x v="1533"/>
    <n v="1457913777"/>
    <x v="1"/>
    <x v="325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x v="1534"/>
    <n v="1438791062"/>
    <x v="1"/>
    <x v="232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x v="1535"/>
    <n v="1461527631"/>
    <x v="1"/>
    <x v="238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x v="1536"/>
    <n v="1438110910"/>
    <x v="1"/>
    <x v="326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x v="1537"/>
    <n v="1467358427"/>
    <x v="1"/>
    <x v="291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x v="1538"/>
    <n v="1418064370"/>
    <x v="1"/>
    <x v="67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x v="1539"/>
    <n v="1480629819"/>
    <x v="0"/>
    <x v="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x v="1540"/>
    <n v="1414368616"/>
    <x v="1"/>
    <x v="15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x v="1541"/>
    <n v="1417453538"/>
    <x v="0"/>
    <x v="84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x v="1542"/>
    <n v="1434412500"/>
    <x v="0"/>
    <x v="29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x v="1543"/>
    <n v="1414066434"/>
    <x v="0"/>
    <x v="29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x v="1544"/>
    <n v="1424222024"/>
    <x v="0"/>
    <x v="78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x v="1545"/>
    <n v="1422393234"/>
    <x v="0"/>
    <x v="29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x v="1546"/>
    <n v="1405746399"/>
    <x v="0"/>
    <x v="202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x v="1547"/>
    <n v="1487240082"/>
    <x v="0"/>
    <x v="78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x v="1548"/>
    <n v="1444425020"/>
    <x v="0"/>
    <x v="29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x v="1549"/>
    <n v="1443928559"/>
    <x v="0"/>
    <x v="79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x v="1550"/>
    <n v="1460458034"/>
    <x v="0"/>
    <x v="63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x v="1551"/>
    <n v="1430164039"/>
    <x v="0"/>
    <x v="78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x v="341"/>
    <n v="1410366708"/>
    <x v="0"/>
    <x v="38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x v="1552"/>
    <n v="1438584447"/>
    <x v="0"/>
    <x v="78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x v="1553"/>
    <n v="1435903390"/>
    <x v="0"/>
    <x v="78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x v="1554"/>
    <n v="1440513832"/>
    <x v="0"/>
    <x v="78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x v="1555"/>
    <n v="1465011624"/>
    <x v="0"/>
    <x v="8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x v="1556"/>
    <n v="1408549233"/>
    <x v="0"/>
    <x v="29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x v="1557"/>
    <n v="1435656759"/>
    <x v="0"/>
    <x v="8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x v="1558"/>
    <n v="1428974199"/>
    <x v="0"/>
    <x v="29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x v="1559"/>
    <n v="1414110593"/>
    <x v="0"/>
    <x v="80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x v="1560"/>
    <n v="1381194003"/>
    <x v="0"/>
    <x v="29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x v="1561"/>
    <n v="1253712916"/>
    <x v="0"/>
    <x v="78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x v="1562"/>
    <n v="1389635351"/>
    <x v="0"/>
    <x v="84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x v="1563"/>
    <n v="1430124509"/>
    <x v="0"/>
    <x v="29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x v="1564"/>
    <n v="1304962261"/>
    <x v="0"/>
    <x v="29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x v="1565"/>
    <n v="1467151204"/>
    <x v="0"/>
    <x v="211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x v="1566"/>
    <n v="1391293745"/>
    <x v="0"/>
    <x v="62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x v="1567"/>
    <n v="1416360585"/>
    <x v="0"/>
    <x v="19"/>
    <b v="0"/>
    <x v="25"/>
    <x v="51"/>
    <x v="1112"/>
    <x v="3"/>
    <x v="25"/>
  </r>
  <r>
    <n v="1569"/>
    <s v="to be removed (Canceled)"/>
    <s v="to be removed"/>
    <n v="30000"/>
    <n v="0"/>
    <x v="1"/>
    <x v="0"/>
    <x v="0"/>
    <x v="1568"/>
    <n v="1366906714"/>
    <x v="0"/>
    <x v="78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x v="1569"/>
    <n v="1457551882"/>
    <x v="0"/>
    <x v="47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x v="1570"/>
    <n v="1432146483"/>
    <x v="0"/>
    <x v="80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x v="1571"/>
    <n v="1454546859"/>
    <x v="0"/>
    <x v="8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x v="1572"/>
    <n v="1487548802"/>
    <x v="0"/>
    <x v="8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x v="1573"/>
    <n v="1421187329"/>
    <x v="0"/>
    <x v="79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x v="1574"/>
    <n v="1402317296"/>
    <x v="0"/>
    <x v="2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x v="1575"/>
    <n v="1431810368"/>
    <x v="0"/>
    <x v="73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x v="1576"/>
    <n v="1337977248"/>
    <x v="0"/>
    <x v="84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x v="1577"/>
    <n v="1281317691"/>
    <x v="0"/>
    <x v="80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x v="1578"/>
    <n v="1374882891"/>
    <x v="0"/>
    <x v="84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x v="1579"/>
    <n v="1332378726"/>
    <x v="0"/>
    <x v="78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x v="1580"/>
    <n v="1447757190"/>
    <x v="0"/>
    <x v="29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x v="1581"/>
    <n v="1440961053"/>
    <x v="0"/>
    <x v="8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x v="1582"/>
    <n v="1409089391"/>
    <x v="0"/>
    <x v="29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x v="1583"/>
    <n v="1400600101"/>
    <x v="0"/>
    <x v="78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x v="1584"/>
    <n v="1480800568"/>
    <x v="0"/>
    <x v="8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x v="0"/>
    <x v="1585"/>
    <n v="1425609022"/>
    <x v="0"/>
    <x v="78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x v="1586"/>
    <n v="1415918965"/>
    <x v="0"/>
    <x v="29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x v="0"/>
    <x v="1587"/>
    <n v="1420091999"/>
    <x v="0"/>
    <x v="78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x v="1588"/>
    <n v="1441841886"/>
    <x v="0"/>
    <x v="78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x v="3"/>
    <x v="1589"/>
    <n v="1440448464"/>
    <x v="0"/>
    <x v="84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x v="1590"/>
    <n v="1457112341"/>
    <x v="0"/>
    <x v="297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x v="1591"/>
    <n v="1423619085"/>
    <x v="0"/>
    <x v="78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x v="1592"/>
    <n v="1422562655"/>
    <x v="0"/>
    <x v="8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x v="1593"/>
    <n v="1458147982"/>
    <x v="0"/>
    <x v="73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x v="1594"/>
    <n v="1400634728"/>
    <x v="0"/>
    <x v="63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x v="1595"/>
    <n v="1414577969"/>
    <x v="0"/>
    <x v="8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x v="1596"/>
    <n v="1471768197"/>
    <x v="0"/>
    <x v="78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x v="1597"/>
    <n v="1432742458"/>
    <x v="0"/>
    <x v="29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x v="1598"/>
    <n v="1457528176"/>
    <x v="0"/>
    <x v="78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x v="1599"/>
    <n v="1401585752"/>
    <x v="0"/>
    <x v="82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x v="1600"/>
    <n v="1301969633"/>
    <x v="0"/>
    <x v="6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x v="1601"/>
    <n v="1314947317"/>
    <x v="0"/>
    <x v="58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x v="1602"/>
    <n v="1322539459"/>
    <x v="0"/>
    <x v="209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x v="1603"/>
    <n v="1328559435"/>
    <x v="0"/>
    <x v="16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x v="1604"/>
    <n v="1311380313"/>
    <x v="0"/>
    <x v="3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x v="1605"/>
    <n v="1293158438"/>
    <x v="0"/>
    <x v="297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x v="1606"/>
    <n v="1337887451"/>
    <x v="0"/>
    <x v="242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x v="1607"/>
    <n v="1385754986"/>
    <x v="0"/>
    <x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x v="1608"/>
    <n v="1315612909"/>
    <x v="0"/>
    <x v="80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x v="1609"/>
    <n v="1353017510"/>
    <x v="0"/>
    <x v="300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x v="0"/>
    <x v="1610"/>
    <n v="1368576032"/>
    <x v="0"/>
    <x v="74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x v="1611"/>
    <n v="1354568384"/>
    <x v="0"/>
    <x v="202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x v="1612"/>
    <n v="1340329202"/>
    <x v="0"/>
    <x v="55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x v="1613"/>
    <n v="1401924769"/>
    <x v="0"/>
    <x v="99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x v="1614"/>
    <n v="1319850796"/>
    <x v="0"/>
    <x v="327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x v="1615"/>
    <n v="1350061821"/>
    <x v="0"/>
    <x v="328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x v="1616"/>
    <n v="1380470188"/>
    <x v="0"/>
    <x v="150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x v="1617"/>
    <n v="1359301335"/>
    <x v="0"/>
    <x v="74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x v="1618"/>
    <n v="1408940886"/>
    <x v="0"/>
    <x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x v="1619"/>
    <n v="1361002140"/>
    <x v="0"/>
    <x v="5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x v="1620"/>
    <n v="1333550015"/>
    <x v="0"/>
    <x v="7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x v="1621"/>
    <n v="1415343874"/>
    <x v="0"/>
    <x v="71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x v="1622"/>
    <n v="1372437089"/>
    <x v="0"/>
    <x v="59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x v="1623"/>
    <n v="1354265335"/>
    <x v="0"/>
    <x v="20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x v="1624"/>
    <n v="1344962853"/>
    <x v="0"/>
    <x v="201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x v="1625"/>
    <n v="1383337267"/>
    <x v="0"/>
    <x v="52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x v="1626"/>
    <n v="1351011489"/>
    <x v="0"/>
    <x v="44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x v="1627"/>
    <n v="1400175682"/>
    <x v="0"/>
    <x v="106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x v="1628"/>
    <n v="1389041333"/>
    <x v="0"/>
    <x v="141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x v="1629"/>
    <n v="1328040375"/>
    <x v="0"/>
    <x v="149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x v="1630"/>
    <n v="1347482261"/>
    <x v="0"/>
    <x v="182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x v="1631"/>
    <n v="1311667854"/>
    <x v="0"/>
    <x v="5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x v="1632"/>
    <n v="1324329156"/>
    <x v="0"/>
    <x v="6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x v="1633"/>
    <n v="1303706001"/>
    <x v="0"/>
    <x v="58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x v="1634"/>
    <n v="1463086261"/>
    <x v="0"/>
    <x v="7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x v="1635"/>
    <n v="1304129088"/>
    <x v="0"/>
    <x v="45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x v="1636"/>
    <n v="1257444140"/>
    <x v="0"/>
    <x v="41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x v="0"/>
    <x v="1637"/>
    <n v="1358180968"/>
    <x v="0"/>
    <x v="74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x v="1638"/>
    <n v="1328197165"/>
    <x v="0"/>
    <x v="10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x v="1639"/>
    <n v="1279603955"/>
    <x v="0"/>
    <x v="5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x v="1640"/>
    <n v="1416406744"/>
    <x v="0"/>
    <x v="55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x v="1641"/>
    <n v="1306283727"/>
    <x v="0"/>
    <x v="33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x v="1642"/>
    <n v="1345924012"/>
    <x v="0"/>
    <x v="7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x v="1643"/>
    <n v="1348363560"/>
    <x v="0"/>
    <x v="130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x v="1644"/>
    <n v="1378306140"/>
    <x v="0"/>
    <x v="73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x v="1645"/>
    <n v="1405248503"/>
    <x v="0"/>
    <x v="1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x v="1646"/>
    <n v="1336643377"/>
    <x v="0"/>
    <x v="67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x v="1647"/>
    <n v="1298048082"/>
    <x v="0"/>
    <x v="24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x v="1648"/>
    <n v="1396974355"/>
    <x v="0"/>
    <x v="75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x v="1649"/>
    <n v="1378722437"/>
    <x v="0"/>
    <x v="58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x v="1650"/>
    <n v="1300916220"/>
    <x v="0"/>
    <x v="9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x v="1651"/>
    <n v="1382701793"/>
    <x v="0"/>
    <x v="16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x v="1652"/>
    <n v="1300996896"/>
    <x v="0"/>
    <x v="129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x v="1653"/>
    <n v="1332192160"/>
    <x v="0"/>
    <x v="69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x v="1654"/>
    <n v="1331060420"/>
    <x v="0"/>
    <x v="53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x v="1655"/>
    <n v="1352845052"/>
    <x v="0"/>
    <x v="53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x v="1656"/>
    <n v="1335293168"/>
    <x v="0"/>
    <x v="170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x v="1657"/>
    <n v="1352524767"/>
    <x v="0"/>
    <x v="329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x v="1658"/>
    <n v="1384811721"/>
    <x v="0"/>
    <x v="43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x v="1659"/>
    <n v="1459355950"/>
    <x v="0"/>
    <x v="17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x v="1660"/>
    <n v="1449359831"/>
    <x v="0"/>
    <x v="2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x v="1661"/>
    <n v="1320122736"/>
    <x v="0"/>
    <x v="95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x v="1662"/>
    <n v="1420158707"/>
    <x v="0"/>
    <x v="58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x v="1663"/>
    <n v="1328033818"/>
    <x v="0"/>
    <x v="30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x v="1664"/>
    <n v="1295624113"/>
    <x v="0"/>
    <x v="251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x v="1665"/>
    <n v="1361858673"/>
    <x v="0"/>
    <x v="15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x v="1666"/>
    <n v="1392169298"/>
    <x v="0"/>
    <x v="141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x v="1667"/>
    <n v="1319859339"/>
    <x v="0"/>
    <x v="318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x v="1668"/>
    <n v="1459545276"/>
    <x v="0"/>
    <x v="47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x v="1669"/>
    <n v="1273961999"/>
    <x v="0"/>
    <x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x v="1670"/>
    <n v="1467464614"/>
    <x v="0"/>
    <x v="99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x v="1671"/>
    <n v="1336232730"/>
    <x v="0"/>
    <x v="72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x v="1672"/>
    <n v="1423083892"/>
    <x v="0"/>
    <x v="211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x v="1673"/>
    <n v="1468852306"/>
    <x v="0"/>
    <x v="116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x v="1674"/>
    <n v="1316194540"/>
    <x v="0"/>
    <x v="69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x v="1675"/>
    <n v="1330968347"/>
    <x v="0"/>
    <x v="288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x v="1676"/>
    <n v="1455615976"/>
    <x v="0"/>
    <x v="288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x v="1677"/>
    <n v="1390509071"/>
    <x v="0"/>
    <x v="72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x v="1678"/>
    <n v="1309311545"/>
    <x v="0"/>
    <x v="6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x v="0"/>
    <x v="1679"/>
    <n v="1402596667"/>
    <x v="0"/>
    <x v="20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x v="1680"/>
    <n v="1486522484"/>
    <x v="0"/>
    <x v="330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x v="1681"/>
    <n v="1486962460"/>
    <x v="0"/>
    <x v="78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x v="1682"/>
    <n v="1489517138"/>
    <x v="0"/>
    <x v="73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x v="1683"/>
    <n v="1487360041"/>
    <x v="0"/>
    <x v="2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x v="1684"/>
    <n v="1487743223"/>
    <x v="0"/>
    <x v="41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x v="1685"/>
    <n v="1488140119"/>
    <x v="0"/>
    <x v="29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x v="1686"/>
    <n v="1488935245"/>
    <x v="0"/>
    <x v="70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x v="1687"/>
    <n v="1489150194"/>
    <x v="0"/>
    <x v="63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x v="0"/>
    <x v="1688"/>
    <n v="1487111830"/>
    <x v="0"/>
    <x v="25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x v="1689"/>
    <n v="1488882042"/>
    <x v="0"/>
    <x v="202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x v="1690"/>
    <n v="1488387008"/>
    <x v="0"/>
    <x v="44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x v="1691"/>
    <n v="1487734667"/>
    <x v="0"/>
    <x v="41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x v="1692"/>
    <n v="1489097112"/>
    <x v="0"/>
    <x v="22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x v="1693"/>
    <n v="1488038674"/>
    <x v="0"/>
    <x v="29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x v="1694"/>
    <n v="1488847514"/>
    <x v="0"/>
    <x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x v="1695"/>
    <n v="1488418811"/>
    <x v="0"/>
    <x v="78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x v="1696"/>
    <n v="1489193248"/>
    <x v="0"/>
    <x v="19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x v="1697"/>
    <n v="1488430760"/>
    <x v="0"/>
    <x v="78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x v="1698"/>
    <n v="1489351445"/>
    <x v="0"/>
    <x v="80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x v="1699"/>
    <n v="1488418990"/>
    <x v="0"/>
    <x v="1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x v="1700"/>
    <n v="1418745405"/>
    <x v="0"/>
    <x v="84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x v="1701"/>
    <n v="1425156750"/>
    <x v="0"/>
    <x v="29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x v="1702"/>
    <n v="1435819537"/>
    <x v="0"/>
    <x v="84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x v="1703"/>
    <n v="1421464873"/>
    <x v="0"/>
    <x v="202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x v="1704"/>
    <n v="1440807846"/>
    <x v="0"/>
    <x v="78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x v="1705"/>
    <n v="1435130472"/>
    <x v="0"/>
    <x v="78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x v="1706"/>
    <n v="1456593495"/>
    <x v="0"/>
    <x v="82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x v="1707"/>
    <n v="1458679706"/>
    <x v="0"/>
    <x v="78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x v="1708"/>
    <n v="1405949514"/>
    <x v="0"/>
    <x v="80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x v="1709"/>
    <n v="1449151888"/>
    <x v="0"/>
    <x v="29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x v="1710"/>
    <n v="1406907034"/>
    <x v="0"/>
    <x v="84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x v="1711"/>
    <n v="1430517353"/>
    <x v="0"/>
    <x v="78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x v="1712"/>
    <n v="1409944412"/>
    <x v="0"/>
    <x v="29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x v="1713"/>
    <n v="1427925761"/>
    <x v="0"/>
    <x v="5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x v="1714"/>
    <n v="1425186785"/>
    <x v="0"/>
    <x v="84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x v="1715"/>
    <n v="1477835499"/>
    <x v="0"/>
    <x v="8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x v="1716"/>
    <n v="1459467238"/>
    <x v="0"/>
    <x v="14"/>
    <b v="0"/>
    <x v="28"/>
    <x v="152"/>
    <x v="1212"/>
    <x v="4"/>
    <x v="28"/>
  </r>
  <r>
    <n v="1718"/>
    <s v="The Prodigal Son"/>
    <s v="A melody for the galaxy."/>
    <n v="35000"/>
    <n v="75"/>
    <x v="2"/>
    <x v="0"/>
    <x v="0"/>
    <x v="1717"/>
    <n v="1459435149"/>
    <x v="0"/>
    <x v="84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x v="1718"/>
    <n v="1408366191"/>
    <x v="0"/>
    <x v="8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x v="1719"/>
    <n v="1412966871"/>
    <x v="0"/>
    <x v="22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x v="1720"/>
    <n v="1447239863"/>
    <x v="0"/>
    <x v="78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x v="1721"/>
    <n v="1456441429"/>
    <x v="0"/>
    <x v="29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x v="1722"/>
    <n v="1430855315"/>
    <x v="0"/>
    <x v="8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x v="1723"/>
    <n v="1412115762"/>
    <x v="0"/>
    <x v="80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x v="1724"/>
    <n v="1406330049"/>
    <x v="0"/>
    <x v="82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x v="1725"/>
    <n v="1401401064"/>
    <x v="0"/>
    <x v="38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x v="1726"/>
    <n v="1423520177"/>
    <x v="0"/>
    <x v="29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x v="1727"/>
    <n v="1442847674"/>
    <x v="0"/>
    <x v="63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x v="1728"/>
    <n v="1460337306"/>
    <x v="0"/>
    <x v="78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x v="1729"/>
    <n v="1443146783"/>
    <x v="0"/>
    <x v="78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x v="1730"/>
    <n v="1432849552"/>
    <x v="0"/>
    <x v="78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x v="1731"/>
    <n v="1447777481"/>
    <x v="0"/>
    <x v="78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x v="1732"/>
    <n v="1472746374"/>
    <x v="0"/>
    <x v="78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x v="1733"/>
    <n v="1428454356"/>
    <x v="0"/>
    <x v="29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x v="1734"/>
    <n v="1468006345"/>
    <x v="0"/>
    <x v="84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x v="1735"/>
    <n v="1444423233"/>
    <x v="0"/>
    <x v="29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x v="1736"/>
    <n v="1434840392"/>
    <x v="0"/>
    <x v="41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x v="1737"/>
    <n v="1409691542"/>
    <x v="0"/>
    <x v="29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x v="1738"/>
    <n v="1457297932"/>
    <x v="0"/>
    <x v="29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x v="1739"/>
    <n v="1434483422"/>
    <x v="0"/>
    <x v="78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x v="1740"/>
    <n v="1430060671"/>
    <x v="0"/>
    <x v="47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x v="1741"/>
    <n v="1481058170"/>
    <x v="0"/>
    <x v="69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x v="1742"/>
    <n v="1470348775"/>
    <x v="0"/>
    <x v="85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x v="1743"/>
    <n v="1421937077"/>
    <x v="0"/>
    <x v="16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x v="1744"/>
    <n v="1479276838"/>
    <x v="0"/>
    <x v="30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x v="1745"/>
    <n v="1477368867"/>
    <x v="0"/>
    <x v="329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x v="1746"/>
    <n v="1444904830"/>
    <x v="0"/>
    <x v="180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x v="1747"/>
    <n v="1438642143"/>
    <x v="0"/>
    <x v="33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x v="1748"/>
    <n v="1485213921"/>
    <x v="0"/>
    <x v="132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x v="1749"/>
    <n v="1458936304"/>
    <x v="0"/>
    <x v="207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x v="1750"/>
    <n v="1424198723"/>
    <x v="0"/>
    <x v="42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x v="1751"/>
    <n v="1473833082"/>
    <x v="0"/>
    <x v="24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x v="1752"/>
    <n v="1455991168"/>
    <x v="0"/>
    <x v="2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x v="1753"/>
    <n v="1425502953"/>
    <x v="0"/>
    <x v="24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x v="1754"/>
    <n v="1441479361"/>
    <x v="0"/>
    <x v="80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x v="1755"/>
    <n v="1468987269"/>
    <x v="0"/>
    <x v="148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x v="1756"/>
    <n v="1483041083"/>
    <x v="0"/>
    <x v="25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x v="1757"/>
    <n v="1463352992"/>
    <x v="0"/>
    <x v="74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x v="0"/>
    <x v="1758"/>
    <n v="1425585229"/>
    <x v="0"/>
    <x v="72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x v="1759"/>
    <n v="1454688513"/>
    <x v="0"/>
    <x v="33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x v="1"/>
    <x v="1760"/>
    <n v="1437745060"/>
    <x v="0"/>
    <x v="8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x v="0"/>
    <x v="1761"/>
    <n v="1455147245"/>
    <x v="0"/>
    <x v="20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x v="1762"/>
    <n v="1474663840"/>
    <x v="0"/>
    <x v="115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x v="1763"/>
    <n v="1404560379"/>
    <x v="1"/>
    <x v="70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x v="1764"/>
    <n v="1405380712"/>
    <x v="1"/>
    <x v="27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x v="1765"/>
    <n v="1407184688"/>
    <x v="1"/>
    <x v="78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x v="1766"/>
    <n v="1404488884"/>
    <x v="1"/>
    <x v="70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x v="1767"/>
    <n v="1406640444"/>
    <x v="1"/>
    <x v="41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x v="1768"/>
    <n v="1418585959"/>
    <x v="1"/>
    <x v="19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x v="1769"/>
    <n v="1410288194"/>
    <x v="1"/>
    <x v="297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x v="1770"/>
    <n v="1411515040"/>
    <x v="1"/>
    <x v="20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x v="1771"/>
    <n v="1399482836"/>
    <x v="1"/>
    <x v="10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x v="1772"/>
    <n v="1417803298"/>
    <x v="1"/>
    <x v="10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x v="1773"/>
    <n v="1413609292"/>
    <x v="1"/>
    <x v="62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x v="1774"/>
    <n v="1410305160"/>
    <x v="1"/>
    <x v="20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x v="1775"/>
    <n v="1411513071"/>
    <x v="1"/>
    <x v="80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x v="1776"/>
    <n v="1421829253"/>
    <x v="1"/>
    <x v="73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x v="1777"/>
    <n v="1423600995"/>
    <x v="1"/>
    <x v="41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x v="1778"/>
    <n v="1470242180"/>
    <x v="1"/>
    <x v="44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x v="1779"/>
    <n v="1462285510"/>
    <x v="1"/>
    <x v="215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x v="1780"/>
    <n v="1471272545"/>
    <x v="1"/>
    <x v="5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x v="1781"/>
    <n v="1453211289"/>
    <x v="1"/>
    <x v="88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x v="1782"/>
    <n v="1429656478"/>
    <x v="1"/>
    <x v="333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x v="1783"/>
    <n v="1419954240"/>
    <x v="1"/>
    <x v="51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x v="1784"/>
    <n v="1410750855"/>
    <x v="1"/>
    <x v="52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x v="1785"/>
    <n v="1416057177"/>
    <x v="1"/>
    <x v="60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x v="1786"/>
    <n v="1425570237"/>
    <x v="1"/>
    <x v="5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x v="1787"/>
    <n v="1412203542"/>
    <x v="1"/>
    <x v="80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x v="1788"/>
    <n v="1415858403"/>
    <x v="1"/>
    <x v="80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x v="1789"/>
    <n v="1420560678"/>
    <x v="1"/>
    <x v="41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x v="1790"/>
    <n v="1417369565"/>
    <x v="1"/>
    <x v="80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x v="1791"/>
    <n v="1435970682"/>
    <x v="1"/>
    <x v="237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x v="1792"/>
    <n v="1414531440"/>
    <x v="1"/>
    <x v="84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x v="1793"/>
    <n v="1420636422"/>
    <x v="1"/>
    <x v="59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x v="1794"/>
    <n v="1473922541"/>
    <x v="1"/>
    <x v="75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x v="1795"/>
    <n v="1464172366"/>
    <x v="1"/>
    <x v="48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x v="1796"/>
    <n v="1479217189"/>
    <x v="1"/>
    <x v="205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x v="1797"/>
    <n v="1449388233"/>
    <x v="1"/>
    <x v="7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x v="1"/>
    <x v="1798"/>
    <n v="1414008808"/>
    <x v="1"/>
    <x v="79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x v="1799"/>
    <n v="1473517970"/>
    <x v="1"/>
    <x v="116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x v="1800"/>
    <n v="1447429868"/>
    <x v="1"/>
    <x v="7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x v="1801"/>
    <n v="1433416830"/>
    <x v="1"/>
    <x v="59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x v="1802"/>
    <n v="1421199782"/>
    <x v="1"/>
    <x v="11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x v="1803"/>
    <n v="1444061804"/>
    <x v="1"/>
    <x v="47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x v="1804"/>
    <n v="1441048658"/>
    <x v="1"/>
    <x v="259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x v="1805"/>
    <n v="1409066349"/>
    <x v="1"/>
    <x v="22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x v="0"/>
    <x v="1806"/>
    <n v="1409276313"/>
    <x v="1"/>
    <x v="22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x v="1807"/>
    <n v="1483806030"/>
    <x v="1"/>
    <x v="93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x v="1808"/>
    <n v="1422222439"/>
    <x v="1"/>
    <x v="82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x v="1809"/>
    <n v="1407621026"/>
    <x v="0"/>
    <x v="84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x v="1810"/>
    <n v="1408962270"/>
    <x v="0"/>
    <x v="55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x v="1811"/>
    <n v="1464939536"/>
    <x v="0"/>
    <x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x v="1812"/>
    <n v="1404940812"/>
    <x v="0"/>
    <x v="78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x v="1813"/>
    <n v="1422516736"/>
    <x v="0"/>
    <x v="205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x v="1814"/>
    <n v="1434577537"/>
    <x v="0"/>
    <x v="78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x v="1815"/>
    <n v="1467061303"/>
    <x v="0"/>
    <x v="79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x v="1816"/>
    <n v="1480607607"/>
    <x v="0"/>
    <x v="61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x v="1817"/>
    <n v="1425447450"/>
    <x v="0"/>
    <x v="78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x v="1818"/>
    <n v="1404151396"/>
    <x v="0"/>
    <x v="80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x v="1819"/>
    <n v="1425261690"/>
    <x v="0"/>
    <x v="22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x v="1820"/>
    <n v="1326872367"/>
    <x v="0"/>
    <x v="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x v="1821"/>
    <n v="1388084862"/>
    <x v="0"/>
    <x v="202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x v="1822"/>
    <n v="1348503976"/>
    <x v="0"/>
    <x v="51"/>
    <b v="1"/>
    <x v="11"/>
    <x v="31"/>
    <x v="1287"/>
    <x v="4"/>
    <x v="11"/>
  </r>
  <r>
    <n v="1824"/>
    <s v="Tin Man's Broken Wisdom Fund"/>
    <s v="cd fund raiser"/>
    <n v="3000"/>
    <n v="3002"/>
    <x v="0"/>
    <x v="0"/>
    <x v="0"/>
    <x v="1823"/>
    <n v="1387403967"/>
    <x v="0"/>
    <x v="244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x v="1824"/>
    <n v="1371585703"/>
    <x v="0"/>
    <x v="133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x v="0"/>
    <x v="1825"/>
    <n v="1390083017"/>
    <x v="0"/>
    <x v="44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x v="1826"/>
    <n v="1294818561"/>
    <x v="0"/>
    <x v="93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x v="1827"/>
    <n v="1396906530"/>
    <x v="0"/>
    <x v="53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x v="1828"/>
    <n v="1291428371"/>
    <x v="0"/>
    <x v="51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x v="1829"/>
    <n v="1390667107"/>
    <x v="0"/>
    <x v="334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x v="1830"/>
    <n v="1335570863"/>
    <x v="0"/>
    <x v="25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x v="1831"/>
    <n v="1296651427"/>
    <x v="0"/>
    <x v="9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x v="1832"/>
    <n v="1359421403"/>
    <x v="0"/>
    <x v="20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x v="0"/>
    <x v="1833"/>
    <n v="1418684895"/>
    <x v="0"/>
    <x v="24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x v="1834"/>
    <n v="1456851071"/>
    <x v="0"/>
    <x v="202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x v="0"/>
    <x v="1835"/>
    <n v="1359660329"/>
    <x v="0"/>
    <x v="16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x v="1836"/>
    <n v="1326848935"/>
    <x v="0"/>
    <x v="209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x v="1837"/>
    <n v="1314989557"/>
    <x v="0"/>
    <x v="33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x v="1838"/>
    <n v="1472750382"/>
    <x v="0"/>
    <x v="43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x v="1839"/>
    <n v="1366251510"/>
    <x v="0"/>
    <x v="62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x v="1840"/>
    <n v="1397679445"/>
    <x v="0"/>
    <x v="244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x v="1841"/>
    <n v="1422371381"/>
    <x v="0"/>
    <x v="64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x v="1842"/>
    <n v="1295653954"/>
    <x v="0"/>
    <x v="179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x v="1843"/>
    <n v="1304464914"/>
    <x v="0"/>
    <x v="9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x v="1844"/>
    <n v="1464854398"/>
    <x v="0"/>
    <x v="10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x v="1845"/>
    <n v="1352993777"/>
    <x v="0"/>
    <x v="335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x v="1846"/>
    <n v="1427780432"/>
    <x v="0"/>
    <x v="44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x v="1847"/>
    <n v="1306608888"/>
    <x v="0"/>
    <x v="5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x v="1848"/>
    <n v="1347913059"/>
    <x v="0"/>
    <x v="22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x v="1849"/>
    <n v="1402441300"/>
    <x v="0"/>
    <x v="122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x v="1850"/>
    <n v="1404769538"/>
    <x v="0"/>
    <x v="55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x v="1851"/>
    <n v="1426703452"/>
    <x v="0"/>
    <x v="132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x v="1852"/>
    <n v="1348536417"/>
    <x v="0"/>
    <x v="25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x v="1853"/>
    <n v="1366763437"/>
    <x v="0"/>
    <x v="49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x v="1854"/>
    <n v="1385124940"/>
    <x v="0"/>
    <x v="277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x v="1855"/>
    <n v="1403901072"/>
    <x v="0"/>
    <x v="44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x v="1856"/>
    <n v="1407954413"/>
    <x v="0"/>
    <x v="19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x v="1857"/>
    <n v="1318826921"/>
    <x v="0"/>
    <x v="184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x v="0"/>
    <x v="1858"/>
    <n v="1314124129"/>
    <x v="0"/>
    <x v="6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x v="1859"/>
    <n v="1389891684"/>
    <x v="0"/>
    <x v="10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x v="1860"/>
    <n v="1419664341"/>
    <x v="0"/>
    <x v="78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x v="1861"/>
    <n v="1484912974"/>
    <x v="0"/>
    <x v="38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x v="1862"/>
    <n v="1400008085"/>
    <x v="0"/>
    <x v="84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x v="1863"/>
    <n v="1396631500"/>
    <x v="0"/>
    <x v="53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x v="1864"/>
    <n v="1475398147"/>
    <x v="0"/>
    <x v="84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x v="1865"/>
    <n v="1483768497"/>
    <x v="0"/>
    <x v="84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x v="1866"/>
    <n v="1475791912"/>
    <x v="0"/>
    <x v="29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x v="1867"/>
    <n v="1448044925"/>
    <x v="0"/>
    <x v="5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x v="1868"/>
    <n v="1480896249"/>
    <x v="0"/>
    <x v="78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x v="1869"/>
    <n v="1451723535"/>
    <x v="0"/>
    <x v="202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x v="1870"/>
    <n v="1413053301"/>
    <x v="0"/>
    <x v="1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x v="1871"/>
    <n v="1433041602"/>
    <x v="0"/>
    <x v="62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x v="1872"/>
    <n v="1433861210"/>
    <x v="0"/>
    <x v="84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x v="1873"/>
    <n v="1465427733"/>
    <x v="0"/>
    <x v="84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x v="1874"/>
    <n v="1465335308"/>
    <x v="0"/>
    <x v="8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x v="1875"/>
    <n v="1400309405"/>
    <x v="0"/>
    <x v="78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x v="1876"/>
    <n v="1422664925"/>
    <x v="0"/>
    <x v="78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x v="1877"/>
    <n v="1400026355"/>
    <x v="0"/>
    <x v="78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x v="1878"/>
    <n v="1455377729"/>
    <x v="0"/>
    <x v="84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x v="1"/>
    <x v="1879"/>
    <n v="1456839380"/>
    <x v="0"/>
    <x v="5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x v="1880"/>
    <n v="1423366789"/>
    <x v="0"/>
    <x v="16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x v="1881"/>
    <n v="1339109212"/>
    <x v="0"/>
    <x v="75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x v="1882"/>
    <n v="1331333108"/>
    <x v="0"/>
    <x v="58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x v="1883"/>
    <n v="1350967535"/>
    <x v="0"/>
    <x v="55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x v="1884"/>
    <n v="1341800110"/>
    <x v="0"/>
    <x v="217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x v="1885"/>
    <n v="1413236738"/>
    <x v="0"/>
    <x v="60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x v="1886"/>
    <n v="1447614732"/>
    <x v="0"/>
    <x v="22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x v="1887"/>
    <n v="1272692732"/>
    <x v="0"/>
    <x v="30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x v="1888"/>
    <n v="1359140546"/>
    <x v="0"/>
    <x v="3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x v="1889"/>
    <n v="1353005528"/>
    <x v="0"/>
    <x v="33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x v="1890"/>
    <n v="1275851354"/>
    <x v="0"/>
    <x v="148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x v="1891"/>
    <n v="1304867881"/>
    <x v="0"/>
    <x v="55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x v="1892"/>
    <n v="1301524585"/>
    <x v="0"/>
    <x v="43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x v="0"/>
    <x v="1893"/>
    <n v="1326404583"/>
    <x v="0"/>
    <x v="9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x v="1894"/>
    <n v="1442771722"/>
    <x v="0"/>
    <x v="5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x v="1895"/>
    <n v="1331658165"/>
    <x v="0"/>
    <x v="62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x v="1896"/>
    <n v="1392040806"/>
    <x v="0"/>
    <x v="275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x v="1897"/>
    <n v="1451277473"/>
    <x v="0"/>
    <x v="64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x v="1898"/>
    <n v="1424730966"/>
    <x v="0"/>
    <x v="288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x v="1899"/>
    <n v="1347137731"/>
    <x v="0"/>
    <x v="241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x v="1900"/>
    <n v="1429707729"/>
    <x v="0"/>
    <x v="20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x v="1901"/>
    <n v="1422903447"/>
    <x v="0"/>
    <x v="8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x v="1902"/>
    <n v="1480357791"/>
    <x v="0"/>
    <x v="14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x v="1903"/>
    <n v="1447864021"/>
    <x v="0"/>
    <x v="84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x v="1904"/>
    <n v="1407535994"/>
    <x v="0"/>
    <x v="80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x v="1905"/>
    <n v="1464105983"/>
    <x v="0"/>
    <x v="221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x v="1906"/>
    <n v="1399557925"/>
    <x v="0"/>
    <x v="80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x v="1907"/>
    <n v="1480456900"/>
    <x v="0"/>
    <x v="80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x v="1908"/>
    <n v="1411467479"/>
    <x v="0"/>
    <x v="44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x v="1909"/>
    <n v="1442531217"/>
    <x v="0"/>
    <x v="168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x v="1910"/>
    <n v="1404953334"/>
    <x v="0"/>
    <x v="29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x v="1911"/>
    <n v="1430803560"/>
    <x v="0"/>
    <x v="288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x v="1912"/>
    <n v="1410178578"/>
    <x v="0"/>
    <x v="55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x v="1913"/>
    <n v="1413519073"/>
    <x v="0"/>
    <x v="84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x v="1914"/>
    <n v="1407892222"/>
    <x v="0"/>
    <x v="80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x v="1915"/>
    <n v="1476378775"/>
    <x v="0"/>
    <x v="79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x v="1916"/>
    <n v="1484116133"/>
    <x v="0"/>
    <x v="16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x v="1917"/>
    <n v="1404845851"/>
    <x v="0"/>
    <x v="82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x v="1918"/>
    <n v="1429477249"/>
    <x v="0"/>
    <x v="22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x v="1919"/>
    <n v="1443042061"/>
    <x v="0"/>
    <x v="217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x v="0"/>
    <x v="1920"/>
    <n v="1339651143"/>
    <x v="0"/>
    <x v="44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x v="1921"/>
    <n v="1384236507"/>
    <x v="0"/>
    <x v="31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x v="1922"/>
    <n v="1313612532"/>
    <x v="0"/>
    <x v="62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x v="1923"/>
    <n v="1387390555"/>
    <x v="0"/>
    <x v="51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x v="1924"/>
    <n v="1379540288"/>
    <x v="0"/>
    <x v="47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x v="1925"/>
    <n v="1286319256"/>
    <x v="0"/>
    <x v="329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x v="0"/>
    <x v="1926"/>
    <n v="1329856839"/>
    <x v="0"/>
    <x v="202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x v="1927"/>
    <n v="1365348794"/>
    <x v="0"/>
    <x v="69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x v="1928"/>
    <n v="1306197066"/>
    <x v="0"/>
    <x v="11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x v="1929"/>
    <n v="1368019482"/>
    <x v="0"/>
    <x v="55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x v="1930"/>
    <n v="1336512309"/>
    <x v="0"/>
    <x v="133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x v="1931"/>
    <n v="1325618773"/>
    <x v="0"/>
    <x v="144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x v="1932"/>
    <n v="1409195307"/>
    <x v="0"/>
    <x v="238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x v="1933"/>
    <n v="1321649321"/>
    <x v="0"/>
    <x v="99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x v="1934"/>
    <n v="1400106171"/>
    <x v="0"/>
    <x v="133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x v="1935"/>
    <n v="1320528070"/>
    <x v="0"/>
    <x v="108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x v="1936"/>
    <n v="1338346281"/>
    <x v="0"/>
    <x v="60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x v="1937"/>
    <n v="1370067231"/>
    <x v="0"/>
    <x v="229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x v="1938"/>
    <n v="1360366708"/>
    <x v="0"/>
    <x v="93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x v="1939"/>
    <n v="1304770233"/>
    <x v="0"/>
    <x v="162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x v="1940"/>
    <n v="1397545131"/>
    <x v="1"/>
    <x v="337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x v="1941"/>
    <n v="1302033140"/>
    <x v="1"/>
    <x v="1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x v="1942"/>
    <n v="1467008916"/>
    <x v="1"/>
    <x v="33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x v="1943"/>
    <n v="1396360890"/>
    <x v="1"/>
    <x v="33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x v="1944"/>
    <n v="1433224958"/>
    <x v="1"/>
    <x v="34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x v="1945"/>
    <n v="1392780961"/>
    <x v="1"/>
    <x v="16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n v="1255730520"/>
    <x v="1"/>
    <x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x v="1947"/>
    <n v="1460557809"/>
    <x v="1"/>
    <x v="341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x v="1948"/>
    <n v="1402394951"/>
    <x v="1"/>
    <x v="342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x v="1949"/>
    <n v="1300767673"/>
    <x v="1"/>
    <x v="343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x v="1950"/>
    <n v="1475921137"/>
    <x v="1"/>
    <x v="34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x v="1951"/>
    <n v="1378737215"/>
    <x v="1"/>
    <x v="345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x v="1952"/>
    <n v="1328158065"/>
    <x v="1"/>
    <x v="206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x v="1953"/>
    <n v="1453730176"/>
    <x v="1"/>
    <x v="119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x v="1954"/>
    <n v="1334989881"/>
    <x v="1"/>
    <x v="126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x v="1955"/>
    <n v="1425507005"/>
    <x v="1"/>
    <x v="346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x v="0"/>
    <x v="1956"/>
    <n v="1348712513"/>
    <x v="1"/>
    <x v="347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x v="1957"/>
    <n v="1361490161"/>
    <x v="1"/>
    <x v="348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x v="1958"/>
    <n v="1408565860"/>
    <x v="1"/>
    <x v="349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x v="1959"/>
    <n v="1416559341"/>
    <x v="1"/>
    <x v="51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x v="1960"/>
    <n v="1346042417"/>
    <x v="1"/>
    <x v="350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x v="1961"/>
    <n v="1397414636"/>
    <x v="1"/>
    <x v="351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x v="1962"/>
    <n v="1407838734"/>
    <x v="1"/>
    <x v="242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x v="1963"/>
    <n v="1458714772"/>
    <x v="1"/>
    <x v="352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x v="1964"/>
    <n v="1324433310"/>
    <x v="1"/>
    <x v="27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x v="1965"/>
    <n v="1405429098"/>
    <x v="1"/>
    <x v="35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x v="1966"/>
    <n v="1396367729"/>
    <x v="1"/>
    <x v="316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x v="1967"/>
    <n v="1478095515"/>
    <x v="1"/>
    <x v="354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x v="1968"/>
    <n v="1467831668"/>
    <x v="1"/>
    <x v="355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x v="1969"/>
    <n v="1361248701"/>
    <x v="1"/>
    <x v="356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x v="1970"/>
    <n v="1381752061"/>
    <x v="1"/>
    <x v="357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x v="1971"/>
    <n v="1350605844"/>
    <x v="1"/>
    <x v="146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x v="1972"/>
    <n v="1467134464"/>
    <x v="1"/>
    <x v="358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x v="1973"/>
    <n v="1371715269"/>
    <x v="1"/>
    <x v="359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x v="1974"/>
    <n v="1360346851"/>
    <x v="1"/>
    <x v="35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x v="1975"/>
    <n v="1371159325"/>
    <x v="1"/>
    <x v="360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x v="1976"/>
    <n v="1446527540"/>
    <x v="1"/>
    <x v="36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x v="1977"/>
    <n v="1336627492"/>
    <x v="1"/>
    <x v="362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x v="1978"/>
    <n v="1444734146"/>
    <x v="1"/>
    <x v="36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x v="1979"/>
    <n v="1456232462"/>
    <x v="1"/>
    <x v="364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x v="1980"/>
    <n v="1402334665"/>
    <x v="0"/>
    <x v="8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x v="1981"/>
    <n v="1478268287"/>
    <x v="0"/>
    <x v="78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x v="1982"/>
    <n v="1470874618"/>
    <x v="0"/>
    <x v="38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x v="1983"/>
    <n v="1412189881"/>
    <x v="0"/>
    <x v="63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x v="1984"/>
    <n v="1467650771"/>
    <x v="0"/>
    <x v="80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x v="1985"/>
    <n v="1455359083"/>
    <x v="0"/>
    <x v="29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x v="1986"/>
    <n v="1422631276"/>
    <x v="0"/>
    <x v="33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x v="0"/>
    <x v="1987"/>
    <n v="1437502742"/>
    <x v="0"/>
    <x v="29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x v="1988"/>
    <n v="1478881208"/>
    <x v="0"/>
    <x v="29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x v="1989"/>
    <n v="1454042532"/>
    <x v="0"/>
    <x v="81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x v="1990"/>
    <n v="1434144386"/>
    <x v="0"/>
    <x v="8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x v="1991"/>
    <n v="1421637991"/>
    <x v="0"/>
    <x v="84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x v="1992"/>
    <n v="1448114837"/>
    <x v="0"/>
    <x v="78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x v="1993"/>
    <n v="1475885342"/>
    <x v="0"/>
    <x v="78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x v="1994"/>
    <n v="1435354736"/>
    <x v="0"/>
    <x v="8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x v="1995"/>
    <n v="1402429211"/>
    <x v="0"/>
    <x v="78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x v="1996"/>
    <n v="1406499612"/>
    <x v="0"/>
    <x v="78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x v="1997"/>
    <n v="1402973438"/>
    <x v="0"/>
    <x v="8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x v="1998"/>
    <n v="1413286508"/>
    <x v="0"/>
    <x v="63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x v="1999"/>
    <n v="1449528613"/>
    <x v="0"/>
    <x v="20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x v="2000"/>
    <n v="1431406916"/>
    <x v="1"/>
    <x v="365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x v="2001"/>
    <n v="1482599143"/>
    <x v="1"/>
    <x v="366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x v="2002"/>
    <n v="1276830052"/>
    <x v="1"/>
    <x v="5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x v="2003"/>
    <n v="1402410663"/>
    <x v="1"/>
    <x v="178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x v="2004"/>
    <n v="1379532618"/>
    <x v="1"/>
    <x v="277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x v="2005"/>
    <n v="1414584045"/>
    <x v="1"/>
    <x v="175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x v="2006"/>
    <n v="1276891586"/>
    <x v="1"/>
    <x v="89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x v="2007"/>
    <n v="1312641022"/>
    <x v="1"/>
    <x v="14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x v="2008"/>
    <n v="1476776743"/>
    <x v="1"/>
    <x v="367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x v="2009"/>
    <n v="1468972491"/>
    <x v="1"/>
    <x v="368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x v="2010"/>
    <n v="1449650173"/>
    <x v="1"/>
    <x v="369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x v="2011"/>
    <n v="1420573441"/>
    <x v="1"/>
    <x v="275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x v="2012"/>
    <n v="1462835014"/>
    <x v="1"/>
    <x v="370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x v="2013"/>
    <n v="1361250539"/>
    <x v="1"/>
    <x v="371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x v="2014"/>
    <n v="1313010163"/>
    <x v="1"/>
    <x v="37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x v="2015"/>
    <n v="1360271299"/>
    <x v="1"/>
    <x v="373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x v="2016"/>
    <n v="1329873755"/>
    <x v="1"/>
    <x v="374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x v="2017"/>
    <n v="1436863609"/>
    <x v="1"/>
    <x v="375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x v="2018"/>
    <n v="1471971621"/>
    <x v="1"/>
    <x v="376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x v="2019"/>
    <n v="1396923624"/>
    <x v="1"/>
    <x v="259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x v="2020"/>
    <n v="1407634897"/>
    <x v="1"/>
    <x v="1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x v="2021"/>
    <n v="1463060372"/>
    <x v="1"/>
    <x v="166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x v="2022"/>
    <n v="1431425153"/>
    <x v="1"/>
    <x v="377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x v="2023"/>
    <n v="1341875544"/>
    <x v="1"/>
    <x v="217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x v="2024"/>
    <n v="1431404746"/>
    <x v="1"/>
    <x v="378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x v="2025"/>
    <n v="1394127585"/>
    <x v="1"/>
    <x v="379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x v="2026"/>
    <n v="1423855919"/>
    <x v="1"/>
    <x v="380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x v="2027"/>
    <n v="1265493806"/>
    <x v="1"/>
    <x v="1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x v="2028"/>
    <n v="1406507481"/>
    <x v="1"/>
    <x v="225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x v="2029"/>
    <n v="1351641296"/>
    <x v="1"/>
    <x v="381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x v="2030"/>
    <n v="1417506853"/>
    <x v="1"/>
    <x v="27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x v="2031"/>
    <n v="1479216874"/>
    <x v="1"/>
    <x v="382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x v="2032"/>
    <n v="1395885518"/>
    <x v="1"/>
    <x v="150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n v="1426216033"/>
    <x v="1"/>
    <x v="27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x v="2034"/>
    <n v="1446562807"/>
    <x v="1"/>
    <x v="383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x v="2035"/>
    <n v="1397076319"/>
    <x v="1"/>
    <x v="384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x v="2036"/>
    <n v="1383195753"/>
    <x v="1"/>
    <x v="385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x v="2037"/>
    <n v="1369895421"/>
    <x v="1"/>
    <x v="386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x v="2038"/>
    <n v="1477996325"/>
    <x v="1"/>
    <x v="16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x v="0"/>
    <x v="2039"/>
    <n v="1383257703"/>
    <x v="1"/>
    <x v="197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x v="2040"/>
    <n v="1476189427"/>
    <x v="0"/>
    <x v="148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x v="2041"/>
    <n v="1448297974"/>
    <x v="0"/>
    <x v="205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x v="2042"/>
    <n v="1476764077"/>
    <x v="0"/>
    <x v="189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x v="2043"/>
    <n v="1431620714"/>
    <x v="0"/>
    <x v="387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x v="2044"/>
    <n v="1339207647"/>
    <x v="0"/>
    <x v="40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x v="2045"/>
    <n v="1366690044"/>
    <x v="0"/>
    <x v="3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x v="2046"/>
    <n v="1426714870"/>
    <x v="0"/>
    <x v="388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x v="2047"/>
    <n v="1366731491"/>
    <x v="0"/>
    <x v="389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x v="1"/>
    <x v="2048"/>
    <n v="1382963963"/>
    <x v="0"/>
    <x v="390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x v="2049"/>
    <n v="1429580578"/>
    <x v="0"/>
    <x v="203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x v="2050"/>
    <n v="1385425937"/>
    <x v="0"/>
    <x v="391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x v="2051"/>
    <n v="1452045653"/>
    <x v="0"/>
    <x v="392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x v="2052"/>
    <n v="1445870951"/>
    <x v="0"/>
    <x v="212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x v="2053"/>
    <n v="1396441810"/>
    <x v="0"/>
    <x v="393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x v="2054"/>
    <n v="1415031043"/>
    <x v="0"/>
    <x v="2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x v="2055"/>
    <n v="1363630542"/>
    <x v="0"/>
    <x v="39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x v="2056"/>
    <n v="1453895532"/>
    <x v="0"/>
    <x v="395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x v="1"/>
    <x v="2057"/>
    <n v="1421916830"/>
    <x v="0"/>
    <x v="396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x v="2058"/>
    <n v="1450880854"/>
    <x v="0"/>
    <x v="269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x v="2059"/>
    <n v="1400945150"/>
    <x v="0"/>
    <x v="397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x v="2060"/>
    <n v="1480616454"/>
    <x v="0"/>
    <x v="2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x v="2061"/>
    <n v="1456218698"/>
    <x v="0"/>
    <x v="398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x v="2062"/>
    <n v="1460482501"/>
    <x v="0"/>
    <x v="72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x v="2063"/>
    <n v="1366879523"/>
    <x v="0"/>
    <x v="399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x v="2064"/>
    <n v="1385366429"/>
    <x v="0"/>
    <x v="400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x v="2065"/>
    <n v="1406226683"/>
    <x v="0"/>
    <x v="71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x v="2066"/>
    <n v="1429648176"/>
    <x v="0"/>
    <x v="73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x v="2067"/>
    <n v="1474402315"/>
    <x v="0"/>
    <x v="88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x v="2068"/>
    <n v="1449098391"/>
    <x v="0"/>
    <x v="40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x v="2069"/>
    <n v="1464536723"/>
    <x v="0"/>
    <x v="401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x v="2070"/>
    <n v="1471502484"/>
    <x v="0"/>
    <x v="402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x v="2071"/>
    <n v="1460037432"/>
    <x v="0"/>
    <x v="403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x v="2072"/>
    <n v="1427212918"/>
    <x v="0"/>
    <x v="404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x v="2073"/>
    <n v="1459972182"/>
    <x v="0"/>
    <x v="8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x v="2074"/>
    <n v="1372177288"/>
    <x v="0"/>
    <x v="405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x v="2075"/>
    <n v="1402693689"/>
    <x v="0"/>
    <x v="406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x v="2076"/>
    <n v="1428541276"/>
    <x v="0"/>
    <x v="101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x v="2077"/>
    <n v="1479493857"/>
    <x v="0"/>
    <x v="53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x v="2078"/>
    <n v="1432659793"/>
    <x v="0"/>
    <x v="4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x v="2079"/>
    <n v="1444690700"/>
    <x v="0"/>
    <x v="133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x v="2080"/>
    <n v="1333597555"/>
    <x v="0"/>
    <x v="16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x v="2081"/>
    <n v="1316919196"/>
    <x v="0"/>
    <x v="44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x v="2082"/>
    <n v="1336238395"/>
    <x v="0"/>
    <x v="20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x v="2083"/>
    <n v="1396468782"/>
    <x v="0"/>
    <x v="67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x v="2084"/>
    <n v="1339790587"/>
    <x v="0"/>
    <x v="1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x v="2085"/>
    <n v="1321200332"/>
    <x v="0"/>
    <x v="2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x v="2086"/>
    <n v="1312865658"/>
    <x v="0"/>
    <x v="20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x v="2087"/>
    <n v="1281028152"/>
    <x v="0"/>
    <x v="11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x v="2088"/>
    <n v="1372384194"/>
    <x v="0"/>
    <x v="95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x v="2089"/>
    <n v="1359104955"/>
    <x v="0"/>
    <x v="322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x v="2090"/>
    <n v="1294818278"/>
    <x v="0"/>
    <x v="33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x v="2091"/>
    <n v="1312822732"/>
    <x v="0"/>
    <x v="16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x v="2092"/>
    <n v="1351024232"/>
    <x v="0"/>
    <x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x v="2093"/>
    <n v="1327969730"/>
    <x v="0"/>
    <x v="250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x v="2094"/>
    <n v="1312392973"/>
    <x v="0"/>
    <x v="19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x v="2095"/>
    <n v="1349892735"/>
    <x v="0"/>
    <x v="25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x v="2096"/>
    <n v="1317564135"/>
    <x v="0"/>
    <x v="44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x v="2097"/>
    <n v="1328582635"/>
    <x v="0"/>
    <x v="58"/>
    <b v="1"/>
    <x v="14"/>
    <x v="8"/>
    <x v="1513"/>
    <x v="4"/>
    <x v="14"/>
  </r>
  <r>
    <n v="2099"/>
    <s v="Roosevelt Died."/>
    <s v="Our tour van died, we need help!"/>
    <n v="3000"/>
    <n v="3971"/>
    <x v="0"/>
    <x v="0"/>
    <x v="0"/>
    <x v="2098"/>
    <n v="1434650084"/>
    <x v="0"/>
    <x v="287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x v="2099"/>
    <n v="1339704141"/>
    <x v="0"/>
    <x v="74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x v="2100"/>
    <n v="1323920114"/>
    <x v="0"/>
    <x v="3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x v="2101"/>
    <n v="1302036648"/>
    <x v="0"/>
    <x v="44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x v="0"/>
    <x v="2102"/>
    <n v="1349892427"/>
    <x v="0"/>
    <x v="248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x v="2103"/>
    <n v="1367286434"/>
    <x v="0"/>
    <x v="7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x v="2104"/>
    <n v="1415472953"/>
    <x v="0"/>
    <x v="221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x v="2105"/>
    <n v="1356584974"/>
    <x v="0"/>
    <x v="3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x v="2106"/>
    <n v="1413997393"/>
    <x v="0"/>
    <x v="6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x v="2107"/>
    <n v="1344917580"/>
    <x v="0"/>
    <x v="277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x v="2108"/>
    <n v="1433523617"/>
    <x v="0"/>
    <x v="244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x v="2109"/>
    <n v="1398873969"/>
    <x v="0"/>
    <x v="44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x v="2110"/>
    <n v="1307594625"/>
    <x v="0"/>
    <x v="70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x v="2111"/>
    <n v="1364854593"/>
    <x v="0"/>
    <x v="202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x v="2112"/>
    <n v="1408481176"/>
    <x v="0"/>
    <x v="329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x v="2113"/>
    <n v="1286480070"/>
    <x v="0"/>
    <x v="206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x v="2114"/>
    <n v="1295575001"/>
    <x v="0"/>
    <x v="17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x v="2115"/>
    <n v="1345056003"/>
    <x v="0"/>
    <x v="297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x v="2116"/>
    <n v="1444699549"/>
    <x v="0"/>
    <x v="2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x v="2117"/>
    <n v="1308946136"/>
    <x v="0"/>
    <x v="5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x v="2118"/>
    <n v="1342494445"/>
    <x v="0"/>
    <x v="19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x v="2119"/>
    <n v="1384384136"/>
    <x v="0"/>
    <x v="50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x v="2120"/>
    <n v="1481564948"/>
    <x v="0"/>
    <x v="73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x v="2121"/>
    <n v="1481181169"/>
    <x v="0"/>
    <x v="8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x v="2122"/>
    <n v="1263982307"/>
    <x v="0"/>
    <x v="81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x v="2123"/>
    <n v="1286930435"/>
    <x v="0"/>
    <x v="81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x v="2124"/>
    <n v="1436142833"/>
    <x v="0"/>
    <x v="74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x v="2125"/>
    <n v="1415488887"/>
    <x v="0"/>
    <x v="84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x v="2126"/>
    <n v="1423570063"/>
    <x v="0"/>
    <x v="163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x v="2127"/>
    <n v="1406140369"/>
    <x v="0"/>
    <x v="29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x v="2128"/>
    <n v="1454978100"/>
    <x v="0"/>
    <x v="8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x v="2129"/>
    <n v="1405130663"/>
    <x v="0"/>
    <x v="80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x v="2130"/>
    <n v="1434085091"/>
    <x v="0"/>
    <x v="8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x v="2131"/>
    <n v="1388835692"/>
    <x v="0"/>
    <x v="221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x v="2132"/>
    <n v="1300328399"/>
    <x v="0"/>
    <x v="8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x v="2133"/>
    <n v="1364505391"/>
    <x v="0"/>
    <x v="8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x v="2134"/>
    <n v="1346800033"/>
    <x v="0"/>
    <x v="19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x v="2135"/>
    <n v="1379592786"/>
    <x v="0"/>
    <x v="80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x v="2136"/>
    <n v="1415212229"/>
    <x v="0"/>
    <x v="408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x v="2137"/>
    <n v="1381364339"/>
    <x v="0"/>
    <x v="8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x v="2138"/>
    <n v="1475604008"/>
    <x v="0"/>
    <x v="6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x v="2139"/>
    <n v="1355342424"/>
    <x v="0"/>
    <x v="202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x v="2140"/>
    <n v="1413351559"/>
    <x v="0"/>
    <x v="78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x v="2141"/>
    <n v="1449075010"/>
    <x v="0"/>
    <x v="8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x v="2142"/>
    <n v="1275599812"/>
    <x v="0"/>
    <x v="81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x v="2143"/>
    <n v="1376399240"/>
    <x v="0"/>
    <x v="5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x v="2144"/>
    <n v="1382938914"/>
    <x v="0"/>
    <x v="30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x v="2145"/>
    <n v="1453997910"/>
    <x v="0"/>
    <x v="29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x v="0"/>
    <x v="2146"/>
    <n v="1413356748"/>
    <x v="0"/>
    <x v="16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x v="2147"/>
    <n v="1425404182"/>
    <x v="0"/>
    <x v="84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x v="2148"/>
    <n v="1277512556"/>
    <x v="0"/>
    <x v="78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x v="8"/>
    <x v="2149"/>
    <n v="1465800599"/>
    <x v="0"/>
    <x v="80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x v="2150"/>
    <n v="1464639614"/>
    <x v="0"/>
    <x v="79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x v="2151"/>
    <n v="1392321509"/>
    <x v="0"/>
    <x v="80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x v="2152"/>
    <n v="1417470718"/>
    <x v="0"/>
    <x v="80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x v="2153"/>
    <n v="1389193827"/>
    <x v="0"/>
    <x v="84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x v="2154"/>
    <n v="1456854985"/>
    <x v="0"/>
    <x v="81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x v="2155"/>
    <n v="1375475406"/>
    <x v="0"/>
    <x v="1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x v="0"/>
    <x v="2156"/>
    <n v="1479684783"/>
    <x v="0"/>
    <x v="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x v="2157"/>
    <n v="1356121774"/>
    <x v="0"/>
    <x v="409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x v="2158"/>
    <n v="1308245574"/>
    <x v="0"/>
    <x v="84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x v="2159"/>
    <n v="1334855105"/>
    <x v="0"/>
    <x v="38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x v="0"/>
    <x v="2160"/>
    <n v="1440448059"/>
    <x v="0"/>
    <x v="62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x v="2161"/>
    <n v="1403547791"/>
    <x v="0"/>
    <x v="6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x v="2162"/>
    <n v="1429306520"/>
    <x v="0"/>
    <x v="3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x v="0"/>
    <x v="2163"/>
    <n v="1464196414"/>
    <x v="0"/>
    <x v="1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x v="2164"/>
    <n v="1457539235"/>
    <x v="0"/>
    <x v="2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x v="2165"/>
    <n v="1413922018"/>
    <x v="0"/>
    <x v="58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x v="2166"/>
    <n v="1346463337"/>
    <x v="0"/>
    <x v="22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x v="2167"/>
    <n v="1484058261"/>
    <x v="0"/>
    <x v="158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x v="2168"/>
    <n v="1488214151"/>
    <x v="0"/>
    <x v="63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x v="2169"/>
    <n v="1436810422"/>
    <x v="0"/>
    <x v="10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x v="2170"/>
    <n v="1431903495"/>
    <x v="0"/>
    <x v="5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x v="2171"/>
    <n v="1426773320"/>
    <x v="0"/>
    <x v="62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x v="2172"/>
    <n v="1376066243"/>
    <x v="0"/>
    <x v="24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x v="2173"/>
    <n v="1459861307"/>
    <x v="0"/>
    <x v="287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x v="2174"/>
    <n v="1468455186"/>
    <x v="0"/>
    <x v="55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x v="2175"/>
    <n v="1427987509"/>
    <x v="0"/>
    <x v="26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x v="2176"/>
    <n v="1463032867"/>
    <x v="0"/>
    <x v="44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x v="2177"/>
    <n v="1482160597"/>
    <x v="0"/>
    <x v="410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x v="2178"/>
    <n v="1426133192"/>
    <x v="0"/>
    <x v="64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x v="2179"/>
    <n v="1443801868"/>
    <x v="0"/>
    <x v="76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x v="2180"/>
    <n v="1486426053"/>
    <x v="0"/>
    <x v="28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x v="2181"/>
    <n v="1409261825"/>
    <x v="0"/>
    <x v="289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x v="2182"/>
    <n v="1484037977"/>
    <x v="0"/>
    <x v="411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x v="2183"/>
    <n v="1452530041"/>
    <x v="1"/>
    <x v="161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x v="2184"/>
    <n v="1360830239"/>
    <x v="0"/>
    <x v="412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x v="2185"/>
    <n v="1470062743"/>
    <x v="0"/>
    <x v="413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x v="2186"/>
    <n v="1425531666"/>
    <x v="1"/>
    <x v="414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x v="2187"/>
    <n v="1474380241"/>
    <x v="0"/>
    <x v="415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x v="2188"/>
    <n v="1460055300"/>
    <x v="0"/>
    <x v="106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x v="2189"/>
    <n v="1455721204"/>
    <x v="0"/>
    <x v="416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x v="2190"/>
    <n v="1486065627"/>
    <x v="0"/>
    <x v="20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x v="2191"/>
    <n v="1479414344"/>
    <x v="0"/>
    <x v="417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x v="2192"/>
    <n v="1477043072"/>
    <x v="0"/>
    <x v="418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x v="2193"/>
    <n v="1456423890"/>
    <x v="0"/>
    <x v="419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x v="0"/>
    <x v="2194"/>
    <n v="1436725900"/>
    <x v="0"/>
    <x v="248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x v="0"/>
    <x v="2195"/>
    <n v="1478000502"/>
    <x v="0"/>
    <x v="302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x v="2196"/>
    <n v="1422540059"/>
    <x v="0"/>
    <x v="42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x v="2197"/>
    <n v="1444911600"/>
    <x v="0"/>
    <x v="42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x v="3"/>
    <x v="2198"/>
    <n v="1442311198"/>
    <x v="1"/>
    <x v="140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x v="2199"/>
    <n v="1433775668"/>
    <x v="0"/>
    <x v="40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x v="2200"/>
    <n v="1357157965"/>
    <x v="0"/>
    <x v="33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x v="2201"/>
    <n v="1349209368"/>
    <x v="0"/>
    <x v="422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x v="2202"/>
    <n v="1440535082"/>
    <x v="0"/>
    <x v="133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x v="2203"/>
    <n v="1360222119"/>
    <x v="0"/>
    <x v="196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x v="2204"/>
    <n v="1335987789"/>
    <x v="0"/>
    <x v="74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x v="2205"/>
    <n v="1333001424"/>
    <x v="0"/>
    <x v="69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x v="2206"/>
    <n v="1381984773"/>
    <x v="0"/>
    <x v="63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x v="2207"/>
    <n v="1328649026"/>
    <x v="0"/>
    <x v="5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x v="2208"/>
    <n v="1396524644"/>
    <x v="0"/>
    <x v="41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x v="2209"/>
    <n v="1329442510"/>
    <x v="0"/>
    <x v="250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x v="2210"/>
    <n v="1395168625"/>
    <x v="0"/>
    <x v="148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x v="2211"/>
    <n v="1380650177"/>
    <x v="0"/>
    <x v="252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x v="2212"/>
    <n v="1429127379"/>
    <x v="0"/>
    <x v="29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x v="2213"/>
    <n v="1389121248"/>
    <x v="0"/>
    <x v="5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x v="0"/>
    <x v="2214"/>
    <n v="1329671572"/>
    <x v="0"/>
    <x v="51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x v="2215"/>
    <n v="1436464945"/>
    <x v="0"/>
    <x v="25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x v="2216"/>
    <n v="1445539113"/>
    <x v="0"/>
    <x v="82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x v="2217"/>
    <n v="1344281383"/>
    <x v="0"/>
    <x v="88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x v="2218"/>
    <n v="1437412512"/>
    <x v="0"/>
    <x v="10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x v="2219"/>
    <n v="1372296436"/>
    <x v="0"/>
    <x v="50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x v="2220"/>
    <n v="1458748809"/>
    <x v="0"/>
    <x v="423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x v="2221"/>
    <n v="1325184847"/>
    <x v="0"/>
    <x v="209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x v="2222"/>
    <n v="1432826568"/>
    <x v="0"/>
    <x v="61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x v="2223"/>
    <n v="1475337675"/>
    <x v="0"/>
    <x v="228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x v="2224"/>
    <n v="1408734015"/>
    <x v="0"/>
    <x v="42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x v="2225"/>
    <n v="1452625822"/>
    <x v="0"/>
    <x v="306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x v="2226"/>
    <n v="1381778555"/>
    <x v="0"/>
    <x v="425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x v="2227"/>
    <n v="1437115236"/>
    <x v="0"/>
    <x v="296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x v="2228"/>
    <n v="1375113391"/>
    <x v="0"/>
    <x v="380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x v="2229"/>
    <n v="1395868127"/>
    <x v="0"/>
    <x v="156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x v="2230"/>
    <n v="1369864301"/>
    <x v="0"/>
    <x v="426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x v="2231"/>
    <n v="1402945408"/>
    <x v="0"/>
    <x v="427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x v="2232"/>
    <n v="1448269539"/>
    <x v="0"/>
    <x v="428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x v="2233"/>
    <n v="1481053647"/>
    <x v="0"/>
    <x v="33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x v="2234"/>
    <n v="1424997111"/>
    <x v="0"/>
    <x v="206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x v="2235"/>
    <n v="1451746123"/>
    <x v="0"/>
    <x v="34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x v="2236"/>
    <n v="1412294683"/>
    <x v="0"/>
    <x v="429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x v="2237"/>
    <n v="1486565716"/>
    <x v="0"/>
    <x v="1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x v="2238"/>
    <n v="1382742014"/>
    <x v="0"/>
    <x v="374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x v="2239"/>
    <n v="1458762544"/>
    <x v="0"/>
    <x v="93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x v="2240"/>
    <n v="1485892300"/>
    <x v="0"/>
    <x v="430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x v="2241"/>
    <n v="1382449733"/>
    <x v="0"/>
    <x v="431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x v="2242"/>
    <n v="1488823290"/>
    <x v="0"/>
    <x v="432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x v="2243"/>
    <n v="1475609946"/>
    <x v="0"/>
    <x v="126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x v="2244"/>
    <n v="1390323617"/>
    <x v="0"/>
    <x v="433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x v="2245"/>
    <n v="1438801210"/>
    <x v="0"/>
    <x v="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x v="2246"/>
    <n v="1436975965"/>
    <x v="0"/>
    <x v="434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x v="2247"/>
    <n v="1479157278"/>
    <x v="0"/>
    <x v="130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x v="2248"/>
    <n v="1362329565"/>
    <x v="0"/>
    <x v="387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x v="2249"/>
    <n v="1478131673"/>
    <x v="0"/>
    <x v="435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x v="2250"/>
    <n v="1406362677"/>
    <x v="0"/>
    <x v="436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x v="2251"/>
    <n v="1469173938"/>
    <x v="0"/>
    <x v="437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x v="2252"/>
    <n v="1445267347"/>
    <x v="0"/>
    <x v="87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x v="2253"/>
    <n v="1484667168"/>
    <x v="0"/>
    <x v="438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x v="2254"/>
    <n v="1460069451"/>
    <x v="0"/>
    <x v="197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x v="2255"/>
    <n v="1478602246"/>
    <x v="0"/>
    <x v="133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x v="2256"/>
    <n v="1463351329"/>
    <x v="0"/>
    <x v="3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x v="0"/>
    <x v="2257"/>
    <n v="1431453687"/>
    <x v="0"/>
    <x v="242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x v="2258"/>
    <n v="1480360736"/>
    <x v="0"/>
    <x v="190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x v="2259"/>
    <n v="1393287850"/>
    <x v="0"/>
    <x v="87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x v="2260"/>
    <n v="1485278620"/>
    <x v="0"/>
    <x v="439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x v="2261"/>
    <n v="1413295358"/>
    <x v="0"/>
    <x v="33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x v="2262"/>
    <n v="1420919913"/>
    <x v="0"/>
    <x v="65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x v="2263"/>
    <n v="1462543114"/>
    <x v="0"/>
    <x v="440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x v="2264"/>
    <n v="1479241707"/>
    <x v="0"/>
    <x v="5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x v="2265"/>
    <n v="1460235592"/>
    <x v="0"/>
    <x v="441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x v="2266"/>
    <n v="1416945297"/>
    <x v="0"/>
    <x v="442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x v="2267"/>
    <n v="1486691915"/>
    <x v="0"/>
    <x v="441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x v="2268"/>
    <n v="1486745663"/>
    <x v="0"/>
    <x v="443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x v="2269"/>
    <n v="1482353513"/>
    <x v="0"/>
    <x v="444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x v="2270"/>
    <n v="1478736004"/>
    <x v="0"/>
    <x v="445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x v="2271"/>
    <n v="1446914836"/>
    <x v="0"/>
    <x v="446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x v="2272"/>
    <n v="1487164242"/>
    <x v="0"/>
    <x v="206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x v="2273"/>
    <n v="1390564857"/>
    <x v="0"/>
    <x v="221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x v="2274"/>
    <n v="1416667679"/>
    <x v="0"/>
    <x v="1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x v="2275"/>
    <n v="1386344289"/>
    <x v="0"/>
    <x v="11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x v="2276"/>
    <n v="1327767423"/>
    <x v="0"/>
    <x v="44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x v="2277"/>
    <n v="1448902867"/>
    <x v="0"/>
    <x v="33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x v="2278"/>
    <n v="1421436099"/>
    <x v="0"/>
    <x v="58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x v="2279"/>
    <n v="1439909991"/>
    <x v="0"/>
    <x v="436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x v="2280"/>
    <n v="1306219897"/>
    <x v="0"/>
    <x v="202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x v="2281"/>
    <n v="1447560686"/>
    <x v="0"/>
    <x v="8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x v="2282"/>
    <n v="1331348404"/>
    <x v="0"/>
    <x v="53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x v="2283"/>
    <n v="1297451245"/>
    <x v="0"/>
    <x v="211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x v="2284"/>
    <n v="1338352043"/>
    <x v="0"/>
    <x v="1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x v="2285"/>
    <n v="1376003254"/>
    <x v="0"/>
    <x v="25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x v="2286"/>
    <n v="1401724860"/>
    <x v="0"/>
    <x v="448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x v="2287"/>
    <n v="1339098689"/>
    <x v="0"/>
    <x v="20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x v="2288"/>
    <n v="1382659060"/>
    <x v="0"/>
    <x v="20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x v="2289"/>
    <n v="1252908330"/>
    <x v="0"/>
    <x v="60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x v="2290"/>
    <n v="1332199618"/>
    <x v="0"/>
    <x v="68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x v="2291"/>
    <n v="1332175476"/>
    <x v="0"/>
    <x v="67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x v="2292"/>
    <n v="1346345999"/>
    <x v="0"/>
    <x v="74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x v="2293"/>
    <n v="1356110480"/>
    <x v="0"/>
    <x v="300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x v="2294"/>
    <n v="1356648856"/>
    <x v="0"/>
    <x v="69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x v="2295"/>
    <n v="1326994426"/>
    <x v="0"/>
    <x v="108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x v="2296"/>
    <n v="1328749249"/>
    <x v="0"/>
    <x v="10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x v="2297"/>
    <n v="1393272633"/>
    <x v="0"/>
    <x v="449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x v="2298"/>
    <n v="1295657209"/>
    <x v="0"/>
    <x v="25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x v="2299"/>
    <n v="1339694816"/>
    <x v="0"/>
    <x v="63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x v="0"/>
    <x v="2300"/>
    <n v="1369193496"/>
    <x v="1"/>
    <x v="263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x v="2301"/>
    <n v="1385585434"/>
    <x v="1"/>
    <x v="268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x v="2302"/>
    <n v="1320287996"/>
    <x v="1"/>
    <x v="27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x v="1254"/>
    <n v="1290281691"/>
    <x v="1"/>
    <x v="116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x v="2303"/>
    <n v="1405356072"/>
    <x v="1"/>
    <x v="15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x v="2304"/>
    <n v="1328760129"/>
    <x v="1"/>
    <x v="196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x v="2305"/>
    <n v="1333653333"/>
    <x v="1"/>
    <x v="11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x v="2306"/>
    <n v="1406847996"/>
    <x v="1"/>
    <x v="450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x v="2307"/>
    <n v="1359848537"/>
    <x v="1"/>
    <x v="329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x v="2308"/>
    <n v="1361300615"/>
    <x v="1"/>
    <x v="451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x v="2309"/>
    <n v="1396829189"/>
    <x v="1"/>
    <x v="201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x v="2310"/>
    <n v="1395155478"/>
    <x v="1"/>
    <x v="1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x v="0"/>
    <x v="2311"/>
    <n v="1333494026"/>
    <x v="1"/>
    <x v="328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x v="2312"/>
    <n v="1336482857"/>
    <x v="1"/>
    <x v="133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x v="2313"/>
    <n v="1333646743"/>
    <x v="1"/>
    <x v="31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x v="2314"/>
    <n v="1253726650"/>
    <x v="1"/>
    <x v="452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x v="2315"/>
    <n v="1263474049"/>
    <x v="1"/>
    <x v="19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x v="2316"/>
    <n v="1251214014"/>
    <x v="1"/>
    <x v="430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x v="2317"/>
    <n v="1384480685"/>
    <x v="1"/>
    <x v="99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x v="2318"/>
    <n v="1393443400"/>
    <x v="1"/>
    <x v="30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x v="2319"/>
    <n v="1488694501"/>
    <x v="0"/>
    <x v="31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x v="2320"/>
    <n v="1489181369"/>
    <x v="0"/>
    <x v="80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x v="2321"/>
    <n v="1489428447"/>
    <x v="0"/>
    <x v="80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x v="2322"/>
    <n v="1487970885"/>
    <x v="0"/>
    <x v="42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x v="2323"/>
    <n v="1488241931"/>
    <x v="0"/>
    <x v="63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x v="2324"/>
    <n v="1489106948"/>
    <x v="0"/>
    <x v="29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x v="2325"/>
    <n v="1406066440"/>
    <x v="1"/>
    <x v="453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x v="2326"/>
    <n v="1431715537"/>
    <x v="1"/>
    <x v="416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x v="2327"/>
    <n v="1403017146"/>
    <x v="1"/>
    <x v="207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x v="2328"/>
    <n v="1448400943"/>
    <x v="1"/>
    <x v="430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x v="2329"/>
    <n v="1405728490"/>
    <x v="1"/>
    <x v="454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x v="2330"/>
    <n v="1420643071"/>
    <x v="1"/>
    <x v="455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x v="2331"/>
    <n v="1399563390"/>
    <x v="1"/>
    <x v="225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x v="2332"/>
    <n v="1412611498"/>
    <x v="1"/>
    <x v="85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x v="2333"/>
    <n v="1399902243"/>
    <x v="1"/>
    <x v="170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x v="2334"/>
    <n v="1390860695"/>
    <x v="1"/>
    <x v="456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x v="2335"/>
    <n v="1401204143"/>
    <x v="1"/>
    <x v="122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x v="2336"/>
    <n v="1401485484"/>
    <x v="1"/>
    <x v="252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x v="2337"/>
    <n v="1479496309"/>
    <x v="1"/>
    <x v="457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x v="2338"/>
    <n v="1475249138"/>
    <x v="1"/>
    <x v="458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x v="2339"/>
    <n v="1434137504"/>
    <x v="0"/>
    <x v="78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x v="2340"/>
    <n v="1410799870"/>
    <x v="0"/>
    <x v="78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x v="2341"/>
    <n v="1447962505"/>
    <x v="0"/>
    <x v="29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x v="2342"/>
    <n v="1464197269"/>
    <x v="0"/>
    <x v="29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x v="2343"/>
    <n v="1424822556"/>
    <x v="0"/>
    <x v="78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x v="2344"/>
    <n v="1472843431"/>
    <x v="0"/>
    <x v="8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x v="2345"/>
    <n v="1469543676"/>
    <x v="0"/>
    <x v="29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x v="2346"/>
    <n v="1450822938"/>
    <x v="0"/>
    <x v="81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x v="2347"/>
    <n v="1436812628"/>
    <x v="0"/>
    <x v="78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x v="2348"/>
    <n v="1480882370"/>
    <x v="0"/>
    <x v="78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x v="2349"/>
    <n v="1427768739"/>
    <x v="0"/>
    <x v="63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x v="2350"/>
    <n v="1428419552"/>
    <x v="0"/>
    <x v="78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x v="2351"/>
    <n v="1428596022"/>
    <x v="0"/>
    <x v="78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x v="2352"/>
    <n v="1415726460"/>
    <x v="0"/>
    <x v="29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x v="2353"/>
    <n v="1428012136"/>
    <x v="0"/>
    <x v="84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x v="2354"/>
    <n v="1430938104"/>
    <x v="0"/>
    <x v="78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x v="2355"/>
    <n v="1442501578"/>
    <x v="0"/>
    <x v="78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x v="2356"/>
    <n v="1417818036"/>
    <x v="0"/>
    <x v="78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x v="2357"/>
    <n v="1433432124"/>
    <x v="0"/>
    <x v="8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x v="2358"/>
    <n v="1452272280"/>
    <x v="0"/>
    <x v="29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x v="2359"/>
    <n v="1459975008"/>
    <x v="0"/>
    <x v="78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x v="2360"/>
    <n v="1415723470"/>
    <x v="0"/>
    <x v="84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x v="2361"/>
    <n v="1447460200"/>
    <x v="0"/>
    <x v="78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x v="2362"/>
    <n v="1441146356"/>
    <x v="0"/>
    <x v="78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x v="2363"/>
    <n v="1449596425"/>
    <x v="0"/>
    <x v="78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x v="2364"/>
    <n v="1442839533"/>
    <x v="0"/>
    <x v="74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x v="2365"/>
    <n v="1456442216"/>
    <x v="0"/>
    <x v="25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x v="2366"/>
    <n v="1425143965"/>
    <x v="0"/>
    <x v="84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x v="2367"/>
    <n v="1452540611"/>
    <x v="0"/>
    <x v="78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x v="2368"/>
    <n v="1416285141"/>
    <x v="0"/>
    <x v="80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x v="2369"/>
    <n v="1432665596"/>
    <x v="0"/>
    <x v="78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x v="2370"/>
    <n v="1427247571"/>
    <x v="0"/>
    <x v="79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x v="9"/>
    <x v="2371"/>
    <n v="1438271624"/>
    <x v="0"/>
    <x v="29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x v="2372"/>
    <n v="1421180060"/>
    <x v="0"/>
    <x v="29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x v="2373"/>
    <n v="1470859437"/>
    <x v="0"/>
    <x v="78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x v="2374"/>
    <n v="1447193566"/>
    <x v="0"/>
    <x v="80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x v="2375"/>
    <n v="1477515183"/>
    <x v="0"/>
    <x v="78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x v="2376"/>
    <n v="1438042730"/>
    <x v="0"/>
    <x v="78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x v="2377"/>
    <n v="1440116616"/>
    <x v="0"/>
    <x v="78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x v="2378"/>
    <n v="1441134142"/>
    <x v="0"/>
    <x v="8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x v="2379"/>
    <n v="1426112848"/>
    <x v="0"/>
    <x v="63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x v="2380"/>
    <n v="1436502603"/>
    <x v="0"/>
    <x v="84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x v="2381"/>
    <n v="1421976107"/>
    <x v="0"/>
    <x v="8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x v="2382"/>
    <n v="1413337043"/>
    <x v="0"/>
    <x v="22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x v="2383"/>
    <n v="1436201432"/>
    <x v="0"/>
    <x v="63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x v="2384"/>
    <n v="1415736424"/>
    <x v="0"/>
    <x v="78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x v="2385"/>
    <n v="1465311740"/>
    <x v="0"/>
    <x v="8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x v="2386"/>
    <n v="1418761759"/>
    <x v="0"/>
    <x v="22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x v="2387"/>
    <n v="1435160452"/>
    <x v="0"/>
    <x v="29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x v="2388"/>
    <n v="1416896264"/>
    <x v="0"/>
    <x v="78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x v="2389"/>
    <n v="1425236644"/>
    <x v="0"/>
    <x v="29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x v="2390"/>
    <n v="1443495223"/>
    <x v="0"/>
    <x v="78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x v="2391"/>
    <n v="1436456017"/>
    <x v="0"/>
    <x v="29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x v="2392"/>
    <n v="1422348093"/>
    <x v="0"/>
    <x v="84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x v="2393"/>
    <n v="1481597687"/>
    <x v="0"/>
    <x v="78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x v="2394"/>
    <n v="1442348558"/>
    <x v="0"/>
    <x v="29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x v="2395"/>
    <n v="1417641256"/>
    <x v="0"/>
    <x v="78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x v="2396"/>
    <n v="1433282384"/>
    <x v="0"/>
    <x v="78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x v="2397"/>
    <n v="1415910506"/>
    <x v="0"/>
    <x v="78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x v="2398"/>
    <n v="1458023164"/>
    <x v="0"/>
    <x v="78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x v="2399"/>
    <n v="1452023096"/>
    <x v="0"/>
    <x v="82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x v="0"/>
    <x v="2400"/>
    <n v="1428941931"/>
    <x v="0"/>
    <x v="29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x v="2401"/>
    <n v="1454188258"/>
    <x v="0"/>
    <x v="8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x v="2402"/>
    <n v="1449190607"/>
    <x v="0"/>
    <x v="78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x v="2403"/>
    <n v="1471096975"/>
    <x v="0"/>
    <x v="9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x v="2404"/>
    <n v="1418179190"/>
    <x v="0"/>
    <x v="38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x v="2405"/>
    <n v="1426772928"/>
    <x v="0"/>
    <x v="51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x v="2406"/>
    <n v="1412652157"/>
    <x v="0"/>
    <x v="84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x v="2407"/>
    <n v="1437339675"/>
    <x v="0"/>
    <x v="79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x v="2408"/>
    <n v="1439027275"/>
    <x v="0"/>
    <x v="78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x v="2409"/>
    <n v="1437932082"/>
    <x v="0"/>
    <x v="8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x v="2410"/>
    <n v="1476294073"/>
    <x v="0"/>
    <x v="78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x v="2411"/>
    <n v="1398911882"/>
    <x v="0"/>
    <x v="8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x v="2412"/>
    <n v="1436805660"/>
    <x v="0"/>
    <x v="62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x v="2413"/>
    <n v="1466023346"/>
    <x v="0"/>
    <x v="79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x v="2414"/>
    <n v="1421343743"/>
    <x v="0"/>
    <x v="29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x v="2415"/>
    <n v="1405113187"/>
    <x v="0"/>
    <x v="78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x v="0"/>
    <x v="2416"/>
    <n v="1422045244"/>
    <x v="0"/>
    <x v="81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x v="2417"/>
    <n v="1419097389"/>
    <x v="0"/>
    <x v="78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x v="2418"/>
    <n v="1410396095"/>
    <x v="0"/>
    <x v="17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x v="0"/>
    <x v="2419"/>
    <n v="1421944196"/>
    <x v="0"/>
    <x v="29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x v="2420"/>
    <n v="1423502636"/>
    <x v="0"/>
    <x v="29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x v="2421"/>
    <n v="1417452890"/>
    <x v="0"/>
    <x v="29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x v="0"/>
    <x v="2422"/>
    <n v="1411853108"/>
    <x v="0"/>
    <x v="82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x v="2423"/>
    <n v="1463090149"/>
    <x v="0"/>
    <x v="29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x v="2424"/>
    <n v="1433822692"/>
    <x v="0"/>
    <x v="78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x v="2425"/>
    <n v="1455262733"/>
    <x v="0"/>
    <x v="29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x v="2426"/>
    <n v="1423594151"/>
    <x v="0"/>
    <x v="29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x v="2427"/>
    <n v="1483131966"/>
    <x v="0"/>
    <x v="80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x v="2428"/>
    <n v="1452654504"/>
    <x v="0"/>
    <x v="84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x v="0"/>
    <x v="2429"/>
    <n v="1461896613"/>
    <x v="0"/>
    <x v="84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x v="2430"/>
    <n v="1423199697"/>
    <x v="0"/>
    <x v="84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x v="2431"/>
    <n v="1454016943"/>
    <x v="0"/>
    <x v="78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x v="2432"/>
    <n v="1435206474"/>
    <x v="0"/>
    <x v="84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x v="2433"/>
    <n v="1441435186"/>
    <x v="0"/>
    <x v="80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x v="2434"/>
    <n v="1448894770"/>
    <x v="0"/>
    <x v="84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x v="2435"/>
    <n v="1422400188"/>
    <x v="0"/>
    <x v="78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x v="2436"/>
    <n v="1444341462"/>
    <x v="0"/>
    <x v="29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x v="2437"/>
    <n v="1442605129"/>
    <x v="0"/>
    <x v="78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x v="2438"/>
    <n v="1452807313"/>
    <x v="0"/>
    <x v="84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x v="2439"/>
    <n v="1435806054"/>
    <x v="0"/>
    <x v="280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x v="2440"/>
    <n v="1424188828"/>
    <x v="0"/>
    <x v="459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x v="2441"/>
    <n v="1405522822"/>
    <x v="0"/>
    <x v="409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x v="2442"/>
    <n v="1461607591"/>
    <x v="0"/>
    <x v="42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x v="2443"/>
    <n v="1440650021"/>
    <x v="0"/>
    <x v="248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x v="2444"/>
    <n v="1477578471"/>
    <x v="0"/>
    <x v="112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x v="2445"/>
    <n v="1476184593"/>
    <x v="0"/>
    <x v="152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x v="2446"/>
    <n v="1472110513"/>
    <x v="0"/>
    <x v="82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x v="2447"/>
    <n v="1414725915"/>
    <x v="0"/>
    <x v="148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x v="2448"/>
    <n v="1411177456"/>
    <x v="0"/>
    <x v="33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x v="2449"/>
    <n v="1487022490"/>
    <x v="0"/>
    <x v="153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x v="2450"/>
    <n v="1448914500"/>
    <x v="0"/>
    <x v="41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x v="2451"/>
    <n v="1483461409"/>
    <x v="0"/>
    <x v="85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x v="2452"/>
    <n v="1486183808"/>
    <x v="0"/>
    <x v="208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x v="2453"/>
    <n v="1458758750"/>
    <x v="0"/>
    <x v="38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x v="2454"/>
    <n v="1485471839"/>
    <x v="0"/>
    <x v="85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x v="2455"/>
    <n v="1456237656"/>
    <x v="0"/>
    <x v="20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x v="2456"/>
    <n v="1462481718"/>
    <x v="0"/>
    <x v="144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x v="2457"/>
    <n v="1454858285"/>
    <x v="0"/>
    <x v="460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x v="2458"/>
    <n v="1480480167"/>
    <x v="0"/>
    <x v="32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x v="1837"/>
    <n v="1314577097"/>
    <x v="0"/>
    <x v="48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x v="2459"/>
    <n v="1340944096"/>
    <x v="0"/>
    <x v="248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x v="0"/>
    <x v="2460"/>
    <n v="1362710425"/>
    <x v="0"/>
    <x v="11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x v="2461"/>
    <n v="1441143397"/>
    <x v="0"/>
    <x v="68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x v="2462"/>
    <n v="1345828548"/>
    <x v="0"/>
    <x v="53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x v="2463"/>
    <n v="1365474453"/>
    <x v="0"/>
    <x v="47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x v="2464"/>
    <n v="1335473931"/>
    <x v="0"/>
    <x v="68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x v="2465"/>
    <n v="1348285321"/>
    <x v="0"/>
    <x v="6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x v="2466"/>
    <n v="1295000329"/>
    <x v="0"/>
    <x v="5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x v="2467"/>
    <n v="1335232055"/>
    <x v="0"/>
    <x v="17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x v="2468"/>
    <n v="1324079392"/>
    <x v="0"/>
    <x v="5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x v="2469"/>
    <n v="1277433980"/>
    <x v="0"/>
    <x v="201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x v="2470"/>
    <n v="1349978269"/>
    <x v="0"/>
    <x v="5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x v="2471"/>
    <n v="1282868176"/>
    <x v="0"/>
    <x v="44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x v="2472"/>
    <n v="1273647255"/>
    <x v="0"/>
    <x v="75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x v="2473"/>
    <n v="1412149970"/>
    <x v="0"/>
    <x v="16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x v="0"/>
    <x v="2474"/>
    <n v="1340901345"/>
    <x v="0"/>
    <x v="14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x v="2475"/>
    <n v="1355525313"/>
    <x v="0"/>
    <x v="1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x v="2476"/>
    <n v="1342545994"/>
    <x v="0"/>
    <x v="38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x v="2477"/>
    <n v="1439332084"/>
    <x v="0"/>
    <x v="22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x v="2478"/>
    <n v="1333207808"/>
    <x v="0"/>
    <x v="1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x v="2479"/>
    <n v="1308336383"/>
    <x v="0"/>
    <x v="20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x v="2480"/>
    <n v="1330711203"/>
    <x v="0"/>
    <x v="10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x v="2481"/>
    <n v="1313532003"/>
    <x v="0"/>
    <x v="24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x v="2482"/>
    <n v="1315439879"/>
    <x v="0"/>
    <x v="14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x v="2483"/>
    <n v="1332521976"/>
    <x v="0"/>
    <x v="209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x v="2484"/>
    <n v="1335491997"/>
    <x v="0"/>
    <x v="44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x v="2485"/>
    <n v="1318864308"/>
    <x v="0"/>
    <x v="71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x v="2486"/>
    <n v="1365525239"/>
    <x v="0"/>
    <x v="11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x v="2487"/>
    <n v="1335245276"/>
    <x v="0"/>
    <x v="38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x v="2488"/>
    <n v="1293739714"/>
    <x v="0"/>
    <x v="73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x v="0"/>
    <x v="2489"/>
    <n v="1335397188"/>
    <x v="0"/>
    <x v="74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x v="2490"/>
    <n v="1363320140"/>
    <x v="0"/>
    <x v="461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x v="2491"/>
    <n v="1335194944"/>
    <x v="0"/>
    <x v="70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x v="2492"/>
    <n v="1336430575"/>
    <x v="0"/>
    <x v="288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x v="2493"/>
    <n v="1361577292"/>
    <x v="0"/>
    <x v="73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x v="2494"/>
    <n v="1309986338"/>
    <x v="0"/>
    <x v="6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x v="2495"/>
    <n v="1421190787"/>
    <x v="0"/>
    <x v="9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x v="2496"/>
    <n v="1352820837"/>
    <x v="0"/>
    <x v="203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x v="2497"/>
    <n v="1337884375"/>
    <x v="0"/>
    <x v="60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x v="2498"/>
    <n v="1440787104"/>
    <x v="0"/>
    <x v="63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x v="2499"/>
    <n v="1407440918"/>
    <x v="0"/>
    <x v="81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x v="2500"/>
    <n v="1462743308"/>
    <x v="0"/>
    <x v="78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x v="2501"/>
    <n v="1413418934"/>
    <x v="0"/>
    <x v="78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x v="2502"/>
    <n v="1423704016"/>
    <x v="0"/>
    <x v="78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x v="2503"/>
    <n v="1441955269"/>
    <x v="0"/>
    <x v="84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x v="0"/>
    <x v="2504"/>
    <n v="1428716704"/>
    <x v="0"/>
    <x v="78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x v="2505"/>
    <n v="1405464634"/>
    <x v="0"/>
    <x v="78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x v="2506"/>
    <n v="1424719549"/>
    <x v="0"/>
    <x v="33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x v="2507"/>
    <n v="1426463772"/>
    <x v="0"/>
    <x v="84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x v="2508"/>
    <n v="1451731413"/>
    <x v="0"/>
    <x v="78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x v="2509"/>
    <n v="1417208561"/>
    <x v="0"/>
    <x v="78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x v="2510"/>
    <n v="1482883789"/>
    <x v="0"/>
    <x v="78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x v="2511"/>
    <n v="1407057677"/>
    <x v="0"/>
    <x v="80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x v="2512"/>
    <n v="1422043753"/>
    <x v="0"/>
    <x v="8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x v="2513"/>
    <n v="1414683652"/>
    <x v="0"/>
    <x v="78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x v="2514"/>
    <n v="1424200530"/>
    <x v="0"/>
    <x v="51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x v="2515"/>
    <n v="1413303628"/>
    <x v="0"/>
    <x v="78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x v="2516"/>
    <n v="1403149404"/>
    <x v="0"/>
    <x v="80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x v="2517"/>
    <n v="1472567085"/>
    <x v="0"/>
    <x v="78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n v="1442963621"/>
    <x v="0"/>
    <x v="46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x v="2519"/>
    <n v="1459431960"/>
    <x v="0"/>
    <x v="74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x v="2520"/>
    <n v="1413674692"/>
    <x v="0"/>
    <x v="55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x v="2521"/>
    <n v="1416338557"/>
    <x v="0"/>
    <x v="68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x v="2522"/>
    <n v="1338322571"/>
    <x v="0"/>
    <x v="144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x v="2523"/>
    <n v="1415585474"/>
    <x v="0"/>
    <x v="51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x v="2524"/>
    <n v="1380477691"/>
    <x v="0"/>
    <x v="26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x v="2525"/>
    <n v="1438459303"/>
    <x v="0"/>
    <x v="75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x v="0"/>
    <x v="2526"/>
    <n v="1328752575"/>
    <x v="0"/>
    <x v="88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x v="2527"/>
    <n v="1426711505"/>
    <x v="0"/>
    <x v="53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x v="2528"/>
    <n v="1437668354"/>
    <x v="0"/>
    <x v="42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x v="2529"/>
    <n v="1342556566"/>
    <x v="0"/>
    <x v="65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x v="2530"/>
    <n v="1359568911"/>
    <x v="0"/>
    <x v="327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n v="1257871712"/>
    <x v="0"/>
    <x v="25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x v="0"/>
    <x v="2532"/>
    <n v="1414781945"/>
    <x v="0"/>
    <x v="76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x v="2533"/>
    <n v="1373337166"/>
    <x v="0"/>
    <x v="80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x v="2534"/>
    <n v="1307028855"/>
    <x v="0"/>
    <x v="202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x v="2535"/>
    <n v="1359029661"/>
    <x v="0"/>
    <x v="333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x v="2536"/>
    <n v="1417729152"/>
    <x v="0"/>
    <x v="211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x v="2537"/>
    <n v="1314720721"/>
    <x v="0"/>
    <x v="74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x v="2538"/>
    <n v="1375008418"/>
    <x v="0"/>
    <x v="287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x v="2539"/>
    <n v="1377252857"/>
    <x v="0"/>
    <x v="62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x v="2540"/>
    <n v="1291257298"/>
    <x v="0"/>
    <x v="62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x v="2541"/>
    <n v="1339158569"/>
    <x v="0"/>
    <x v="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x v="2542"/>
    <n v="1421983138"/>
    <x v="0"/>
    <x v="42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x v="2543"/>
    <n v="1378586179"/>
    <x v="0"/>
    <x v="71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x v="2544"/>
    <n v="1330972403"/>
    <x v="0"/>
    <x v="179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x v="2545"/>
    <n v="1473087637"/>
    <x v="0"/>
    <x v="7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x v="2546"/>
    <n v="1366999870"/>
    <x v="0"/>
    <x v="7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x v="2547"/>
    <n v="1439392406"/>
    <x v="0"/>
    <x v="3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x v="2548"/>
    <n v="1329890585"/>
    <x v="0"/>
    <x v="6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x v="2549"/>
    <n v="1486149981"/>
    <x v="0"/>
    <x v="59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x v="2550"/>
    <n v="1343018807"/>
    <x v="0"/>
    <x v="65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x v="2551"/>
    <n v="1430445163"/>
    <x v="0"/>
    <x v="85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x v="2552"/>
    <n v="1335541393"/>
    <x v="0"/>
    <x v="2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x v="2553"/>
    <n v="1352504857"/>
    <x v="0"/>
    <x v="69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x v="1"/>
    <x v="2554"/>
    <n v="1397584386"/>
    <x v="0"/>
    <x v="17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x v="2555"/>
    <n v="1427747906"/>
    <x v="0"/>
    <x v="59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x v="2556"/>
    <n v="1318539484"/>
    <x v="0"/>
    <x v="20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x v="2557"/>
    <n v="1423090174"/>
    <x v="0"/>
    <x v="64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x v="2558"/>
    <n v="1442148089"/>
    <x v="0"/>
    <x v="78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x v="2559"/>
    <n v="1471005339"/>
    <x v="0"/>
    <x v="8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x v="0"/>
    <x v="2560"/>
    <n v="1433042451"/>
    <x v="0"/>
    <x v="78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x v="2561"/>
    <n v="1404262699"/>
    <x v="0"/>
    <x v="78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x v="2562"/>
    <n v="1457710589"/>
    <x v="0"/>
    <x v="29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x v="2563"/>
    <n v="1406071948"/>
    <x v="0"/>
    <x v="78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x v="2564"/>
    <n v="1427231138"/>
    <x v="0"/>
    <x v="84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x v="2565"/>
    <n v="1470153594"/>
    <x v="0"/>
    <x v="29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x v="2566"/>
    <n v="1439865112"/>
    <x v="0"/>
    <x v="84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x v="2567"/>
    <n v="1483998035"/>
    <x v="0"/>
    <x v="84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x v="2568"/>
    <n v="1458461521"/>
    <x v="0"/>
    <x v="80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x v="2569"/>
    <n v="1426301517"/>
    <x v="0"/>
    <x v="78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x v="2570"/>
    <n v="1404915149"/>
    <x v="0"/>
    <x v="78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x v="2571"/>
    <n v="1461786545"/>
    <x v="0"/>
    <x v="78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x v="2572"/>
    <n v="1418438194"/>
    <x v="0"/>
    <x v="78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x v="2573"/>
    <n v="1424823247"/>
    <x v="0"/>
    <x v="78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x v="2574"/>
    <n v="1405021297"/>
    <x v="0"/>
    <x v="78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x v="2575"/>
    <n v="1440203579"/>
    <x v="0"/>
    <x v="78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x v="2576"/>
    <n v="1405626903"/>
    <x v="0"/>
    <x v="8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x v="2577"/>
    <n v="1429170603"/>
    <x v="0"/>
    <x v="84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x v="2578"/>
    <n v="1445094298"/>
    <x v="0"/>
    <x v="202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x v="0"/>
    <x v="2579"/>
    <n v="1475192634"/>
    <x v="0"/>
    <x v="29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x v="2580"/>
    <n v="1421346480"/>
    <x v="0"/>
    <x v="81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x v="2581"/>
    <n v="1431749369"/>
    <x v="0"/>
    <x v="78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x v="2582"/>
    <n v="1402009632"/>
    <x v="0"/>
    <x v="29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x v="2583"/>
    <n v="1448438136"/>
    <x v="0"/>
    <x v="29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x v="2584"/>
    <n v="1448899953"/>
    <x v="0"/>
    <x v="79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x v="2585"/>
    <n v="1423325626"/>
    <x v="0"/>
    <x v="22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x v="2586"/>
    <n v="1456145527"/>
    <x v="0"/>
    <x v="29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x v="2587"/>
    <n v="1453212497"/>
    <x v="0"/>
    <x v="78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x v="2588"/>
    <n v="1452721524"/>
    <x v="0"/>
    <x v="84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x v="2589"/>
    <n v="1409944421"/>
    <x v="0"/>
    <x v="29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x v="2590"/>
    <n v="1427401026"/>
    <x v="0"/>
    <x v="78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x v="2591"/>
    <n v="1404861228"/>
    <x v="0"/>
    <x v="29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x v="2592"/>
    <n v="1485323500"/>
    <x v="0"/>
    <x v="10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x v="2593"/>
    <n v="1404835009"/>
    <x v="0"/>
    <x v="74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x v="2594"/>
    <n v="1463731917"/>
    <x v="0"/>
    <x v="63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x v="2595"/>
    <n v="1440447001"/>
    <x v="0"/>
    <x v="25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x v="2596"/>
    <n v="1403201147"/>
    <x v="0"/>
    <x v="81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x v="2597"/>
    <n v="1453757800"/>
    <x v="0"/>
    <x v="209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x v="2598"/>
    <n v="1346276349"/>
    <x v="1"/>
    <x v="299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x v="2599"/>
    <n v="1412358968"/>
    <x v="1"/>
    <x v="463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x v="2600"/>
    <n v="1386626054"/>
    <x v="1"/>
    <x v="133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x v="2601"/>
    <n v="1333070023"/>
    <x v="1"/>
    <x v="306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x v="2602"/>
    <n v="1463576390"/>
    <x v="1"/>
    <x v="464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x v="2603"/>
    <n v="1396026382"/>
    <x v="1"/>
    <x v="46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x v="2604"/>
    <n v="1435611572"/>
    <x v="1"/>
    <x v="367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x v="2605"/>
    <n v="1485976468"/>
    <x v="1"/>
    <x v="466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x v="2606"/>
    <n v="1339738951"/>
    <x v="1"/>
    <x v="467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x v="2607"/>
    <n v="1468444125"/>
    <x v="1"/>
    <x v="468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x v="2608"/>
    <n v="1480493014"/>
    <x v="1"/>
    <x v="469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x v="2609"/>
    <n v="1418095570"/>
    <x v="1"/>
    <x v="32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x v="2610"/>
    <n v="1345664294"/>
    <x v="1"/>
    <x v="33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x v="2611"/>
    <n v="1396371612"/>
    <x v="1"/>
    <x v="61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x v="2612"/>
    <n v="1458820564"/>
    <x v="0"/>
    <x v="250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x v="2613"/>
    <n v="1437954729"/>
    <x v="1"/>
    <x v="146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x v="2614"/>
    <n v="1411246751"/>
    <x v="1"/>
    <x v="180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x v="2615"/>
    <n v="1443812461"/>
    <x v="1"/>
    <x v="99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x v="2616"/>
    <n v="1443302004"/>
    <x v="1"/>
    <x v="28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x v="2617"/>
    <n v="1441339242"/>
    <x v="1"/>
    <x v="470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x v="2618"/>
    <n v="1429638988"/>
    <x v="1"/>
    <x v="471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x v="2619"/>
    <n v="1479232216"/>
    <x v="0"/>
    <x v="142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x v="2620"/>
    <n v="1479449366"/>
    <x v="0"/>
    <x v="95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x v="2621"/>
    <n v="1345716422"/>
    <x v="0"/>
    <x v="472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x v="2622"/>
    <n v="1476559608"/>
    <x v="0"/>
    <x v="47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x v="2623"/>
    <n v="1430751869"/>
    <x v="0"/>
    <x v="133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x v="2624"/>
    <n v="1445975661"/>
    <x v="0"/>
    <x v="43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x v="2625"/>
    <n v="1415661067"/>
    <x v="0"/>
    <x v="64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x v="2626"/>
    <n v="1429016122"/>
    <x v="0"/>
    <x v="61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x v="2627"/>
    <n v="1464921112"/>
    <x v="0"/>
    <x v="75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x v="2628"/>
    <n v="1438488227"/>
    <x v="0"/>
    <x v="172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x v="2629"/>
    <n v="1462325339"/>
    <x v="0"/>
    <x v="288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x v="2630"/>
    <n v="1390938332"/>
    <x v="0"/>
    <x v="473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x v="2631"/>
    <n v="1472571921"/>
    <x v="0"/>
    <x v="20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x v="2632"/>
    <n v="1422917361"/>
    <x v="0"/>
    <x v="87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x v="2633"/>
    <n v="1474641914"/>
    <x v="0"/>
    <x v="133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x v="2634"/>
    <n v="1474895475"/>
    <x v="0"/>
    <x v="55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x v="2635"/>
    <n v="1418766895"/>
    <x v="0"/>
    <x v="25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x v="2636"/>
    <n v="1421786748"/>
    <x v="0"/>
    <x v="72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x v="2637"/>
    <n v="1428551474"/>
    <x v="0"/>
    <x v="50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x v="2638"/>
    <n v="1409341863"/>
    <x v="0"/>
    <x v="29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x v="2639"/>
    <n v="1465970108"/>
    <x v="0"/>
    <x v="78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x v="323"/>
    <n v="1479218315"/>
    <x v="1"/>
    <x v="474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x v="2640"/>
    <n v="1486580435"/>
    <x v="1"/>
    <x v="47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x v="2641"/>
    <n v="1412885603"/>
    <x v="1"/>
    <x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x v="2642"/>
    <n v="1439191869"/>
    <x v="1"/>
    <x v="47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x v="2643"/>
    <n v="1436941019"/>
    <x v="0"/>
    <x v="8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x v="2644"/>
    <n v="1454951360"/>
    <x v="0"/>
    <x v="79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x v="0"/>
    <x v="2645"/>
    <n v="1449186941"/>
    <x v="0"/>
    <x v="8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x v="2646"/>
    <n v="1479740343"/>
    <x v="0"/>
    <x v="81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x v="2647"/>
    <n v="1447960809"/>
    <x v="0"/>
    <x v="5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x v="2648"/>
    <n v="1415591325"/>
    <x v="0"/>
    <x v="202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x v="2649"/>
    <n v="1399909127"/>
    <x v="0"/>
    <x v="16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x v="2650"/>
    <n v="1424442326"/>
    <x v="0"/>
    <x v="79"/>
    <b v="0"/>
    <x v="36"/>
    <x v="50"/>
    <x v="434"/>
    <x v="2"/>
    <x v="36"/>
  </r>
  <r>
    <n v="2655"/>
    <s v="Balloons (Canceled)"/>
    <s v="Thank you for your support!"/>
    <n v="15000"/>
    <n v="3155"/>
    <x v="1"/>
    <x v="0"/>
    <x v="0"/>
    <x v="2651"/>
    <n v="1452631647"/>
    <x v="0"/>
    <x v="68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x v="2652"/>
    <n v="1485966688"/>
    <x v="0"/>
    <x v="215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x v="2653"/>
    <n v="1467325053"/>
    <x v="0"/>
    <x v="211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x v="2654"/>
    <n v="1467321194"/>
    <x v="0"/>
    <x v="80"/>
    <b v="0"/>
    <x v="36"/>
    <x v="50"/>
    <x v="1878"/>
    <x v="2"/>
    <x v="36"/>
  </r>
  <r>
    <n v="2659"/>
    <s v="test (Canceled)"/>
    <s v="test"/>
    <n v="49000"/>
    <n v="1333"/>
    <x v="1"/>
    <x v="0"/>
    <x v="0"/>
    <x v="2655"/>
    <n v="1426729210"/>
    <x v="0"/>
    <x v="73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x v="2656"/>
    <n v="1443200818"/>
    <x v="0"/>
    <x v="81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x v="2657"/>
    <n v="1380150010"/>
    <x v="0"/>
    <x v="65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x v="2658"/>
    <n v="1437587713"/>
    <x v="0"/>
    <x v="144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x v="2659"/>
    <n v="1438873007"/>
    <x v="0"/>
    <x v="6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x v="2660"/>
    <n v="1446683797"/>
    <x v="0"/>
    <x v="201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x v="2661"/>
    <n v="1426886974"/>
    <x v="0"/>
    <x v="67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x v="2662"/>
    <n v="1440008439"/>
    <x v="0"/>
    <x v="190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x v="2663"/>
    <n v="1452550416"/>
    <x v="0"/>
    <x v="59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x v="5"/>
    <x v="2664"/>
    <n v="1443449265"/>
    <x v="0"/>
    <x v="33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x v="2665"/>
    <n v="1447203096"/>
    <x v="0"/>
    <x v="202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x v="2666"/>
    <n v="1404174580"/>
    <x v="1"/>
    <x v="65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x v="2667"/>
    <n v="1416419916"/>
    <x v="1"/>
    <x v="87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x v="2668"/>
    <n v="1449436390"/>
    <x v="1"/>
    <x v="5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x v="2669"/>
    <n v="1412081999"/>
    <x v="1"/>
    <x v="3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x v="2670"/>
    <n v="1465398670"/>
    <x v="1"/>
    <x v="199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x v="2671"/>
    <n v="1413059689"/>
    <x v="1"/>
    <x v="60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x v="2672"/>
    <n v="1461337174"/>
    <x v="0"/>
    <x v="82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x v="2673"/>
    <n v="1401756143"/>
    <x v="0"/>
    <x v="74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x v="2674"/>
    <n v="1440529765"/>
    <x v="0"/>
    <x v="84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x v="2675"/>
    <n v="1422489694"/>
    <x v="0"/>
    <x v="83"/>
    <b v="0"/>
    <x v="37"/>
    <x v="50"/>
    <x v="878"/>
    <x v="2"/>
    <x v="37"/>
  </r>
  <r>
    <n v="2680"/>
    <s v="iHeart Pillow"/>
    <s v="iHeartPillow, Connecting loved ones"/>
    <n v="32000"/>
    <n v="276"/>
    <x v="2"/>
    <x v="3"/>
    <x v="3"/>
    <x v="2676"/>
    <n v="1457327091"/>
    <x v="0"/>
    <x v="80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x v="2677"/>
    <n v="1402867750"/>
    <x v="0"/>
    <x v="84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x v="2678"/>
    <n v="1413838540"/>
    <x v="0"/>
    <x v="9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x v="2679"/>
    <n v="1422641240"/>
    <x v="0"/>
    <x v="8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x v="2680"/>
    <n v="1404165425"/>
    <x v="0"/>
    <x v="80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x v="2681"/>
    <n v="1424968930"/>
    <x v="0"/>
    <x v="29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x v="2682"/>
    <n v="1410391423"/>
    <x v="0"/>
    <x v="78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x v="2683"/>
    <n v="1432999318"/>
    <x v="0"/>
    <x v="78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x v="0"/>
    <x v="2684"/>
    <n v="1422067870"/>
    <x v="0"/>
    <x v="25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x v="2685"/>
    <n v="1467327890"/>
    <x v="0"/>
    <x v="29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x v="2686"/>
    <n v="1429410676"/>
    <x v="0"/>
    <x v="115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x v="5"/>
    <x v="2687"/>
    <n v="1427390557"/>
    <x v="0"/>
    <x v="84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x v="2688"/>
    <n v="1424678460"/>
    <x v="0"/>
    <x v="29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x v="2689"/>
    <n v="1405307966"/>
    <x v="0"/>
    <x v="8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x v="2690"/>
    <n v="1409109739"/>
    <x v="0"/>
    <x v="29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x v="2691"/>
    <n v="1423801318"/>
    <x v="0"/>
    <x v="8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x v="2692"/>
    <n v="1416600960"/>
    <x v="0"/>
    <x v="44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x v="2693"/>
    <n v="1435876423"/>
    <x v="0"/>
    <x v="47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x v="2694"/>
    <n v="1401312808"/>
    <x v="0"/>
    <x v="84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x v="2695"/>
    <n v="1404941463"/>
    <x v="0"/>
    <x v="78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x v="2696"/>
    <n v="1408481972"/>
    <x v="0"/>
    <x v="80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x v="2697"/>
    <n v="1488911734"/>
    <x v="0"/>
    <x v="67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x v="2698"/>
    <n v="1488827677"/>
    <x v="1"/>
    <x v="55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x v="2699"/>
    <n v="1485016430"/>
    <x v="0"/>
    <x v="43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x v="2700"/>
    <n v="1487709714"/>
    <x v="0"/>
    <x v="63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x v="0"/>
    <x v="2701"/>
    <n v="1486504758"/>
    <x v="0"/>
    <x v="22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x v="2702"/>
    <n v="1410937483"/>
    <x v="1"/>
    <x v="40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x v="2703"/>
    <n v="1367088443"/>
    <x v="1"/>
    <x v="476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x v="2704"/>
    <n v="1463935526"/>
    <x v="1"/>
    <x v="477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x v="2705"/>
    <n v="1472528141"/>
    <x v="1"/>
    <x v="47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x v="2706"/>
    <n v="1404797428"/>
    <x v="1"/>
    <x v="479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x v="2707"/>
    <n v="1400694790"/>
    <x v="1"/>
    <x v="196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x v="2708"/>
    <n v="1370568560"/>
    <x v="1"/>
    <x v="235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x v="2709"/>
    <n v="1447515684"/>
    <x v="1"/>
    <x v="48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x v="0"/>
    <x v="2710"/>
    <n v="1474040596"/>
    <x v="1"/>
    <x v="120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x v="2711"/>
    <n v="1453109628"/>
    <x v="1"/>
    <x v="48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x v="2712"/>
    <n v="1441699193"/>
    <x v="1"/>
    <x v="482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x v="2713"/>
    <n v="1414015049"/>
    <x v="1"/>
    <x v="166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x v="2714"/>
    <n v="1459865945"/>
    <x v="1"/>
    <x v="265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x v="2715"/>
    <n v="1455756294"/>
    <x v="0"/>
    <x v="50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x v="2716"/>
    <n v="1476270653"/>
    <x v="0"/>
    <x v="210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x v="2717"/>
    <n v="1375880598"/>
    <x v="0"/>
    <x v="314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x v="2718"/>
    <n v="1480538053"/>
    <x v="0"/>
    <x v="333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x v="2719"/>
    <n v="1414872488"/>
    <x v="0"/>
    <x v="282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x v="2720"/>
    <n v="1436860259"/>
    <x v="0"/>
    <x v="483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x v="2721"/>
    <n v="1484070735"/>
    <x v="0"/>
    <x v="116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x v="0"/>
    <x v="2722"/>
    <n v="1458741311"/>
    <x v="0"/>
    <x v="442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x v="2723"/>
    <n v="1436804063"/>
    <x v="0"/>
    <x v="484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x v="2724"/>
    <n v="1448461434"/>
    <x v="0"/>
    <x v="413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x v="2725"/>
    <n v="1427867197"/>
    <x v="0"/>
    <x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x v="2726"/>
    <n v="1363611575"/>
    <x v="0"/>
    <x v="345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x v="2727"/>
    <n v="1408624622"/>
    <x v="0"/>
    <x v="7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x v="2728"/>
    <n v="1366917828"/>
    <x v="0"/>
    <x v="9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x v="2729"/>
    <n v="1423463574"/>
    <x v="0"/>
    <x v="46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x v="2730"/>
    <n v="1473782592"/>
    <x v="0"/>
    <x v="430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x v="2731"/>
    <n v="1360551250"/>
    <x v="0"/>
    <x v="485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x v="2732"/>
    <n v="1395676773"/>
    <x v="0"/>
    <x v="6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x v="2733"/>
    <n v="1386108087"/>
    <x v="0"/>
    <x v="231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x v="2734"/>
    <n v="1473218804"/>
    <x v="0"/>
    <x v="41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x v="2735"/>
    <n v="1395436717"/>
    <x v="0"/>
    <x v="277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x v="2736"/>
    <n v="1423529152"/>
    <x v="0"/>
    <x v="5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x v="0"/>
    <x v="2737"/>
    <n v="1412005602"/>
    <x v="0"/>
    <x v="80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x v="2738"/>
    <n v="1335892587"/>
    <x v="0"/>
    <x v="59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x v="2739"/>
    <n v="1474271607"/>
    <x v="0"/>
    <x v="78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x v="2740"/>
    <n v="1327886998"/>
    <x v="0"/>
    <x v="19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x v="2741"/>
    <n v="1337125368"/>
    <x v="0"/>
    <x v="72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x v="2742"/>
    <n v="1406745911"/>
    <x v="0"/>
    <x v="10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x v="2743"/>
    <n v="1337095997"/>
    <x v="0"/>
    <x v="80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x v="2744"/>
    <n v="1470243802"/>
    <x v="0"/>
    <x v="80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x v="0"/>
    <x v="2745"/>
    <n v="1425582637"/>
    <x v="0"/>
    <x v="84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x v="2746"/>
    <n v="1340055345"/>
    <x v="0"/>
    <x v="78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x v="2747"/>
    <n v="1397855842"/>
    <x v="0"/>
    <x v="78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x v="2748"/>
    <n v="1320776504"/>
    <x v="0"/>
    <x v="25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x v="2749"/>
    <n v="1343425023"/>
    <x v="0"/>
    <x v="22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x v="2750"/>
    <n v="1407856551"/>
    <x v="0"/>
    <x v="78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x v="2751"/>
    <n v="1425927527"/>
    <x v="0"/>
    <x v="41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x v="2752"/>
    <n v="1386884201"/>
    <x v="0"/>
    <x v="51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x v="0"/>
    <x v="2753"/>
    <n v="1469202332"/>
    <x v="0"/>
    <x v="84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x v="2754"/>
    <n v="1474886183"/>
    <x v="0"/>
    <x v="79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x v="2755"/>
    <n v="1464943666"/>
    <x v="0"/>
    <x v="84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x v="2756"/>
    <n v="1369134258"/>
    <x v="0"/>
    <x v="78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x v="2757"/>
    <n v="1354584693"/>
    <x v="0"/>
    <x v="80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x v="2758"/>
    <n v="1326934395"/>
    <x v="0"/>
    <x v="29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x v="0"/>
    <x v="2759"/>
    <n v="1365515684"/>
    <x v="0"/>
    <x v="8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x v="2760"/>
    <n v="1335855631"/>
    <x v="0"/>
    <x v="80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x v="2761"/>
    <n v="1350050028"/>
    <x v="0"/>
    <x v="78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x v="2762"/>
    <n v="1310486518"/>
    <x v="0"/>
    <x v="80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x v="2763"/>
    <n v="1434582050"/>
    <x v="0"/>
    <x v="8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x v="2764"/>
    <n v="1330440323"/>
    <x v="0"/>
    <x v="69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x v="2765"/>
    <n v="1397677790"/>
    <x v="0"/>
    <x v="84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x v="2766"/>
    <n v="1392569730"/>
    <x v="0"/>
    <x v="51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x v="2767"/>
    <n v="1355489140"/>
    <x v="0"/>
    <x v="78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x v="2768"/>
    <n v="1379710294"/>
    <x v="0"/>
    <x v="78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x v="2769"/>
    <n v="1460666721"/>
    <x v="0"/>
    <x v="29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x v="2770"/>
    <n v="1360119728"/>
    <x v="0"/>
    <x v="62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x v="2771"/>
    <n v="1321402754"/>
    <x v="0"/>
    <x v="84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x v="2772"/>
    <n v="1431414476"/>
    <x v="0"/>
    <x v="17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x v="2773"/>
    <n v="1434557004"/>
    <x v="0"/>
    <x v="29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x v="2774"/>
    <n v="1406417306"/>
    <x v="0"/>
    <x v="41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x v="2775"/>
    <n v="1445609021"/>
    <x v="0"/>
    <x v="29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x v="2776"/>
    <n v="1486550688"/>
    <x v="0"/>
    <x v="78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x v="2777"/>
    <n v="1421274954"/>
    <x v="0"/>
    <x v="33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x v="2778"/>
    <n v="1421964718"/>
    <x v="0"/>
    <x v="59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x v="2779"/>
    <n v="1428583846"/>
    <x v="0"/>
    <x v="42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x v="2780"/>
    <n v="1412794443"/>
    <x v="0"/>
    <x v="52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x v="2781"/>
    <n v="1467865967"/>
    <x v="0"/>
    <x v="136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x v="1"/>
    <x v="2782"/>
    <n v="1403703580"/>
    <x v="0"/>
    <x v="142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x v="2783"/>
    <n v="1403066752"/>
    <x v="0"/>
    <x v="44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x v="2784"/>
    <n v="1467219043"/>
    <x v="0"/>
    <x v="9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x v="0"/>
    <x v="2785"/>
    <n v="1424477934"/>
    <x v="0"/>
    <x v="5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x v="2786"/>
    <n v="1421101903"/>
    <x v="0"/>
    <x v="3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x v="2787"/>
    <n v="1470778559"/>
    <x v="0"/>
    <x v="33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x v="2788"/>
    <n v="1435469559"/>
    <x v="0"/>
    <x v="5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x v="2789"/>
    <n v="1434881005"/>
    <x v="0"/>
    <x v="196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x v="2790"/>
    <n v="1455640559"/>
    <x v="0"/>
    <x v="8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x v="2791"/>
    <n v="1400675841"/>
    <x v="0"/>
    <x v="9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x v="2792"/>
    <n v="1401972028"/>
    <x v="0"/>
    <x v="64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n v="1402266840"/>
    <x v="0"/>
    <x v="225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x v="2794"/>
    <n v="1437063121"/>
    <x v="0"/>
    <x v="237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x v="2795"/>
    <n v="1463466070"/>
    <x v="0"/>
    <x v="208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x v="2796"/>
    <n v="1415193366"/>
    <x v="0"/>
    <x v="162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x v="2797"/>
    <n v="1411019409"/>
    <x v="0"/>
    <x v="62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x v="2798"/>
    <n v="1436283107"/>
    <x v="0"/>
    <x v="24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x v="2799"/>
    <n v="1433295276"/>
    <x v="0"/>
    <x v="26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x v="2800"/>
    <n v="1409395990"/>
    <x v="0"/>
    <x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x v="2801"/>
    <n v="1438085273"/>
    <x v="0"/>
    <x v="59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x v="2802"/>
    <n v="1435645490"/>
    <x v="0"/>
    <x v="88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x v="0"/>
    <x v="2803"/>
    <n v="1433019438"/>
    <x v="0"/>
    <x v="251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x v="2804"/>
    <n v="1437682735"/>
    <x v="0"/>
    <x v="50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x v="2805"/>
    <n v="1458647725"/>
    <x v="0"/>
    <x v="64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x v="2806"/>
    <n v="1398828064"/>
    <x v="0"/>
    <x v="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x v="2807"/>
    <n v="1422100503"/>
    <x v="0"/>
    <x v="52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x v="2808"/>
    <n v="1424368298"/>
    <x v="0"/>
    <x v="1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x v="2809"/>
    <n v="1479577761"/>
    <x v="0"/>
    <x v="93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x v="2810"/>
    <n v="1428572115"/>
    <x v="0"/>
    <x v="31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x v="2811"/>
    <n v="1468003109"/>
    <x v="0"/>
    <x v="25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x v="2812"/>
    <n v="1435921992"/>
    <x v="0"/>
    <x v="3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x v="2813"/>
    <n v="1421680462"/>
    <x v="0"/>
    <x v="51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x v="2814"/>
    <n v="1441290086"/>
    <x v="0"/>
    <x v="33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x v="2815"/>
    <n v="1431693409"/>
    <x v="0"/>
    <x v="201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x v="2816"/>
    <n v="1454337589"/>
    <x v="0"/>
    <x v="9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x v="2817"/>
    <n v="1408918135"/>
    <x v="0"/>
    <x v="2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x v="2818"/>
    <n v="1424881492"/>
    <x v="0"/>
    <x v="225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x v="2819"/>
    <n v="1425428206"/>
    <x v="0"/>
    <x v="25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x v="2820"/>
    <n v="1431412196"/>
    <x v="0"/>
    <x v="41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x v="2821"/>
    <n v="1446663686"/>
    <x v="0"/>
    <x v="13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x v="2822"/>
    <n v="1434415812"/>
    <x v="0"/>
    <x v="10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x v="2823"/>
    <n v="1462379066"/>
    <x v="0"/>
    <x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x v="2824"/>
    <n v="1441606869"/>
    <x v="0"/>
    <x v="174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x v="2825"/>
    <n v="1462443918"/>
    <x v="0"/>
    <x v="88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x v="2826"/>
    <n v="1398802148"/>
    <x v="0"/>
    <x v="202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x v="2827"/>
    <n v="1434484070"/>
    <x v="0"/>
    <x v="47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x v="2828"/>
    <n v="1414342894"/>
    <x v="0"/>
    <x v="1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x v="0"/>
    <x v="2829"/>
    <n v="1442804633"/>
    <x v="0"/>
    <x v="2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x v="2830"/>
    <n v="1421362930"/>
    <x v="0"/>
    <x v="64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x v="2831"/>
    <n v="1446742417"/>
    <x v="0"/>
    <x v="251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x v="2832"/>
    <n v="1484115418"/>
    <x v="0"/>
    <x v="202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x v="2833"/>
    <n v="1446241684"/>
    <x v="0"/>
    <x v="64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x v="2834"/>
    <n v="1406039696"/>
    <x v="0"/>
    <x v="241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x v="2835"/>
    <n v="1406958354"/>
    <x v="0"/>
    <x v="162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x v="2836"/>
    <n v="1424825479"/>
    <x v="0"/>
    <x v="46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x v="2837"/>
    <n v="1444844697"/>
    <x v="0"/>
    <x v="29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x v="2838"/>
    <n v="1401058295"/>
    <x v="0"/>
    <x v="78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x v="2839"/>
    <n v="1462210950"/>
    <x v="0"/>
    <x v="78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x v="2840"/>
    <n v="1480943180"/>
    <x v="0"/>
    <x v="29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x v="2841"/>
    <n v="1428539033"/>
    <x v="0"/>
    <x v="70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x v="2842"/>
    <n v="1429029394"/>
    <x v="0"/>
    <x v="78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x v="2843"/>
    <n v="1458847265"/>
    <x v="0"/>
    <x v="78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x v="2844"/>
    <n v="1430321659"/>
    <x v="0"/>
    <x v="8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x v="2845"/>
    <n v="1458814600"/>
    <x v="0"/>
    <x v="29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x v="2846"/>
    <n v="1407370211"/>
    <x v="0"/>
    <x v="62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x v="2847"/>
    <n v="1453334629"/>
    <x v="0"/>
    <x v="78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x v="2848"/>
    <n v="1400720703"/>
    <x v="0"/>
    <x v="79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x v="2849"/>
    <n v="1405485297"/>
    <x v="0"/>
    <x v="78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x v="2850"/>
    <n v="1429290719"/>
    <x v="0"/>
    <x v="25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x v="2851"/>
    <n v="1451607071"/>
    <x v="0"/>
    <x v="81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x v="2852"/>
    <n v="1433897647"/>
    <x v="0"/>
    <x v="79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x v="2853"/>
    <n v="1482444295"/>
    <x v="0"/>
    <x v="41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x v="2854"/>
    <n v="1415711095"/>
    <x v="0"/>
    <x v="78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x v="2855"/>
    <n v="1439800904"/>
    <x v="0"/>
    <x v="29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x v="2856"/>
    <n v="1461179576"/>
    <x v="0"/>
    <x v="82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x v="2857"/>
    <n v="1441894248"/>
    <x v="0"/>
    <x v="8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x v="2858"/>
    <n v="1401044229"/>
    <x v="0"/>
    <x v="8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x v="2859"/>
    <n v="1405095123"/>
    <x v="0"/>
    <x v="29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x v="1"/>
    <x v="2860"/>
    <n v="1434552207"/>
    <x v="0"/>
    <x v="8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x v="2861"/>
    <n v="1415328259"/>
    <x v="0"/>
    <x v="78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x v="2862"/>
    <n v="1473893721"/>
    <x v="0"/>
    <x v="84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x v="2863"/>
    <n v="1465533672"/>
    <x v="0"/>
    <x v="73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x v="2864"/>
    <n v="1473105054"/>
    <x v="0"/>
    <x v="65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x v="2865"/>
    <n v="1466345681"/>
    <x v="0"/>
    <x v="81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x v="2866"/>
    <n v="1397709165"/>
    <x v="0"/>
    <x v="82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x v="2867"/>
    <n v="1417455813"/>
    <x v="0"/>
    <x v="62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x v="0"/>
    <x v="2868"/>
    <n v="1429584438"/>
    <x v="0"/>
    <x v="78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x v="2869"/>
    <n v="1419881831"/>
    <x v="0"/>
    <x v="22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x v="2870"/>
    <n v="1482092186"/>
    <x v="0"/>
    <x v="8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x v="2871"/>
    <n v="1459825493"/>
    <x v="0"/>
    <x v="8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x v="2872"/>
    <n v="1434477079"/>
    <x v="0"/>
    <x v="78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x v="2873"/>
    <n v="1477781724"/>
    <x v="0"/>
    <x v="79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x v="2874"/>
    <n v="1430750795"/>
    <x v="0"/>
    <x v="80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x v="2875"/>
    <n v="1450718661"/>
    <x v="0"/>
    <x v="29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x v="2876"/>
    <n v="1436305452"/>
    <x v="0"/>
    <x v="60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x v="2877"/>
    <n v="1412432436"/>
    <x v="0"/>
    <x v="78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x v="2878"/>
    <n v="1459520318"/>
    <x v="0"/>
    <x v="80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x v="2879"/>
    <n v="1451684437"/>
    <x v="0"/>
    <x v="81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x v="2880"/>
    <n v="1415208435"/>
    <x v="0"/>
    <x v="80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x v="0"/>
    <x v="2881"/>
    <n v="1423705801"/>
    <x v="0"/>
    <x v="81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x v="2882"/>
    <n v="1442243484"/>
    <x v="0"/>
    <x v="29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x v="2883"/>
    <n v="1418379324"/>
    <x v="0"/>
    <x v="29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x v="2884"/>
    <n v="1412945440"/>
    <x v="0"/>
    <x v="78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x v="2885"/>
    <n v="1406752985"/>
    <x v="0"/>
    <x v="25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x v="2886"/>
    <n v="1405100992"/>
    <x v="0"/>
    <x v="8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x v="2887"/>
    <n v="1455570728"/>
    <x v="0"/>
    <x v="73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x v="2888"/>
    <n v="1408381704"/>
    <x v="0"/>
    <x v="5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x v="0"/>
    <x v="2889"/>
    <n v="1415644395"/>
    <x v="0"/>
    <x v="84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x v="0"/>
    <x v="2890"/>
    <n v="1422920415"/>
    <x v="0"/>
    <x v="78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x v="2891"/>
    <n v="1403356792"/>
    <x v="0"/>
    <x v="80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x v="2892"/>
    <n v="1480283321"/>
    <x v="0"/>
    <x v="8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x v="2893"/>
    <n v="1441985458"/>
    <x v="0"/>
    <x v="8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x v="2894"/>
    <n v="1443715053"/>
    <x v="0"/>
    <x v="8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x v="2895"/>
    <n v="1464141158"/>
    <x v="0"/>
    <x v="78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x v="2896"/>
    <n v="1404970632"/>
    <x v="0"/>
    <x v="63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x v="2897"/>
    <n v="1418161339"/>
    <x v="0"/>
    <x v="84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x v="2898"/>
    <n v="1437820396"/>
    <x v="0"/>
    <x v="29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x v="2899"/>
    <n v="1436587218"/>
    <x v="0"/>
    <x v="80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x v="2900"/>
    <n v="1414538031"/>
    <x v="0"/>
    <x v="80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x v="2901"/>
    <n v="1472001713"/>
    <x v="0"/>
    <x v="5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x v="2902"/>
    <n v="1436888066"/>
    <x v="0"/>
    <x v="63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x v="2903"/>
    <n v="1458075837"/>
    <x v="0"/>
    <x v="84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x v="2904"/>
    <n v="1462815219"/>
    <x v="0"/>
    <x v="81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x v="2905"/>
    <n v="1413527001"/>
    <x v="0"/>
    <x v="29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x v="2906"/>
    <n v="1428955887"/>
    <x v="0"/>
    <x v="29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x v="2907"/>
    <n v="1431973626"/>
    <x v="0"/>
    <x v="25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x v="2908"/>
    <n v="1450235374"/>
    <x v="0"/>
    <x v="55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x v="2909"/>
    <n v="1404857339"/>
    <x v="0"/>
    <x v="84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x v="2910"/>
    <n v="1421185594"/>
    <x v="0"/>
    <x v="29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x v="2911"/>
    <n v="1455528790"/>
    <x v="0"/>
    <x v="8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x v="2912"/>
    <n v="1398511589"/>
    <x v="0"/>
    <x v="63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x v="2913"/>
    <n v="1440826647"/>
    <x v="0"/>
    <x v="82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x v="2914"/>
    <n v="1443712007"/>
    <x v="0"/>
    <x v="9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x v="2915"/>
    <n v="1404658329"/>
    <x v="0"/>
    <x v="79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x v="2916"/>
    <n v="1424718070"/>
    <x v="0"/>
    <x v="62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x v="2917"/>
    <n v="1409087804"/>
    <x v="0"/>
    <x v="8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x v="2918"/>
    <n v="1428094727"/>
    <x v="0"/>
    <x v="79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x v="2919"/>
    <n v="1420774779"/>
    <x v="0"/>
    <x v="73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x v="2920"/>
    <n v="1428585710"/>
    <x v="0"/>
    <x v="206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x v="2921"/>
    <n v="1407852068"/>
    <x v="0"/>
    <x v="473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x v="2922"/>
    <n v="1423506179"/>
    <x v="0"/>
    <x v="133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x v="2923"/>
    <n v="1402934629"/>
    <x v="0"/>
    <x v="64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x v="2924"/>
    <n v="1454543846"/>
    <x v="0"/>
    <x v="5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x v="2925"/>
    <n v="1398432758"/>
    <x v="0"/>
    <x v="58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x v="2926"/>
    <n v="1428415264"/>
    <x v="0"/>
    <x v="95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x v="2927"/>
    <n v="1408604363"/>
    <x v="0"/>
    <x v="82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x v="2928"/>
    <n v="1421812637"/>
    <x v="0"/>
    <x v="44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x v="2929"/>
    <n v="1462489053"/>
    <x v="0"/>
    <x v="241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x v="2930"/>
    <n v="1400253364"/>
    <x v="0"/>
    <x v="7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x v="2931"/>
    <n v="1467468008"/>
    <x v="0"/>
    <x v="70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x v="2932"/>
    <n v="1412091423"/>
    <x v="0"/>
    <x v="69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x v="1"/>
    <x v="2933"/>
    <n v="1402657113"/>
    <x v="0"/>
    <x v="16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x v="2934"/>
    <n v="1420044814"/>
    <x v="0"/>
    <x v="58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x v="2935"/>
    <n v="1406316312"/>
    <x v="0"/>
    <x v="20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x v="2936"/>
    <n v="1418150018"/>
    <x v="0"/>
    <x v="51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x v="2937"/>
    <n v="1422658955"/>
    <x v="0"/>
    <x v="29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x v="2938"/>
    <n v="1448565459"/>
    <x v="0"/>
    <x v="91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x v="2939"/>
    <n v="1426302380"/>
    <x v="0"/>
    <x v="78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x v="2940"/>
    <n v="1431122198"/>
    <x v="0"/>
    <x v="29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x v="2941"/>
    <n v="1429845660"/>
    <x v="0"/>
    <x v="78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x v="2942"/>
    <n v="1468673092"/>
    <x v="0"/>
    <x v="84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x v="2943"/>
    <n v="1475760567"/>
    <x v="0"/>
    <x v="62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x v="2944"/>
    <n v="1428075293"/>
    <x v="0"/>
    <x v="82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x v="2945"/>
    <n v="1445370317"/>
    <x v="0"/>
    <x v="84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x v="2946"/>
    <n v="1450946752"/>
    <x v="0"/>
    <x v="78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x v="2947"/>
    <n v="1408648573"/>
    <x v="0"/>
    <x v="6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x v="2948"/>
    <n v="1473957239"/>
    <x v="0"/>
    <x v="22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x v="2949"/>
    <n v="1441738821"/>
    <x v="0"/>
    <x v="8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x v="2950"/>
    <n v="1487944803"/>
    <x v="0"/>
    <x v="78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x v="2951"/>
    <n v="1431884849"/>
    <x v="0"/>
    <x v="202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x v="2952"/>
    <n v="1459810850"/>
    <x v="0"/>
    <x v="9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x v="2953"/>
    <n v="1422317772"/>
    <x v="0"/>
    <x v="8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x v="2954"/>
    <n v="1457548917"/>
    <x v="0"/>
    <x v="78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x v="2955"/>
    <n v="1462666325"/>
    <x v="0"/>
    <x v="78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x v="2956"/>
    <n v="1407867023"/>
    <x v="0"/>
    <x v="78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x v="2957"/>
    <n v="1424927159"/>
    <x v="0"/>
    <x v="52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x v="2958"/>
    <n v="1422769906"/>
    <x v="0"/>
    <x v="9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x v="2959"/>
    <n v="1433243824"/>
    <x v="0"/>
    <x v="15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x v="2960"/>
    <n v="1404769819"/>
    <x v="0"/>
    <x v="193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x v="2961"/>
    <n v="1433698233"/>
    <x v="0"/>
    <x v="70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x v="2962"/>
    <n v="1439833412"/>
    <x v="0"/>
    <x v="130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x v="2963"/>
    <n v="1423284292"/>
    <x v="0"/>
    <x v="26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x v="2964"/>
    <n v="1470227660"/>
    <x v="0"/>
    <x v="5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x v="2965"/>
    <n v="1428087153"/>
    <x v="0"/>
    <x v="5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x v="2966"/>
    <n v="1403107451"/>
    <x v="0"/>
    <x v="110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x v="2967"/>
    <n v="1406908078"/>
    <x v="0"/>
    <x v="68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x v="0"/>
    <x v="2968"/>
    <n v="1479609520"/>
    <x v="0"/>
    <x v="5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x v="2969"/>
    <n v="1449171508"/>
    <x v="0"/>
    <x v="51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x v="2970"/>
    <n v="1409275671"/>
    <x v="0"/>
    <x v="45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x v="2971"/>
    <n v="1414599886"/>
    <x v="0"/>
    <x v="116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x v="2972"/>
    <n v="1456421530"/>
    <x v="0"/>
    <x v="25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x v="2973"/>
    <n v="1421960934"/>
    <x v="0"/>
    <x v="209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x v="2974"/>
    <n v="1412954547"/>
    <x v="0"/>
    <x v="38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x v="2975"/>
    <n v="1419104823"/>
    <x v="0"/>
    <x v="67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x v="2976"/>
    <n v="1438639130"/>
    <x v="0"/>
    <x v="5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x v="2977"/>
    <n v="1439126756"/>
    <x v="1"/>
    <x v="174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x v="2978"/>
    <n v="1452616143"/>
    <x v="1"/>
    <x v="211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x v="2979"/>
    <n v="1410534636"/>
    <x v="1"/>
    <x v="486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x v="2980"/>
    <n v="1469428881"/>
    <x v="1"/>
    <x v="423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x v="2981"/>
    <n v="1476228128"/>
    <x v="0"/>
    <x v="112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x v="2982"/>
    <n v="1456920006"/>
    <x v="0"/>
    <x v="6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x v="2983"/>
    <n v="1473837751"/>
    <x v="0"/>
    <x v="236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x v="2984"/>
    <n v="1463820081"/>
    <x v="0"/>
    <x v="33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x v="0"/>
    <x v="2985"/>
    <n v="1448756962"/>
    <x v="0"/>
    <x v="487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x v="2986"/>
    <n v="1449150420"/>
    <x v="0"/>
    <x v="74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x v="2987"/>
    <n v="1483646730"/>
    <x v="0"/>
    <x v="251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x v="2988"/>
    <n v="1473445510"/>
    <x v="0"/>
    <x v="31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x v="0"/>
    <x v="2989"/>
    <n v="1453406867"/>
    <x v="0"/>
    <x v="19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x v="2990"/>
    <n v="1409743772"/>
    <x v="0"/>
    <x v="211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x v="2991"/>
    <n v="1482249471"/>
    <x v="0"/>
    <x v="437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x v="2992"/>
    <n v="1427493240"/>
    <x v="0"/>
    <x v="413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x v="2993"/>
    <n v="1486661793"/>
    <x v="0"/>
    <x v="248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x v="2994"/>
    <n v="1400474329"/>
    <x v="0"/>
    <x v="488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x v="807"/>
    <n v="1487094360"/>
    <x v="0"/>
    <x v="9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x v="2995"/>
    <n v="1484682670"/>
    <x v="0"/>
    <x v="22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x v="2996"/>
    <n v="1465853382"/>
    <x v="0"/>
    <x v="489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x v="2997"/>
    <n v="1353960252"/>
    <x v="0"/>
    <x v="201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x v="2998"/>
    <n v="1454098976"/>
    <x v="0"/>
    <x v="5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x v="2999"/>
    <n v="1413493724"/>
    <x v="0"/>
    <x v="490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x v="3000"/>
    <n v="1410019905"/>
    <x v="0"/>
    <x v="115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x v="3001"/>
    <n v="1415988591"/>
    <x v="0"/>
    <x v="174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x v="0"/>
    <x v="3002"/>
    <n v="1428124283"/>
    <x v="0"/>
    <x v="9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x v="3003"/>
    <n v="1450760719"/>
    <x v="0"/>
    <x v="55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x v="3004"/>
    <n v="1414417240"/>
    <x v="0"/>
    <x v="130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x v="3005"/>
    <n v="1419364719"/>
    <x v="0"/>
    <x v="41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x v="3006"/>
    <n v="1448536516"/>
    <x v="0"/>
    <x v="20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x v="3007"/>
    <n v="1421772730"/>
    <x v="0"/>
    <x v="16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x v="3008"/>
    <n v="1432325049"/>
    <x v="0"/>
    <x v="329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x v="3009"/>
    <n v="1412737080"/>
    <x v="0"/>
    <x v="491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x v="3010"/>
    <n v="1401125238"/>
    <x v="0"/>
    <x v="244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x v="3011"/>
    <n v="1400504952"/>
    <x v="0"/>
    <x v="17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x v="3012"/>
    <n v="1405974243"/>
    <x v="0"/>
    <x v="180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x v="3013"/>
    <n v="1433747376"/>
    <x v="0"/>
    <x v="14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x v="3014"/>
    <n v="1398801620"/>
    <x v="0"/>
    <x v="334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x v="3015"/>
    <n v="1434399533"/>
    <x v="0"/>
    <x v="209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x v="3016"/>
    <n v="1476715869"/>
    <x v="0"/>
    <x v="27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x v="3017"/>
    <n v="1468450409"/>
    <x v="0"/>
    <x v="95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x v="3018"/>
    <n v="1430151186"/>
    <x v="0"/>
    <x v="79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x v="3019"/>
    <n v="1346975475"/>
    <x v="0"/>
    <x v="0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x v="3020"/>
    <n v="1399032813"/>
    <x v="0"/>
    <x v="108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x v="3021"/>
    <n v="1487329292"/>
    <x v="0"/>
    <x v="20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x v="3022"/>
    <n v="1424278451"/>
    <x v="0"/>
    <x v="492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x v="3023"/>
    <n v="1468650025"/>
    <x v="0"/>
    <x v="221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x v="3024"/>
    <n v="1413824447"/>
    <x v="0"/>
    <x v="493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x v="3025"/>
    <n v="1439834171"/>
    <x v="0"/>
    <x v="14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x v="3026"/>
    <n v="1471295447"/>
    <x v="0"/>
    <x v="60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x v="3027"/>
    <n v="1439341459"/>
    <x v="0"/>
    <x v="20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x v="3028"/>
    <n v="1468895925"/>
    <x v="0"/>
    <x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x v="3029"/>
    <n v="1475326255"/>
    <x v="0"/>
    <x v="494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x v="3030"/>
    <n v="1365082009"/>
    <x v="0"/>
    <x v="495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x v="3031"/>
    <n v="1373568644"/>
    <x v="0"/>
    <x v="313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x v="3032"/>
    <n v="1279574773"/>
    <x v="0"/>
    <x v="58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x v="3033"/>
    <n v="1451887397"/>
    <x v="0"/>
    <x v="74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x v="3034"/>
    <n v="1386011038"/>
    <x v="0"/>
    <x v="163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x v="3035"/>
    <n v="1434999621"/>
    <x v="0"/>
    <x v="288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x v="3036"/>
    <n v="1450731048"/>
    <x v="0"/>
    <x v="1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x v="3037"/>
    <n v="1441557047"/>
    <x v="0"/>
    <x v="7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x v="3038"/>
    <n v="1426815699"/>
    <x v="0"/>
    <x v="130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x v="3039"/>
    <n v="1453137998"/>
    <x v="0"/>
    <x v="239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x v="3040"/>
    <n v="1406087055"/>
    <x v="0"/>
    <x v="31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x v="3041"/>
    <n v="1407784586"/>
    <x v="0"/>
    <x v="6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x v="3042"/>
    <n v="1457999054"/>
    <x v="0"/>
    <x v="9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x v="3043"/>
    <n v="1417556262"/>
    <x v="0"/>
    <x v="5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x v="3044"/>
    <n v="1431649255"/>
    <x v="0"/>
    <x v="241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x v="3045"/>
    <n v="1459828960"/>
    <x v="0"/>
    <x v="82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x v="3046"/>
    <n v="1483955945"/>
    <x v="1"/>
    <x v="2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x v="3047"/>
    <n v="1430237094"/>
    <x v="0"/>
    <x v="84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x v="3048"/>
    <n v="1407781013"/>
    <x v="0"/>
    <x v="8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x v="3049"/>
    <n v="1422043154"/>
    <x v="0"/>
    <x v="78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x v="3050"/>
    <n v="1415660390"/>
    <x v="0"/>
    <x v="29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x v="3051"/>
    <n v="1406819784"/>
    <x v="0"/>
    <x v="78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x v="3052"/>
    <n v="1457105811"/>
    <x v="0"/>
    <x v="78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x v="3053"/>
    <n v="1459414740"/>
    <x v="0"/>
    <x v="8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x v="3054"/>
    <n v="1404944846"/>
    <x v="0"/>
    <x v="202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x v="3055"/>
    <n v="1440830134"/>
    <x v="0"/>
    <x v="79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x v="0"/>
    <x v="3056"/>
    <n v="1405363748"/>
    <x v="0"/>
    <x v="78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x v="3057"/>
    <n v="1441111892"/>
    <x v="0"/>
    <x v="85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x v="3058"/>
    <n v="1474150138"/>
    <x v="0"/>
    <x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x v="3059"/>
    <n v="1445483246"/>
    <x v="0"/>
    <x v="250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x v="3060"/>
    <n v="1404523172"/>
    <x v="0"/>
    <x v="84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x v="3061"/>
    <n v="1465536537"/>
    <x v="0"/>
    <x v="41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x v="3062"/>
    <n v="1439245879"/>
    <x v="0"/>
    <x v="29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x v="3063"/>
    <n v="1442421352"/>
    <x v="0"/>
    <x v="84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x v="3064"/>
    <n v="1415995234"/>
    <x v="0"/>
    <x v="63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x v="3065"/>
    <n v="1479317769"/>
    <x v="0"/>
    <x v="38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x v="3066"/>
    <n v="1428082481"/>
    <x v="0"/>
    <x v="2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x v="3067"/>
    <n v="1476549262"/>
    <x v="0"/>
    <x v="84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x v="3068"/>
    <n v="1429287900"/>
    <x v="0"/>
    <x v="63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x v="3069"/>
    <n v="1455025359"/>
    <x v="0"/>
    <x v="8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x v="3070"/>
    <n v="1467253640"/>
    <x v="0"/>
    <x v="9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x v="0"/>
    <x v="3071"/>
    <n v="1439221123"/>
    <x v="0"/>
    <x v="133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x v="3072"/>
    <n v="1485903478"/>
    <x v="0"/>
    <x v="84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x v="3073"/>
    <n v="1422328795"/>
    <x v="0"/>
    <x v="8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x v="3074"/>
    <n v="1424452035"/>
    <x v="0"/>
    <x v="74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x v="3075"/>
    <n v="1414456844"/>
    <x v="0"/>
    <x v="63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x v="3076"/>
    <n v="1440130891"/>
    <x v="0"/>
    <x v="81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x v="3077"/>
    <n v="1445033346"/>
    <x v="0"/>
    <x v="78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x v="3078"/>
    <n v="1406986278"/>
    <x v="0"/>
    <x v="8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x v="3079"/>
    <n v="1428340931"/>
    <x v="0"/>
    <x v="79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x v="3080"/>
    <n v="1440969159"/>
    <x v="0"/>
    <x v="82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x v="3081"/>
    <n v="1434643559"/>
    <x v="0"/>
    <x v="8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x v="3082"/>
    <n v="1477107390"/>
    <x v="0"/>
    <x v="84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x v="3083"/>
    <n v="1418046247"/>
    <x v="0"/>
    <x v="8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x v="3084"/>
    <n v="1465304483"/>
    <x v="0"/>
    <x v="43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x v="3085"/>
    <n v="1425325145"/>
    <x v="0"/>
    <x v="82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x v="3086"/>
    <n v="1468622743"/>
    <x v="0"/>
    <x v="82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x v="3087"/>
    <n v="1441723912"/>
    <x v="0"/>
    <x v="64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x v="2806"/>
    <n v="1398980941"/>
    <x v="0"/>
    <x v="5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x v="3088"/>
    <n v="1437591956"/>
    <x v="0"/>
    <x v="29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x v="3089"/>
    <n v="1464827780"/>
    <x v="0"/>
    <x v="29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x v="3090"/>
    <n v="1429559326"/>
    <x v="0"/>
    <x v="25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x v="3091"/>
    <n v="1474027501"/>
    <x v="0"/>
    <x v="288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x v="3092"/>
    <n v="1450724449"/>
    <x v="0"/>
    <x v="74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x v="3093"/>
    <n v="1452659591"/>
    <x v="0"/>
    <x v="81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x v="3094"/>
    <n v="1411224975"/>
    <x v="0"/>
    <x v="62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x v="3095"/>
    <n v="1434445937"/>
    <x v="0"/>
    <x v="8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x v="3096"/>
    <n v="1467619818"/>
    <x v="0"/>
    <x v="24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x v="3097"/>
    <n v="1428896706"/>
    <x v="0"/>
    <x v="84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x v="3098"/>
    <n v="1420235311"/>
    <x v="0"/>
    <x v="81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x v="3099"/>
    <n v="1408986916"/>
    <x v="0"/>
    <x v="162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x v="3100"/>
    <n v="1440497876"/>
    <x v="0"/>
    <x v="80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x v="3101"/>
    <n v="1430767951"/>
    <x v="0"/>
    <x v="60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x v="0"/>
    <x v="3102"/>
    <n v="1425053994"/>
    <x v="0"/>
    <x v="84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x v="3103"/>
    <n v="1406170810"/>
    <x v="0"/>
    <x v="229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x v="3104"/>
    <n v="1484009119"/>
    <x v="0"/>
    <x v="29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x v="3105"/>
    <n v="1409753820"/>
    <x v="0"/>
    <x v="88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x v="3106"/>
    <n v="1472784934"/>
    <x v="0"/>
    <x v="82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x v="3107"/>
    <n v="1426699982"/>
    <x v="0"/>
    <x v="7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x v="3108"/>
    <n v="1406128250"/>
    <x v="0"/>
    <x v="78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x v="3109"/>
    <n v="1462531427"/>
    <x v="0"/>
    <x v="29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x v="3110"/>
    <n v="1426681325"/>
    <x v="0"/>
    <x v="73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x v="3111"/>
    <n v="1463648360"/>
    <x v="0"/>
    <x v="29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x v="3112"/>
    <n v="1465832123"/>
    <x v="0"/>
    <x v="84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x v="3113"/>
    <n v="1424826332"/>
    <x v="0"/>
    <x v="29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x v="3114"/>
    <n v="1457303796"/>
    <x v="0"/>
    <x v="73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x v="3115"/>
    <n v="1406564335"/>
    <x v="0"/>
    <x v="29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x v="0"/>
    <x v="3116"/>
    <n v="1478298132"/>
    <x v="0"/>
    <x v="84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x v="3117"/>
    <n v="1465516198"/>
    <x v="0"/>
    <x v="493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x v="3118"/>
    <n v="1417718601"/>
    <x v="0"/>
    <x v="80"/>
    <b v="0"/>
    <x v="38"/>
    <x v="50"/>
    <x v="516"/>
    <x v="1"/>
    <x v="38"/>
  </r>
  <r>
    <n v="3125"/>
    <s v="N/A (Canceled)"/>
    <s v="N/A"/>
    <n v="1500000"/>
    <n v="0"/>
    <x v="1"/>
    <x v="0"/>
    <x v="0"/>
    <x v="3119"/>
    <n v="1449550672"/>
    <x v="0"/>
    <x v="78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x v="3120"/>
    <n v="1456532762"/>
    <x v="0"/>
    <x v="5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x v="3121"/>
    <n v="1422650029"/>
    <x v="0"/>
    <x v="78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x v="3122"/>
    <n v="1487101741"/>
    <x v="0"/>
    <x v="2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x v="3123"/>
    <n v="1489090419"/>
    <x v="0"/>
    <x v="29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x v="3124"/>
    <n v="1489504916"/>
    <x v="0"/>
    <x v="80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x v="0"/>
    <x v="3125"/>
    <n v="1489067645"/>
    <x v="0"/>
    <x v="8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x v="0"/>
    <x v="3126"/>
    <n v="1487579060"/>
    <x v="0"/>
    <x v="29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x v="3127"/>
    <n v="1487770434"/>
    <x v="0"/>
    <x v="38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x v="3128"/>
    <n v="1488820619"/>
    <x v="0"/>
    <x v="8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x v="3129"/>
    <n v="1489376321"/>
    <x v="0"/>
    <x v="63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x v="3130"/>
    <n v="1487847954"/>
    <x v="0"/>
    <x v="19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x v="3131"/>
    <n v="1489439669"/>
    <x v="0"/>
    <x v="29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x v="3132"/>
    <n v="1489591807"/>
    <x v="0"/>
    <x v="78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x v="3133"/>
    <n v="1487485760"/>
    <x v="0"/>
    <x v="79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x v="3134"/>
    <n v="1488993303"/>
    <x v="0"/>
    <x v="80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x v="3135"/>
    <n v="1488823488"/>
    <x v="0"/>
    <x v="22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x v="3136"/>
    <n v="1487333939"/>
    <x v="0"/>
    <x v="8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x v="3137"/>
    <n v="1489480556"/>
    <x v="0"/>
    <x v="78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x v="3138"/>
    <n v="1488459307"/>
    <x v="0"/>
    <x v="209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x v="3139"/>
    <n v="1485478734"/>
    <x v="0"/>
    <x v="78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x v="3140"/>
    <n v="1488471766"/>
    <x v="0"/>
    <x v="8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x v="3141"/>
    <n v="1411859755"/>
    <x v="1"/>
    <x v="496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x v="3142"/>
    <n v="1410278284"/>
    <x v="1"/>
    <x v="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x v="3143"/>
    <n v="1352766300"/>
    <x v="1"/>
    <x v="20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x v="3144"/>
    <n v="1288160403"/>
    <x v="1"/>
    <x v="201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x v="3145"/>
    <n v="1407787774"/>
    <x v="1"/>
    <x v="69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x v="3146"/>
    <n v="1380833367"/>
    <x v="1"/>
    <x v="85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x v="3147"/>
    <n v="1301542937"/>
    <x v="1"/>
    <x v="198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x v="3148"/>
    <n v="1330722058"/>
    <x v="1"/>
    <x v="252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x v="3149"/>
    <n v="1353412725"/>
    <x v="1"/>
    <x v="177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x v="3150"/>
    <n v="1335567144"/>
    <x v="1"/>
    <x v="30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x v="0"/>
    <x v="3151"/>
    <n v="1404932105"/>
    <x v="1"/>
    <x v="14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x v="0"/>
    <x v="3152"/>
    <n v="1371931752"/>
    <x v="1"/>
    <x v="50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x v="3153"/>
    <n v="1323221761"/>
    <x v="1"/>
    <x v="47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x v="3154"/>
    <n v="1405923687"/>
    <x v="1"/>
    <x v="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x v="3155"/>
    <n v="1410785522"/>
    <x v="1"/>
    <x v="142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x v="3156"/>
    <n v="1402331262"/>
    <x v="1"/>
    <x v="287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x v="3157"/>
    <n v="1400263525"/>
    <x v="1"/>
    <x v="250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x v="3158"/>
    <n v="1399490415"/>
    <x v="1"/>
    <x v="26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x v="73"/>
    <n v="1302493760"/>
    <x v="1"/>
    <x v="64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x v="3159"/>
    <n v="1414514153"/>
    <x v="1"/>
    <x v="497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x v="3160"/>
    <n v="1405743181"/>
    <x v="1"/>
    <x v="16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x v="3161"/>
    <n v="1399948353"/>
    <x v="1"/>
    <x v="42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x v="0"/>
    <x v="3162"/>
    <n v="1384364561"/>
    <x v="1"/>
    <x v="141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x v="3163"/>
    <n v="1401414944"/>
    <x v="1"/>
    <x v="26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x v="3164"/>
    <n v="1459953358"/>
    <x v="1"/>
    <x v="2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x v="3165"/>
    <n v="1326648668"/>
    <x v="1"/>
    <x v="60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x v="3166"/>
    <n v="1409173492"/>
    <x v="1"/>
    <x v="142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x v="3167"/>
    <n v="1407789908"/>
    <x v="1"/>
    <x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x v="3168"/>
    <n v="1292793427"/>
    <x v="1"/>
    <x v="65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x v="3169"/>
    <n v="1374531631"/>
    <x v="1"/>
    <x v="16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x v="3170"/>
    <n v="1400774409"/>
    <x v="1"/>
    <x v="13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x v="3171"/>
    <n v="1402929075"/>
    <x v="1"/>
    <x v="76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x v="3172"/>
    <n v="1365699071"/>
    <x v="1"/>
    <x v="95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x v="3173"/>
    <n v="1400666049"/>
    <x v="1"/>
    <x v="43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x v="3174"/>
    <n v="1400570787"/>
    <x v="1"/>
    <x v="41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x v="3175"/>
    <n v="1323211621"/>
    <x v="1"/>
    <x v="299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x v="3176"/>
    <n v="1375729469"/>
    <x v="1"/>
    <x v="32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x v="3177"/>
    <n v="1401666631"/>
    <x v="1"/>
    <x v="67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x v="3178"/>
    <n v="1404948441"/>
    <x v="1"/>
    <x v="5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x v="3179"/>
    <n v="1408313438"/>
    <x v="1"/>
    <x v="16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x v="3180"/>
    <n v="1405439973"/>
    <x v="1"/>
    <x v="138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x v="3181"/>
    <n v="1432115902"/>
    <x v="0"/>
    <x v="82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x v="3182"/>
    <n v="1429863532"/>
    <x v="0"/>
    <x v="10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x v="3183"/>
    <n v="1478662675"/>
    <x v="0"/>
    <x v="78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x v="3184"/>
    <n v="1466186869"/>
    <x v="0"/>
    <x v="80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x v="3185"/>
    <n v="1421274859"/>
    <x v="0"/>
    <x v="22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x v="3186"/>
    <n v="1420586056"/>
    <x v="0"/>
    <x v="5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x v="3187"/>
    <n v="1435368598"/>
    <x v="0"/>
    <x v="78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x v="3188"/>
    <n v="1421158542"/>
    <x v="0"/>
    <x v="70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x v="3189"/>
    <n v="1433254875"/>
    <x v="0"/>
    <x v="79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x v="3190"/>
    <n v="1420458618"/>
    <x v="0"/>
    <x v="80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x v="3191"/>
    <n v="1420798277"/>
    <x v="0"/>
    <x v="8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x v="3192"/>
    <n v="1407435418"/>
    <x v="0"/>
    <x v="28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x v="3193"/>
    <n v="1459410101"/>
    <x v="0"/>
    <x v="29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x v="3194"/>
    <n v="1407695077"/>
    <x v="0"/>
    <x v="84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x v="3195"/>
    <n v="1445027346"/>
    <x v="0"/>
    <x v="20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x v="3196"/>
    <n v="1440632622"/>
    <x v="0"/>
    <x v="79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x v="3197"/>
    <n v="1434558479"/>
    <x v="0"/>
    <x v="78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x v="3198"/>
    <n v="1427878772"/>
    <x v="0"/>
    <x v="8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x v="3199"/>
    <n v="1440052651"/>
    <x v="0"/>
    <x v="78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x v="3200"/>
    <n v="1424587207"/>
    <x v="0"/>
    <x v="17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x v="3201"/>
    <n v="1404743477"/>
    <x v="1"/>
    <x v="141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x v="3202"/>
    <n v="1400512658"/>
    <x v="1"/>
    <x v="334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x v="3203"/>
    <n v="1334442519"/>
    <x v="1"/>
    <x v="65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x v="3204"/>
    <n v="1405346680"/>
    <x v="1"/>
    <x v="498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x v="0"/>
    <x v="3205"/>
    <n v="1404932751"/>
    <x v="1"/>
    <x v="225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x v="3206"/>
    <n v="1434478759"/>
    <x v="1"/>
    <x v="5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x v="3207"/>
    <n v="1448823673"/>
    <x v="1"/>
    <x v="248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x v="3208"/>
    <n v="1438617471"/>
    <x v="1"/>
    <x v="179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x v="3209"/>
    <n v="1433934371"/>
    <x v="1"/>
    <x v="2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x v="3210"/>
    <n v="1475672784"/>
    <x v="1"/>
    <x v="201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x v="3211"/>
    <n v="1417132986"/>
    <x v="1"/>
    <x v="192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x v="3212"/>
    <n v="1424043347"/>
    <x v="1"/>
    <x v="46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x v="0"/>
    <x v="3213"/>
    <n v="1486411204"/>
    <x v="1"/>
    <x v="211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x v="3214"/>
    <n v="1433090603"/>
    <x v="1"/>
    <x v="116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x v="3215"/>
    <n v="1443016697"/>
    <x v="1"/>
    <x v="87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x v="3216"/>
    <n v="1437508976"/>
    <x v="1"/>
    <x v="142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x v="3217"/>
    <n v="1479932713"/>
    <x v="1"/>
    <x v="499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x v="3218"/>
    <n v="1463145938"/>
    <x v="1"/>
    <x v="70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x v="3219"/>
    <n v="1443621612"/>
    <x v="1"/>
    <x v="64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x v="3220"/>
    <n v="1482095436"/>
    <x v="0"/>
    <x v="209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x v="3221"/>
    <n v="1447606884"/>
    <x v="1"/>
    <x v="7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x v="3222"/>
    <n v="1413874798"/>
    <x v="1"/>
    <x v="91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x v="341"/>
    <n v="1410840126"/>
    <x v="1"/>
    <x v="7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x v="3223"/>
    <n v="1458254347"/>
    <x v="0"/>
    <x v="33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x v="3224"/>
    <n v="1459711917"/>
    <x v="1"/>
    <x v="55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x v="3225"/>
    <n v="1485890355"/>
    <x v="0"/>
    <x v="42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x v="3226"/>
    <n v="1483124208"/>
    <x v="0"/>
    <x v="248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x v="3227"/>
    <n v="1464769251"/>
    <x v="1"/>
    <x v="33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x v="3228"/>
    <n v="1480370433"/>
    <x v="0"/>
    <x v="238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x v="3229"/>
    <n v="1441452184"/>
    <x v="1"/>
    <x v="314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x v="3230"/>
    <n v="1433160898"/>
    <x v="1"/>
    <x v="1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x v="3231"/>
    <n v="1443665293"/>
    <x v="1"/>
    <x v="201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x v="3232"/>
    <n v="1484843948"/>
    <x v="0"/>
    <x v="69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x v="3233"/>
    <n v="1410421670"/>
    <x v="1"/>
    <x v="15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x v="3234"/>
    <n v="1408558092"/>
    <x v="1"/>
    <x v="275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x v="3235"/>
    <n v="1442283562"/>
    <x v="1"/>
    <x v="26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x v="3236"/>
    <n v="1478018382"/>
    <x v="0"/>
    <x v="50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x v="3237"/>
    <n v="1431354258"/>
    <x v="0"/>
    <x v="50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x v="3238"/>
    <n v="1439551200"/>
    <x v="1"/>
    <x v="189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x v="3239"/>
    <n v="1434104712"/>
    <x v="1"/>
    <x v="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x v="3240"/>
    <n v="1425590357"/>
    <x v="1"/>
    <x v="452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x v="3241"/>
    <n v="1432230914"/>
    <x v="1"/>
    <x v="106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x v="3242"/>
    <n v="1412617724"/>
    <x v="1"/>
    <x v="496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x v="3243"/>
    <n v="1432315966"/>
    <x v="1"/>
    <x v="9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x v="3244"/>
    <n v="1470655240"/>
    <x v="1"/>
    <x v="133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x v="3245"/>
    <n v="1471701028"/>
    <x v="1"/>
    <x v="248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x v="3246"/>
    <n v="1424743409"/>
    <x v="1"/>
    <x v="153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x v="3247"/>
    <n v="1410114375"/>
    <x v="1"/>
    <x v="59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x v="3248"/>
    <n v="1432129577"/>
    <x v="1"/>
    <x v="282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x v="3249"/>
    <n v="1485177952"/>
    <x v="0"/>
    <x v="14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x v="3250"/>
    <n v="1418159861"/>
    <x v="1"/>
    <x v="11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x v="3251"/>
    <n v="1472753745"/>
    <x v="1"/>
    <x v="174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x v="3252"/>
    <n v="1445875718"/>
    <x v="1"/>
    <x v="196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x v="3253"/>
    <n v="1434475476"/>
    <x v="1"/>
    <x v="72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x v="3254"/>
    <n v="1416555262"/>
    <x v="1"/>
    <x v="179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x v="3255"/>
    <n v="1444220588"/>
    <x v="1"/>
    <x v="32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x v="3256"/>
    <n v="1421089938"/>
    <x v="1"/>
    <x v="72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x v="3257"/>
    <n v="1446570315"/>
    <x v="1"/>
    <x v="287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x v="3258"/>
    <n v="1431435122"/>
    <x v="1"/>
    <x v="430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x v="3259"/>
    <n v="1434564660"/>
    <x v="1"/>
    <x v="449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x v="3260"/>
    <n v="1470692528"/>
    <x v="1"/>
    <x v="288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x v="3261"/>
    <n v="1431509397"/>
    <x v="1"/>
    <x v="16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x v="3262"/>
    <n v="1434113265"/>
    <x v="1"/>
    <x v="209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x v="1"/>
    <x v="3263"/>
    <n v="1412332175"/>
    <x v="1"/>
    <x v="13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x v="3264"/>
    <n v="1444219209"/>
    <x v="1"/>
    <x v="108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x v="3265"/>
    <n v="1472498042"/>
    <x v="1"/>
    <x v="64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x v="3266"/>
    <n v="1454259272"/>
    <x v="1"/>
    <x v="172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x v="3267"/>
    <n v="1421183271"/>
    <x v="1"/>
    <x v="8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x v="3268"/>
    <n v="1456526879"/>
    <x v="1"/>
    <x v="61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x v="3269"/>
    <n v="1413735806"/>
    <x v="1"/>
    <x v="61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x v="3270"/>
    <n v="1430425303"/>
    <x v="1"/>
    <x v="69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x v="3271"/>
    <n v="1456885659"/>
    <x v="0"/>
    <x v="287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x v="3272"/>
    <n v="1430158198"/>
    <x v="0"/>
    <x v="209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x v="3273"/>
    <n v="1438561705"/>
    <x v="0"/>
    <x v="5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x v="3274"/>
    <n v="1458103188"/>
    <x v="0"/>
    <x v="186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x v="3275"/>
    <n v="1452448298"/>
    <x v="0"/>
    <x v="5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x v="3276"/>
    <n v="1452546853"/>
    <x v="0"/>
    <x v="41"/>
    <b v="1"/>
    <x v="6"/>
    <x v="21"/>
    <x v="2268"/>
    <x v="1"/>
    <x v="6"/>
  </r>
  <r>
    <n v="3285"/>
    <s v="By Morning"/>
    <s v="A new play by Matthew Gasda"/>
    <n v="4999"/>
    <n v="5604"/>
    <x v="0"/>
    <x v="0"/>
    <x v="0"/>
    <x v="3277"/>
    <n v="1485556626"/>
    <x v="0"/>
    <x v="75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x v="3278"/>
    <n v="1468699782"/>
    <x v="0"/>
    <x v="259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x v="3279"/>
    <n v="1446573628"/>
    <x v="0"/>
    <x v="69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x v="3280"/>
    <n v="1463337315"/>
    <x v="0"/>
    <x v="44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x v="3281"/>
    <n v="1485161402"/>
    <x v="0"/>
    <x v="20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x v="3282"/>
    <n v="1486642891"/>
    <x v="0"/>
    <x v="250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x v="3283"/>
    <n v="1439743900"/>
    <x v="0"/>
    <x v="25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x v="3284"/>
    <n v="1444069748"/>
    <x v="0"/>
    <x v="41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x v="3285"/>
    <n v="1486030352"/>
    <x v="0"/>
    <x v="110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x v="3286"/>
    <n v="1431867554"/>
    <x v="0"/>
    <x v="5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x v="3287"/>
    <n v="1472294229"/>
    <x v="0"/>
    <x v="74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x v="3288"/>
    <n v="1446401372"/>
    <x v="0"/>
    <x v="5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x v="3289"/>
    <n v="1436380256"/>
    <x v="0"/>
    <x v="3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x v="3290"/>
    <n v="1440370768"/>
    <x v="0"/>
    <x v="250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x v="3291"/>
    <n v="1442268063"/>
    <x v="0"/>
    <x v="287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x v="3292"/>
    <n v="1428515462"/>
    <x v="0"/>
    <x v="106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x v="3293"/>
    <n v="1466185176"/>
    <x v="0"/>
    <x v="16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x v="3"/>
    <x v="3294"/>
    <n v="1478507176"/>
    <x v="0"/>
    <x v="133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x v="3295"/>
    <n v="1424533084"/>
    <x v="0"/>
    <x v="2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x v="3296"/>
    <n v="1479826752"/>
    <x v="0"/>
    <x v="489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x v="3297"/>
    <n v="1435782748"/>
    <x v="0"/>
    <x v="9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x v="3298"/>
    <n v="1462252542"/>
    <x v="0"/>
    <x v="241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x v="3299"/>
    <n v="1460683339"/>
    <x v="0"/>
    <x v="9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x v="3300"/>
    <n v="1458766965"/>
    <x v="0"/>
    <x v="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x v="1"/>
    <x v="3301"/>
    <n v="1473953778"/>
    <x v="0"/>
    <x v="162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x v="3302"/>
    <n v="1441577825"/>
    <x v="0"/>
    <x v="162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x v="3303"/>
    <n v="1442473210"/>
    <x v="0"/>
    <x v="43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x v="3304"/>
    <n v="1477077946"/>
    <x v="0"/>
    <x v="14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x v="3305"/>
    <n v="1452664317"/>
    <x v="0"/>
    <x v="60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x v="3306"/>
    <n v="1428733511"/>
    <x v="0"/>
    <x v="6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x v="3307"/>
    <n v="1459927041"/>
    <x v="0"/>
    <x v="30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x v="3308"/>
    <n v="1404680075"/>
    <x v="0"/>
    <x v="207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x v="3309"/>
    <n v="1462755424"/>
    <x v="0"/>
    <x v="59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x v="3310"/>
    <n v="1456902893"/>
    <x v="0"/>
    <x v="58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x v="3311"/>
    <n v="1418824986"/>
    <x v="0"/>
    <x v="38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x v="3312"/>
    <n v="1463965557"/>
    <x v="0"/>
    <x v="44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x v="3313"/>
    <n v="1412216665"/>
    <x v="0"/>
    <x v="41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x v="3314"/>
    <n v="1464653696"/>
    <x v="0"/>
    <x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x v="3315"/>
    <n v="1472201208"/>
    <x v="0"/>
    <x v="72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x v="3316"/>
    <n v="1463925590"/>
    <x v="0"/>
    <x v="73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x v="3317"/>
    <n v="1425235877"/>
    <x v="0"/>
    <x v="41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x v="3318"/>
    <n v="1423242505"/>
    <x v="0"/>
    <x v="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x v="3319"/>
    <n v="1460105966"/>
    <x v="0"/>
    <x v="51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x v="3320"/>
    <n v="1404308883"/>
    <x v="0"/>
    <x v="82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x v="3321"/>
    <n v="1405583108"/>
    <x v="0"/>
    <x v="55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x v="3322"/>
    <n v="1425331068"/>
    <x v="0"/>
    <x v="50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x v="3323"/>
    <n v="1441125886"/>
    <x v="0"/>
    <x v="71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x v="3324"/>
    <n v="1403210330"/>
    <x v="0"/>
    <x v="1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x v="3325"/>
    <n v="1432484080"/>
    <x v="0"/>
    <x v="112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x v="3326"/>
    <n v="1435667422"/>
    <x v="0"/>
    <x v="67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x v="3327"/>
    <n v="1404749446"/>
    <x v="0"/>
    <x v="287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x v="3328"/>
    <n v="1457429646"/>
    <x v="0"/>
    <x v="82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x v="3329"/>
    <n v="1411109167"/>
    <x v="0"/>
    <x v="69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x v="3330"/>
    <n v="1486129680"/>
    <x v="0"/>
    <x v="300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x v="3331"/>
    <n v="1467129518"/>
    <x v="0"/>
    <x v="5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x v="3332"/>
    <n v="1478906554"/>
    <x v="0"/>
    <x v="44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x v="3333"/>
    <n v="1463771421"/>
    <x v="0"/>
    <x v="33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x v="3334"/>
    <n v="1425020810"/>
    <x v="0"/>
    <x v="76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x v="3335"/>
    <n v="1458770384"/>
    <x v="0"/>
    <x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x v="3336"/>
    <n v="1406782093"/>
    <x v="0"/>
    <x v="244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x v="3337"/>
    <n v="1424226768"/>
    <x v="0"/>
    <x v="62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x v="3338"/>
    <n v="1424306110"/>
    <x v="0"/>
    <x v="59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x v="3339"/>
    <n v="1461503654"/>
    <x v="0"/>
    <x v="19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x v="3340"/>
    <n v="1459949080"/>
    <x v="0"/>
    <x v="1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x v="3341"/>
    <n v="1463971172"/>
    <x v="0"/>
    <x v="25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x v="3342"/>
    <n v="1445791811"/>
    <x v="0"/>
    <x v="13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x v="3343"/>
    <n v="1402910965"/>
    <x v="0"/>
    <x v="241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x v="3344"/>
    <n v="1462492178"/>
    <x v="0"/>
    <x v="16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x v="3345"/>
    <n v="1461061350"/>
    <x v="0"/>
    <x v="3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x v="3346"/>
    <n v="1443029206"/>
    <x v="0"/>
    <x v="16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x v="3347"/>
    <n v="1461941527"/>
    <x v="0"/>
    <x v="41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x v="3348"/>
    <n v="1466019272"/>
    <x v="0"/>
    <x v="74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x v="3349"/>
    <n v="1404295310"/>
    <x v="0"/>
    <x v="64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x v="3350"/>
    <n v="1413790079"/>
    <x v="0"/>
    <x v="37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x v="3351"/>
    <n v="1484097734"/>
    <x v="0"/>
    <x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x v="12"/>
    <x v="3352"/>
    <n v="1479866343"/>
    <x v="0"/>
    <x v="250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x v="3353"/>
    <n v="1408062990"/>
    <x v="0"/>
    <x v="32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x v="3354"/>
    <n v="1424484717"/>
    <x v="0"/>
    <x v="9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x v="3355"/>
    <n v="1406831445"/>
    <x v="0"/>
    <x v="55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x v="3266"/>
    <n v="1456183649"/>
    <x v="0"/>
    <x v="250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x v="3356"/>
    <n v="1447381592"/>
    <x v="0"/>
    <x v="8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x v="3357"/>
    <n v="1428889037"/>
    <x v="0"/>
    <x v="59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x v="3358"/>
    <n v="1436307894"/>
    <x v="0"/>
    <x v="209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x v="3359"/>
    <n v="1416977259"/>
    <x v="0"/>
    <x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x v="3360"/>
    <n v="1479257980"/>
    <x v="0"/>
    <x v="241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x v="3361"/>
    <n v="1479283285"/>
    <x v="0"/>
    <x v="55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x v="3362"/>
    <n v="1446670765"/>
    <x v="0"/>
    <x v="82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x v="2835"/>
    <n v="1407157756"/>
    <x v="0"/>
    <x v="74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x v="3363"/>
    <n v="1435177840"/>
    <x v="0"/>
    <x v="209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x v="3364"/>
    <n v="1443461616"/>
    <x v="0"/>
    <x v="47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x v="3365"/>
    <n v="1399387173"/>
    <x v="0"/>
    <x v="5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x v="3366"/>
    <n v="1424796594"/>
    <x v="0"/>
    <x v="10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x v="3367"/>
    <n v="1424280899"/>
    <x v="0"/>
    <x v="99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x v="3368"/>
    <n v="1407400306"/>
    <x v="0"/>
    <x v="64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x v="3369"/>
    <n v="1439122800"/>
    <x v="0"/>
    <x v="44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x v="3370"/>
    <n v="1414277578"/>
    <x v="0"/>
    <x v="33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x v="3371"/>
    <n v="1423455983"/>
    <x v="0"/>
    <x v="53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x v="3372"/>
    <n v="1467973256"/>
    <x v="0"/>
    <x v="67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x v="3373"/>
    <n v="1464979620"/>
    <x v="0"/>
    <x v="209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x v="3374"/>
    <n v="1444874768"/>
    <x v="0"/>
    <x v="31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x v="3375"/>
    <n v="1415652552"/>
    <x v="0"/>
    <x v="41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x v="3376"/>
    <n v="1415028506"/>
    <x v="0"/>
    <x v="14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x v="3377"/>
    <n v="1415125088"/>
    <x v="0"/>
    <x v="2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x v="3378"/>
    <n v="1432033441"/>
    <x v="0"/>
    <x v="43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x v="3379"/>
    <n v="1462368682"/>
    <x v="0"/>
    <x v="95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x v="3380"/>
    <n v="1403721345"/>
    <x v="0"/>
    <x v="19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x v="3381"/>
    <n v="1404997548"/>
    <x v="0"/>
    <x v="59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x v="3382"/>
    <n v="1458245855"/>
    <x v="0"/>
    <x v="8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x v="3383"/>
    <n v="1413065230"/>
    <x v="0"/>
    <x v="3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x v="3384"/>
    <n v="1403878645"/>
    <x v="0"/>
    <x v="74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x v="1"/>
    <x v="3385"/>
    <n v="1431795944"/>
    <x v="0"/>
    <x v="44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x v="2806"/>
    <n v="1399286589"/>
    <x v="0"/>
    <x v="33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x v="3386"/>
    <n v="1452338929"/>
    <x v="0"/>
    <x v="5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x v="3387"/>
    <n v="1414605776"/>
    <x v="0"/>
    <x v="71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x v="3388"/>
    <n v="1421964325"/>
    <x v="0"/>
    <x v="67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x v="3389"/>
    <n v="1405378414"/>
    <x v="0"/>
    <x v="268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x v="3390"/>
    <n v="1436376146"/>
    <x v="0"/>
    <x v="3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x v="3391"/>
    <n v="1444747843"/>
    <x v="0"/>
    <x v="111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x v="3392"/>
    <n v="1432638324"/>
    <x v="0"/>
    <x v="5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x v="3393"/>
    <n v="1432814702"/>
    <x v="0"/>
    <x v="8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x v="3394"/>
    <n v="1455063886"/>
    <x v="0"/>
    <x v="5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x v="3395"/>
    <n v="1401623376"/>
    <x v="0"/>
    <x v="110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x v="3396"/>
    <n v="1402049289"/>
    <x v="0"/>
    <x v="85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x v="3397"/>
    <n v="1403135304"/>
    <x v="0"/>
    <x v="59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x v="3398"/>
    <n v="1466710358"/>
    <x v="0"/>
    <x v="64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x v="3399"/>
    <n v="1462841990"/>
    <x v="0"/>
    <x v="244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x v="3400"/>
    <n v="1442536372"/>
    <x v="0"/>
    <x v="76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x v="3401"/>
    <n v="1409266862"/>
    <x v="0"/>
    <x v="55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x v="3402"/>
    <n v="1424280938"/>
    <x v="0"/>
    <x v="25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x v="3403"/>
    <n v="1478030325"/>
    <x v="0"/>
    <x v="3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x v="3404"/>
    <n v="1459999656"/>
    <x v="0"/>
    <x v="82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x v="3405"/>
    <n v="1427363645"/>
    <x v="0"/>
    <x v="209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x v="3406"/>
    <n v="1410558948"/>
    <x v="0"/>
    <x v="43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x v="3407"/>
    <n v="1398283307"/>
    <x v="0"/>
    <x v="6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x v="3408"/>
    <n v="1458416585"/>
    <x v="0"/>
    <x v="67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x v="3409"/>
    <n v="1454638202"/>
    <x v="0"/>
    <x v="69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x v="3410"/>
    <n v="1422903563"/>
    <x v="0"/>
    <x v="15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x v="2232"/>
    <n v="1447594176"/>
    <x v="0"/>
    <x v="67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x v="3411"/>
    <n v="1427320341"/>
    <x v="0"/>
    <x v="73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x v="3412"/>
    <n v="1421252084"/>
    <x v="0"/>
    <x v="88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x v="3413"/>
    <n v="1409669336"/>
    <x v="0"/>
    <x v="201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x v="3414"/>
    <n v="1409620903"/>
    <x v="0"/>
    <x v="45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x v="3415"/>
    <n v="1401722952"/>
    <x v="0"/>
    <x v="60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x v="3416"/>
    <n v="1422983847"/>
    <x v="0"/>
    <x v="13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x v="3417"/>
    <n v="1476837061"/>
    <x v="0"/>
    <x v="8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x v="3418"/>
    <n v="1404168101"/>
    <x v="0"/>
    <x v="250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x v="3419"/>
    <n v="1405791153"/>
    <x v="0"/>
    <x v="64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x v="3420"/>
    <n v="1452520614"/>
    <x v="0"/>
    <x v="288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x v="3421"/>
    <n v="1400290255"/>
    <x v="0"/>
    <x v="26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x v="3422"/>
    <n v="1402391269"/>
    <x v="0"/>
    <x v="129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x v="3423"/>
    <n v="1469112493"/>
    <x v="0"/>
    <x v="10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x v="3424"/>
    <n v="1406811593"/>
    <x v="0"/>
    <x v="7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x v="3425"/>
    <n v="1437411820"/>
    <x v="0"/>
    <x v="17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x v="3426"/>
    <n v="1428358567"/>
    <x v="0"/>
    <x v="25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x v="3427"/>
    <n v="1452030730"/>
    <x v="0"/>
    <x v="59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x v="3428"/>
    <n v="1403146628"/>
    <x v="0"/>
    <x v="141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x v="3429"/>
    <n v="1445077121"/>
    <x v="0"/>
    <x v="68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x v="3430"/>
    <n v="1430424672"/>
    <x v="0"/>
    <x v="22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x v="3431"/>
    <n v="1407674146"/>
    <x v="0"/>
    <x v="43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x v="3432"/>
    <n v="1464677986"/>
    <x v="0"/>
    <x v="9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x v="3433"/>
    <n v="1443185036"/>
    <x v="0"/>
    <x v="162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x v="3434"/>
    <n v="1421092725"/>
    <x v="0"/>
    <x v="20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x v="3435"/>
    <n v="1454448012"/>
    <x v="0"/>
    <x v="25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x v="3436"/>
    <n v="1416192689"/>
    <x v="0"/>
    <x v="43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x v="3437"/>
    <n v="1465607738"/>
    <x v="0"/>
    <x v="9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x v="3438"/>
    <n v="1422809671"/>
    <x v="0"/>
    <x v="70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x v="3439"/>
    <n v="1427304127"/>
    <x v="0"/>
    <x v="38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x v="3440"/>
    <n v="1404141626"/>
    <x v="0"/>
    <x v="7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x v="3441"/>
    <n v="1465946956"/>
    <x v="0"/>
    <x v="25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x v="3442"/>
    <n v="1404233159"/>
    <x v="0"/>
    <x v="64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x v="3443"/>
    <n v="1473789627"/>
    <x v="0"/>
    <x v="50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x v="3444"/>
    <n v="1404190567"/>
    <x v="0"/>
    <x v="38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x v="3445"/>
    <n v="1421081857"/>
    <x v="0"/>
    <x v="16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x v="3446"/>
    <n v="1420606303"/>
    <x v="0"/>
    <x v="74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x v="3447"/>
    <n v="1461151860"/>
    <x v="0"/>
    <x v="17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x v="3448"/>
    <n v="1406896752"/>
    <x v="0"/>
    <x v="10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x v="3449"/>
    <n v="1475248279"/>
    <x v="0"/>
    <x v="8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x v="3450"/>
    <n v="1435181628"/>
    <x v="0"/>
    <x v="5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x v="3451"/>
    <n v="1472594585"/>
    <x v="0"/>
    <x v="229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x v="3452"/>
    <n v="1469329637"/>
    <x v="0"/>
    <x v="251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x v="3453"/>
    <n v="1436972472"/>
    <x v="0"/>
    <x v="17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x v="3454"/>
    <n v="1455928050"/>
    <x v="0"/>
    <x v="42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x v="0"/>
    <x v="3455"/>
    <n v="1424275632"/>
    <x v="0"/>
    <x v="5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x v="3456"/>
    <n v="1471976529"/>
    <x v="0"/>
    <x v="5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x v="3457"/>
    <n v="1459265045"/>
    <x v="0"/>
    <x v="287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x v="3458"/>
    <n v="1465345902"/>
    <x v="0"/>
    <x v="82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x v="3459"/>
    <n v="1405971690"/>
    <x v="0"/>
    <x v="209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x v="3460"/>
    <n v="1413432331"/>
    <x v="0"/>
    <x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x v="3461"/>
    <n v="1425067296"/>
    <x v="0"/>
    <x v="51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x v="3462"/>
    <n v="1466424131"/>
    <x v="0"/>
    <x v="70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x v="3463"/>
    <n v="1412629704"/>
    <x v="0"/>
    <x v="5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x v="3464"/>
    <n v="1412836990"/>
    <x v="0"/>
    <x v="79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x v="3465"/>
    <n v="1430761243"/>
    <x v="0"/>
    <x v="70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x v="3466"/>
    <n v="1424296822"/>
    <x v="0"/>
    <x v="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x v="3467"/>
    <n v="1400790680"/>
    <x v="0"/>
    <x v="6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x v="3468"/>
    <n v="1434440227"/>
    <x v="0"/>
    <x v="62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x v="3469"/>
    <n v="1418709388"/>
    <x v="0"/>
    <x v="1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x v="3470"/>
    <n v="1402079466"/>
    <x v="0"/>
    <x v="144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x v="3471"/>
    <n v="1401811381"/>
    <x v="0"/>
    <x v="182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x v="3472"/>
    <n v="1463422499"/>
    <x v="0"/>
    <x v="3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x v="3473"/>
    <n v="1451839080"/>
    <x v="0"/>
    <x v="209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x v="3474"/>
    <n v="1430600401"/>
    <x v="0"/>
    <x v="6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x v="3475"/>
    <n v="1432593252"/>
    <x v="0"/>
    <x v="3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x v="3476"/>
    <n v="1427221560"/>
    <x v="0"/>
    <x v="60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x v="3477"/>
    <n v="1398352531"/>
    <x v="0"/>
    <x v="250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x v="3478"/>
    <n v="1457982924"/>
    <x v="0"/>
    <x v="74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x v="3479"/>
    <n v="1430114384"/>
    <x v="0"/>
    <x v="73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x v="3480"/>
    <n v="1442794397"/>
    <x v="0"/>
    <x v="2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x v="3481"/>
    <n v="1406580436"/>
    <x v="0"/>
    <x v="60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x v="3482"/>
    <n v="1479186575"/>
    <x v="0"/>
    <x v="62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x v="3483"/>
    <n v="1412360309"/>
    <x v="0"/>
    <x v="250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x v="3484"/>
    <n v="1470169166"/>
    <x v="0"/>
    <x v="76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x v="3485"/>
    <n v="1463852904"/>
    <x v="0"/>
    <x v="72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x v="3486"/>
    <n v="1459309704"/>
    <x v="0"/>
    <x v="288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x v="3487"/>
    <n v="1431046325"/>
    <x v="0"/>
    <x v="2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x v="3488"/>
    <n v="1455919438"/>
    <x v="0"/>
    <x v="288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x v="3489"/>
    <n v="1439835595"/>
    <x v="0"/>
    <x v="288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x v="3490"/>
    <n v="1456862924"/>
    <x v="0"/>
    <x v="162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x v="3491"/>
    <n v="1466767728"/>
    <x v="0"/>
    <x v="44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x v="3492"/>
    <n v="1445363891"/>
    <x v="0"/>
    <x v="22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x v="3493"/>
    <n v="1398983245"/>
    <x v="0"/>
    <x v="70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x v="3494"/>
    <n v="1404927440"/>
    <x v="0"/>
    <x v="60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x v="3495"/>
    <n v="1462140537"/>
    <x v="0"/>
    <x v="250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x v="3496"/>
    <n v="1460914253"/>
    <x v="0"/>
    <x v="41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x v="3497"/>
    <n v="1415392666"/>
    <x v="0"/>
    <x v="51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x v="3498"/>
    <n v="1402584846"/>
    <x v="0"/>
    <x v="41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x v="3499"/>
    <n v="1413406695"/>
    <x v="0"/>
    <x v="10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x v="3500"/>
    <n v="1424609592"/>
    <x v="0"/>
    <x v="5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x v="3501"/>
    <n v="1400725112"/>
    <x v="0"/>
    <x v="3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x v="3502"/>
    <n v="1421439552"/>
    <x v="0"/>
    <x v="73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x v="3503"/>
    <n v="1430505171"/>
    <x v="0"/>
    <x v="67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x v="3504"/>
    <n v="1407197670"/>
    <x v="0"/>
    <x v="202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x v="3505"/>
    <n v="1401910634"/>
    <x v="0"/>
    <x v="62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x v="3506"/>
    <n v="1410461299"/>
    <x v="0"/>
    <x v="51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x v="3507"/>
    <n v="1422886950"/>
    <x v="0"/>
    <x v="33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x v="3508"/>
    <n v="1439322412"/>
    <x v="0"/>
    <x v="64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x v="3509"/>
    <n v="1409388020"/>
    <x v="0"/>
    <x v="62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x v="3510"/>
    <n v="1439924246"/>
    <x v="0"/>
    <x v="69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x v="3511"/>
    <n v="1469871148"/>
    <x v="0"/>
    <x v="144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x v="3512"/>
    <n v="1409336373"/>
    <x v="0"/>
    <x v="142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x v="3453"/>
    <n v="1438188106"/>
    <x v="0"/>
    <x v="63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x v="3513"/>
    <n v="1459411371"/>
    <x v="0"/>
    <x v="69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x v="3514"/>
    <n v="1434069205"/>
    <x v="0"/>
    <x v="48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x v="3515"/>
    <n v="1483012918"/>
    <x v="0"/>
    <x v="7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x v="3516"/>
    <n v="1434997018"/>
    <x v="0"/>
    <x v="59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x v="3517"/>
    <n v="1457881057"/>
    <x v="0"/>
    <x v="19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x v="0"/>
    <x v="3518"/>
    <n v="1464709334"/>
    <x v="0"/>
    <x v="55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x v="3519"/>
    <n v="1409667827"/>
    <x v="0"/>
    <x v="74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x v="3520"/>
    <n v="1444673767"/>
    <x v="0"/>
    <x v="22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x v="3521"/>
    <n v="1440687623"/>
    <x v="0"/>
    <x v="386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x v="1804"/>
    <n v="1441120910"/>
    <x v="0"/>
    <x v="67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x v="3522"/>
    <n v="1448040425"/>
    <x v="0"/>
    <x v="5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x v="3523"/>
    <n v="1413016216"/>
    <x v="0"/>
    <x v="33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x v="3524"/>
    <n v="1469009140"/>
    <x v="0"/>
    <x v="1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x v="3525"/>
    <n v="1471543722"/>
    <x v="0"/>
    <x v="62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x v="3526"/>
    <n v="1464307491"/>
    <x v="0"/>
    <x v="22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x v="3527"/>
    <n v="1438882275"/>
    <x v="0"/>
    <x v="58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x v="3528"/>
    <n v="1404915822"/>
    <x v="0"/>
    <x v="268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x v="3529"/>
    <n v="1432663659"/>
    <x v="0"/>
    <x v="60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x v="3530"/>
    <n v="1423166257"/>
    <x v="0"/>
    <x v="5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x v="3531"/>
    <n v="1426188159"/>
    <x v="0"/>
    <x v="22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x v="3532"/>
    <n v="1426002684"/>
    <x v="0"/>
    <x v="10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x v="3533"/>
    <n v="1461117201"/>
    <x v="0"/>
    <x v="22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x v="3534"/>
    <n v="1455230214"/>
    <x v="0"/>
    <x v="62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x v="3535"/>
    <n v="1438939673"/>
    <x v="0"/>
    <x v="288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x v="3536"/>
    <n v="1459632398"/>
    <x v="0"/>
    <x v="31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x v="3537"/>
    <n v="1398342170"/>
    <x v="0"/>
    <x v="20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x v="3538"/>
    <n v="1401372324"/>
    <x v="0"/>
    <x v="9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x v="3539"/>
    <n v="1436575280"/>
    <x v="0"/>
    <x v="201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x v="3540"/>
    <n v="1421025159"/>
    <x v="0"/>
    <x v="28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x v="3541"/>
    <n v="1476786994"/>
    <x v="0"/>
    <x v="25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x v="3542"/>
    <n v="1403105724"/>
    <x v="0"/>
    <x v="9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x v="3543"/>
    <n v="1396334311"/>
    <x v="0"/>
    <x v="501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x v="3544"/>
    <n v="1431718575"/>
    <x v="0"/>
    <x v="19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x v="3545"/>
    <n v="1436408308"/>
    <x v="0"/>
    <x v="5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x v="3546"/>
    <n v="1429651266"/>
    <x v="0"/>
    <x v="142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x v="3547"/>
    <n v="1437236378"/>
    <x v="0"/>
    <x v="241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x v="3548"/>
    <n v="1457115427"/>
    <x v="0"/>
    <x v="162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x v="3549"/>
    <n v="1467648456"/>
    <x v="0"/>
    <x v="20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x v="3550"/>
    <n v="1440082649"/>
    <x v="0"/>
    <x v="5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x v="3551"/>
    <n v="1417456208"/>
    <x v="0"/>
    <x v="8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x v="3552"/>
    <n v="1419423083"/>
    <x v="0"/>
    <x v="44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x v="3553"/>
    <n v="1431372444"/>
    <x v="0"/>
    <x v="14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x v="3554"/>
    <n v="1408383994"/>
    <x v="0"/>
    <x v="10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x v="3555"/>
    <n v="1418142696"/>
    <x v="0"/>
    <x v="14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x v="3556"/>
    <n v="1417593483"/>
    <x v="0"/>
    <x v="55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x v="3557"/>
    <n v="1412109413"/>
    <x v="0"/>
    <x v="20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x v="1"/>
    <x v="3558"/>
    <n v="1432302082"/>
    <x v="0"/>
    <x v="82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x v="3559"/>
    <n v="1412845246"/>
    <x v="0"/>
    <x v="76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x v="3560"/>
    <n v="1413326248"/>
    <x v="0"/>
    <x v="43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x v="3561"/>
    <n v="1468176527"/>
    <x v="0"/>
    <x v="33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x v="3562"/>
    <n v="1475759454"/>
    <x v="0"/>
    <x v="81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x v="3563"/>
    <n v="1427741583"/>
    <x v="0"/>
    <x v="74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x v="3564"/>
    <n v="1459445777"/>
    <x v="0"/>
    <x v="7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x v="3565"/>
    <n v="1456856256"/>
    <x v="0"/>
    <x v="25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x v="3566"/>
    <n v="1421900022"/>
    <x v="0"/>
    <x v="74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x v="3567"/>
    <n v="1405509510"/>
    <x v="0"/>
    <x v="43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x v="3568"/>
    <n v="1458613082"/>
    <x v="0"/>
    <x v="72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x v="3569"/>
    <n v="1455790405"/>
    <x v="0"/>
    <x v="5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x v="3570"/>
    <n v="1434180944"/>
    <x v="0"/>
    <x v="300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x v="3571"/>
    <n v="1416589890"/>
    <x v="0"/>
    <x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x v="0"/>
    <x v="3572"/>
    <n v="1469465070"/>
    <x v="0"/>
    <x v="241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x v="3573"/>
    <n v="1463144254"/>
    <x v="0"/>
    <x v="33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x v="3574"/>
    <n v="1428436410"/>
    <x v="0"/>
    <x v="202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x v="3575"/>
    <n v="1430494347"/>
    <x v="0"/>
    <x v="95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x v="3576"/>
    <n v="1411200034"/>
    <x v="0"/>
    <x v="196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x v="3577"/>
    <n v="1419979544"/>
    <x v="0"/>
    <x v="59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x v="3578"/>
    <n v="1418673307"/>
    <x v="0"/>
    <x v="2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x v="3579"/>
    <n v="1417469639"/>
    <x v="0"/>
    <x v="68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x v="3580"/>
    <n v="1470792982"/>
    <x v="0"/>
    <x v="17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x v="0"/>
    <x v="3581"/>
    <n v="1423959123"/>
    <x v="0"/>
    <x v="95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x v="3582"/>
    <n v="1407258582"/>
    <x v="0"/>
    <x v="41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x v="3583"/>
    <n v="1455717790"/>
    <x v="0"/>
    <x v="51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x v="3584"/>
    <n v="1408129822"/>
    <x v="0"/>
    <x v="74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x v="3585"/>
    <n v="1438715077"/>
    <x v="0"/>
    <x v="5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x v="0"/>
    <x v="3586"/>
    <n v="1473970964"/>
    <x v="0"/>
    <x v="80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x v="3587"/>
    <n v="1418860682"/>
    <x v="0"/>
    <x v="28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x v="3588"/>
    <n v="1458336479"/>
    <x v="0"/>
    <x v="72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x v="3589"/>
    <n v="1444164280"/>
    <x v="0"/>
    <x v="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x v="3590"/>
    <n v="1461370956"/>
    <x v="0"/>
    <x v="50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x v="3591"/>
    <n v="1452798126"/>
    <x v="0"/>
    <x v="41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x v="3592"/>
    <n v="1468593057"/>
    <x v="0"/>
    <x v="31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x v="3593"/>
    <n v="1448924882"/>
    <x v="0"/>
    <x v="9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x v="3594"/>
    <n v="1463418090"/>
    <x v="0"/>
    <x v="74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x v="3595"/>
    <n v="1456789685"/>
    <x v="0"/>
    <x v="64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x v="3596"/>
    <n v="1437214936"/>
    <x v="0"/>
    <x v="162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x v="3597"/>
    <n v="1425891201"/>
    <x v="0"/>
    <x v="13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x v="3598"/>
    <n v="1401470811"/>
    <x v="0"/>
    <x v="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x v="3599"/>
    <n v="1401372574"/>
    <x v="0"/>
    <x v="9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x v="3600"/>
    <n v="1432083616"/>
    <x v="0"/>
    <x v="26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x v="3601"/>
    <n v="1447164896"/>
    <x v="0"/>
    <x v="250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x v="3602"/>
    <n v="1424213264"/>
    <x v="0"/>
    <x v="43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x v="3603"/>
    <n v="1486996729"/>
    <x v="0"/>
    <x v="13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x v="3604"/>
    <n v="1430751850"/>
    <x v="0"/>
    <x v="6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x v="3605"/>
    <n v="1476760226"/>
    <x v="0"/>
    <x v="5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x v="3606"/>
    <n v="1422916261"/>
    <x v="0"/>
    <x v="438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x v="3607"/>
    <n v="1473200844"/>
    <x v="0"/>
    <x v="16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x v="3608"/>
    <n v="1409030371"/>
    <x v="0"/>
    <x v="64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x v="3609"/>
    <n v="1404841270"/>
    <x v="0"/>
    <x v="69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n v="1466793290"/>
    <x v="0"/>
    <x v="70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x v="3611"/>
    <n v="1433259577"/>
    <x v="0"/>
    <x v="76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x v="3612"/>
    <n v="1406390457"/>
    <x v="0"/>
    <x v="53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x v="3613"/>
    <n v="1459446487"/>
    <x v="0"/>
    <x v="60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x v="3614"/>
    <n v="1444852796"/>
    <x v="0"/>
    <x v="78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x v="3615"/>
    <n v="1457403364"/>
    <x v="0"/>
    <x v="84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x v="3616"/>
    <n v="1414700390"/>
    <x v="0"/>
    <x v="29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x v="3617"/>
    <n v="1409335497"/>
    <x v="0"/>
    <x v="211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x v="3618"/>
    <n v="1415053749"/>
    <x v="0"/>
    <x v="29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x v="3619"/>
    <n v="1475765867"/>
    <x v="0"/>
    <x v="162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x v="3620"/>
    <n v="1480219174"/>
    <x v="0"/>
    <x v="59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x v="0"/>
    <x v="3621"/>
    <n v="1458594676"/>
    <x v="0"/>
    <x v="73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x v="3622"/>
    <n v="1439224829"/>
    <x v="0"/>
    <x v="78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x v="3623"/>
    <n v="1417538935"/>
    <x v="0"/>
    <x v="25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x v="3624"/>
    <n v="1424275732"/>
    <x v="0"/>
    <x v="84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x v="3625"/>
    <n v="1470672906"/>
    <x v="0"/>
    <x v="29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x v="3626"/>
    <n v="1428691530"/>
    <x v="0"/>
    <x v="8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x v="3627"/>
    <n v="1410966179"/>
    <x v="0"/>
    <x v="78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x v="3628"/>
    <n v="1445369727"/>
    <x v="0"/>
    <x v="84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x v="3629"/>
    <n v="1444274839"/>
    <x v="0"/>
    <x v="78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x v="3630"/>
    <n v="1454996887"/>
    <x v="0"/>
    <x v="8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x v="3631"/>
    <n v="1477178238"/>
    <x v="0"/>
    <x v="29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x v="3632"/>
    <n v="1431770802"/>
    <x v="0"/>
    <x v="22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x v="3633"/>
    <n v="1471370327"/>
    <x v="0"/>
    <x v="84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x v="3634"/>
    <n v="1409900445"/>
    <x v="0"/>
    <x v="196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x v="3635"/>
    <n v="1400691994"/>
    <x v="0"/>
    <x v="22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x v="3636"/>
    <n v="1452598184"/>
    <x v="0"/>
    <x v="5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x v="3637"/>
    <n v="1404833442"/>
    <x v="0"/>
    <x v="82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x v="3638"/>
    <n v="1471188502"/>
    <x v="0"/>
    <x v="5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x v="3639"/>
    <n v="1436172207"/>
    <x v="0"/>
    <x v="51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x v="3640"/>
    <n v="1457690386"/>
    <x v="0"/>
    <x v="44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x v="3641"/>
    <n v="1434654998"/>
    <x v="0"/>
    <x v="1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x v="3642"/>
    <n v="1483393836"/>
    <x v="0"/>
    <x v="67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x v="3643"/>
    <n v="1462806419"/>
    <x v="0"/>
    <x v="9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x v="0"/>
    <x v="3644"/>
    <n v="1400272580"/>
    <x v="0"/>
    <x v="9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x v="3645"/>
    <n v="1424414350"/>
    <x v="0"/>
    <x v="62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x v="3646"/>
    <n v="1417208925"/>
    <x v="0"/>
    <x v="19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x v="3647"/>
    <n v="1458336672"/>
    <x v="0"/>
    <x v="17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x v="3648"/>
    <n v="1425187014"/>
    <x v="0"/>
    <x v="244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x v="3649"/>
    <n v="1477133430"/>
    <x v="0"/>
    <x v="82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x v="3650"/>
    <n v="1464847089"/>
    <x v="0"/>
    <x v="10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x v="3651"/>
    <n v="1445109822"/>
    <x v="0"/>
    <x v="25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x v="0"/>
    <x v="3652"/>
    <n v="1404337382"/>
    <x v="0"/>
    <x v="44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x v="3653"/>
    <n v="1434669419"/>
    <x v="0"/>
    <x v="6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x v="3654"/>
    <n v="1435670452"/>
    <x v="0"/>
    <x v="33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x v="3655"/>
    <n v="1431447137"/>
    <x v="0"/>
    <x v="5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x v="3656"/>
    <n v="1431951611"/>
    <x v="0"/>
    <x v="8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x v="3657"/>
    <n v="1404140667"/>
    <x v="0"/>
    <x v="244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x v="3658"/>
    <n v="1409179384"/>
    <x v="0"/>
    <x v="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x v="3659"/>
    <n v="1412233497"/>
    <x v="0"/>
    <x v="229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x v="3660"/>
    <n v="1467752229"/>
    <x v="0"/>
    <x v="162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x v="3661"/>
    <n v="1462285182"/>
    <x v="0"/>
    <x v="8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x v="3662"/>
    <n v="1408995284"/>
    <x v="0"/>
    <x v="38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x v="3663"/>
    <n v="1402580818"/>
    <x v="0"/>
    <x v="473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x v="3664"/>
    <n v="1430052298"/>
    <x v="0"/>
    <x v="162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x v="3665"/>
    <n v="1401214581"/>
    <x v="0"/>
    <x v="209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x v="3666"/>
    <n v="1473850434"/>
    <x v="0"/>
    <x v="69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x v="3667"/>
    <n v="1452008290"/>
    <x v="0"/>
    <x v="59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x v="3668"/>
    <n v="1399998418"/>
    <x v="0"/>
    <x v="85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x v="3669"/>
    <n v="1474339696"/>
    <x v="0"/>
    <x v="3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x v="3670"/>
    <n v="1438575586"/>
    <x v="0"/>
    <x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x v="3671"/>
    <n v="1398348859"/>
    <x v="0"/>
    <x v="149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x v="3672"/>
    <n v="1439567660"/>
    <x v="0"/>
    <x v="79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x v="3673"/>
    <n v="1401254055"/>
    <x v="0"/>
    <x v="20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x v="3674"/>
    <n v="1404932004"/>
    <x v="0"/>
    <x v="70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x v="3675"/>
    <n v="1432410639"/>
    <x v="0"/>
    <x v="95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x v="3676"/>
    <n v="1414506083"/>
    <x v="0"/>
    <x v="162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x v="3677"/>
    <n v="1421426929"/>
    <x v="0"/>
    <x v="220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x v="0"/>
    <x v="3678"/>
    <n v="1410304179"/>
    <x v="0"/>
    <x v="5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x v="3679"/>
    <n v="1446352529"/>
    <x v="0"/>
    <x v="25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x v="3680"/>
    <n v="1461985967"/>
    <x v="0"/>
    <x v="65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x v="3681"/>
    <n v="1419281610"/>
    <x v="0"/>
    <x v="51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x v="3682"/>
    <n v="1418654916"/>
    <x v="0"/>
    <x v="76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x v="3683"/>
    <n v="1461064248"/>
    <x v="0"/>
    <x v="209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x v="3684"/>
    <n v="1454354487"/>
    <x v="0"/>
    <x v="327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x v="3685"/>
    <n v="1410791216"/>
    <x v="0"/>
    <x v="244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x v="0"/>
    <x v="3686"/>
    <n v="1409493800"/>
    <x v="0"/>
    <x v="59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x v="3687"/>
    <n v="1430830793"/>
    <x v="0"/>
    <x v="70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x v="3688"/>
    <n v="1464958484"/>
    <x v="0"/>
    <x v="64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x v="3689"/>
    <n v="1467720388"/>
    <x v="0"/>
    <x v="209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x v="3690"/>
    <n v="1459528394"/>
    <x v="0"/>
    <x v="74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x v="3691"/>
    <n v="1401714114"/>
    <x v="0"/>
    <x v="2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x v="3692"/>
    <n v="1409262949"/>
    <x v="0"/>
    <x v="62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x v="3693"/>
    <n v="1467335378"/>
    <x v="0"/>
    <x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x v="3694"/>
    <n v="1403234686"/>
    <x v="0"/>
    <x v="70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x v="3695"/>
    <n v="1401123546"/>
    <x v="0"/>
    <x v="2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x v="3696"/>
    <n v="1425908988"/>
    <x v="0"/>
    <x v="74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x v="3174"/>
    <n v="1400606573"/>
    <x v="0"/>
    <x v="64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x v="3697"/>
    <n v="1431230867"/>
    <x v="0"/>
    <x v="201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x v="3698"/>
    <n v="1463334166"/>
    <x v="0"/>
    <x v="10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x v="3699"/>
    <n v="1429881667"/>
    <x v="0"/>
    <x v="174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x v="3700"/>
    <n v="1422834819"/>
    <x v="0"/>
    <x v="74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x v="3701"/>
    <n v="1450819109"/>
    <x v="0"/>
    <x v="5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x v="3702"/>
    <n v="1428526049"/>
    <x v="0"/>
    <x v="62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x v="3703"/>
    <n v="1422465075"/>
    <x v="0"/>
    <x v="67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x v="1"/>
    <x v="3704"/>
    <n v="1432402266"/>
    <x v="0"/>
    <x v="80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x v="0"/>
    <x v="3705"/>
    <n v="1433980206"/>
    <x v="0"/>
    <x v="244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x v="3706"/>
    <n v="1413412084"/>
    <x v="0"/>
    <x v="3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x v="3707"/>
    <n v="1452614847"/>
    <x v="0"/>
    <x v="2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x v="1"/>
    <x v="3708"/>
    <n v="1414778662"/>
    <x v="0"/>
    <x v="287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x v="3709"/>
    <n v="1459856860"/>
    <x v="0"/>
    <x v="30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x v="3710"/>
    <n v="1454366467"/>
    <x v="0"/>
    <x v="41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x v="3711"/>
    <n v="1459567371"/>
    <x v="0"/>
    <x v="67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x v="3712"/>
    <n v="1474273294"/>
    <x v="0"/>
    <x v="51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x v="3713"/>
    <n v="1437365176"/>
    <x v="0"/>
    <x v="162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x v="3714"/>
    <n v="1423198512"/>
    <x v="0"/>
    <x v="81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x v="3715"/>
    <n v="1437236159"/>
    <x v="0"/>
    <x v="29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x v="3716"/>
    <n v="1418234646"/>
    <x v="0"/>
    <x v="8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x v="3717"/>
    <n v="1416932133"/>
    <x v="0"/>
    <x v="80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x v="3718"/>
    <n v="1428539708"/>
    <x v="0"/>
    <x v="78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x v="3719"/>
    <n v="1427405896"/>
    <x v="0"/>
    <x v="63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x v="3720"/>
    <n v="1430239089"/>
    <x v="0"/>
    <x v="84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x v="3721"/>
    <n v="1423847093"/>
    <x v="0"/>
    <x v="29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x v="3722"/>
    <n v="1445358903"/>
    <x v="0"/>
    <x v="80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x v="3723"/>
    <n v="1403562705"/>
    <x v="0"/>
    <x v="79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x v="3724"/>
    <n v="1467024468"/>
    <x v="0"/>
    <x v="22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x v="3725"/>
    <n v="1405217355"/>
    <x v="0"/>
    <x v="25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x v="3726"/>
    <n v="1447797950"/>
    <x v="0"/>
    <x v="78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x v="3727"/>
    <n v="1407388144"/>
    <x v="0"/>
    <x v="80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x v="3728"/>
    <n v="1401814964"/>
    <x v="0"/>
    <x v="78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x v="3729"/>
    <n v="1401823952"/>
    <x v="0"/>
    <x v="78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x v="3730"/>
    <n v="1405097102"/>
    <x v="0"/>
    <x v="29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x v="3731"/>
    <n v="1473326439"/>
    <x v="0"/>
    <x v="29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x v="1"/>
    <x v="3732"/>
    <n v="1433833896"/>
    <x v="0"/>
    <x v="29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x v="3733"/>
    <n v="1453827436"/>
    <x v="0"/>
    <x v="47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x v="3734"/>
    <n v="1459220588"/>
    <x v="0"/>
    <x v="63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x v="3735"/>
    <n v="1421105608"/>
    <x v="0"/>
    <x v="33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x v="3736"/>
    <n v="1454460673"/>
    <x v="0"/>
    <x v="202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x v="3737"/>
    <n v="1473189335"/>
    <x v="0"/>
    <x v="41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x v="3738"/>
    <n v="1430768800"/>
    <x v="0"/>
    <x v="209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x v="3739"/>
    <n v="1403125737"/>
    <x v="0"/>
    <x v="74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x v="3740"/>
    <n v="1458161307"/>
    <x v="0"/>
    <x v="33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x v="3741"/>
    <n v="1399923198"/>
    <x v="0"/>
    <x v="5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x v="3742"/>
    <n v="1415737515"/>
    <x v="0"/>
    <x v="133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x v="0"/>
    <x v="3743"/>
    <n v="1397819938"/>
    <x v="0"/>
    <x v="55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x v="0"/>
    <x v="3744"/>
    <n v="1435372553"/>
    <x v="0"/>
    <x v="106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x v="3745"/>
    <n v="1397133386"/>
    <x v="0"/>
    <x v="110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x v="3746"/>
    <n v="1434625937"/>
    <x v="0"/>
    <x v="8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x v="3747"/>
    <n v="1436383889"/>
    <x v="0"/>
    <x v="33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x v="3748"/>
    <n v="1425319226"/>
    <x v="0"/>
    <x v="99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x v="3749"/>
    <n v="1462824832"/>
    <x v="0"/>
    <x v="74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x v="3750"/>
    <n v="1404153482"/>
    <x v="0"/>
    <x v="329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x v="3751"/>
    <n v="1401336045"/>
    <x v="0"/>
    <x v="93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x v="3566"/>
    <n v="1423960097"/>
    <x v="0"/>
    <x v="6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x v="3752"/>
    <n v="1400002090"/>
    <x v="0"/>
    <x v="6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x v="3753"/>
    <n v="1458138079"/>
    <x v="0"/>
    <x v="41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x v="3754"/>
    <n v="1431642010"/>
    <x v="0"/>
    <x v="9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x v="3755"/>
    <n v="1462307652"/>
    <x v="0"/>
    <x v="44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x v="3756"/>
    <n v="1478616506"/>
    <x v="0"/>
    <x v="51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x v="0"/>
    <x v="3757"/>
    <n v="1476317247"/>
    <x v="0"/>
    <x v="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x v="3758"/>
    <n v="1427223655"/>
    <x v="0"/>
    <x v="20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x v="3759"/>
    <n v="1426199843"/>
    <x v="0"/>
    <x v="25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x v="3760"/>
    <n v="1403599778"/>
    <x v="0"/>
    <x v="225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x v="3761"/>
    <n v="1409884821"/>
    <x v="0"/>
    <x v="211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x v="0"/>
    <x v="3762"/>
    <n v="1418758780"/>
    <x v="0"/>
    <x v="17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x v="3763"/>
    <n v="1456421940"/>
    <x v="0"/>
    <x v="248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x v="3764"/>
    <n v="1433999785"/>
    <x v="0"/>
    <x v="209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x v="3765"/>
    <n v="1408050685"/>
    <x v="0"/>
    <x v="47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x v="3766"/>
    <n v="1466887297"/>
    <x v="0"/>
    <x v="74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x v="3767"/>
    <n v="1455938520"/>
    <x v="0"/>
    <x v="5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x v="3768"/>
    <n v="1465601532"/>
    <x v="0"/>
    <x v="73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x v="3769"/>
    <n v="1467040769"/>
    <x v="0"/>
    <x v="209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x v="3770"/>
    <n v="1461718475"/>
    <x v="0"/>
    <x v="26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x v="3514"/>
    <n v="1434113406"/>
    <x v="0"/>
    <x v="73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x v="3771"/>
    <n v="1448469719"/>
    <x v="0"/>
    <x v="29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x v="3772"/>
    <n v="1431630618"/>
    <x v="0"/>
    <x v="80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x v="3773"/>
    <n v="1477238423"/>
    <x v="0"/>
    <x v="78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x v="3774"/>
    <n v="1399480592"/>
    <x v="0"/>
    <x v="78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x v="3775"/>
    <n v="1434365022"/>
    <x v="0"/>
    <x v="84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x v="3776"/>
    <n v="1416954729"/>
    <x v="0"/>
    <x v="5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x v="3777"/>
    <n v="1431093354"/>
    <x v="0"/>
    <x v="29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x v="3778"/>
    <n v="1437042490"/>
    <x v="0"/>
    <x v="84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x v="3779"/>
    <n v="1479170556"/>
    <x v="0"/>
    <x v="29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x v="3780"/>
    <n v="1426972165"/>
    <x v="0"/>
    <x v="7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x v="3781"/>
    <n v="1405099248"/>
    <x v="0"/>
    <x v="81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x v="3782"/>
    <n v="1455142843"/>
    <x v="0"/>
    <x v="80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x v="3783"/>
    <n v="1418146883"/>
    <x v="0"/>
    <x v="38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x v="3784"/>
    <n v="1417536816"/>
    <x v="0"/>
    <x v="82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x v="3785"/>
    <n v="1442890906"/>
    <x v="0"/>
    <x v="78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x v="3786"/>
    <n v="1454541568"/>
    <x v="0"/>
    <x v="244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x v="3787"/>
    <n v="1465172024"/>
    <x v="0"/>
    <x v="78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x v="3788"/>
    <n v="1406668640"/>
    <x v="0"/>
    <x v="84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x v="3789"/>
    <n v="1402294381"/>
    <x v="0"/>
    <x v="29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x v="3790"/>
    <n v="1427492939"/>
    <x v="0"/>
    <x v="82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x v="3791"/>
    <n v="1424775219"/>
    <x v="0"/>
    <x v="5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x v="3792"/>
    <n v="1402403907"/>
    <x v="0"/>
    <x v="44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x v="3793"/>
    <n v="1424377358"/>
    <x v="0"/>
    <x v="55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x v="3794"/>
    <n v="1461769373"/>
    <x v="0"/>
    <x v="10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x v="2551"/>
    <n v="1429120908"/>
    <x v="0"/>
    <x v="202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x v="3795"/>
    <n v="1462603021"/>
    <x v="0"/>
    <x v="74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x v="3532"/>
    <n v="1424727712"/>
    <x v="0"/>
    <x v="69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x v="3796"/>
    <n v="1437545657"/>
    <x v="0"/>
    <x v="9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x v="3797"/>
    <n v="1403022823"/>
    <x v="0"/>
    <x v="7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x v="3798"/>
    <n v="1444236216"/>
    <x v="0"/>
    <x v="9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x v="3799"/>
    <n v="1423599182"/>
    <x v="0"/>
    <x v="73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x v="3800"/>
    <n v="1435554104"/>
    <x v="0"/>
    <x v="55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x v="3801"/>
    <n v="1433518717"/>
    <x v="0"/>
    <x v="9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x v="3802"/>
    <n v="1449116407"/>
    <x v="0"/>
    <x v="67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x v="3803"/>
    <n v="1448136417"/>
    <x v="0"/>
    <x v="88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x v="3804"/>
    <n v="1434405044"/>
    <x v="0"/>
    <x v="14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x v="3805"/>
    <n v="1469026903"/>
    <x v="0"/>
    <x v="63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x v="3806"/>
    <n v="1432690814"/>
    <x v="0"/>
    <x v="72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x v="3807"/>
    <n v="1428401394"/>
    <x v="0"/>
    <x v="55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x v="3808"/>
    <n v="1422656201"/>
    <x v="0"/>
    <x v="71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x v="3809"/>
    <n v="1414845587"/>
    <x v="0"/>
    <x v="33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x v="3810"/>
    <n v="1470948371"/>
    <x v="0"/>
    <x v="22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x v="3811"/>
    <n v="1463161611"/>
    <x v="0"/>
    <x v="8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x v="3812"/>
    <n v="1413404545"/>
    <x v="0"/>
    <x v="82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x v="3813"/>
    <n v="1452048335"/>
    <x v="0"/>
    <x v="82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x v="3814"/>
    <n v="1416516972"/>
    <x v="0"/>
    <x v="9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x v="3815"/>
    <n v="1432032067"/>
    <x v="0"/>
    <x v="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x v="3816"/>
    <n v="1459463808"/>
    <x v="0"/>
    <x v="22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x v="3817"/>
    <n v="1467497652"/>
    <x v="0"/>
    <x v="25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x v="3818"/>
    <n v="1432837358"/>
    <x v="0"/>
    <x v="5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n v="1429722209"/>
    <x v="0"/>
    <x v="61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x v="3820"/>
    <n v="1433042724"/>
    <x v="0"/>
    <x v="58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x v="3821"/>
    <n v="1457023829"/>
    <x v="0"/>
    <x v="8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x v="3822"/>
    <n v="1400698287"/>
    <x v="1"/>
    <x v="69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x v="3823"/>
    <n v="1397217052"/>
    <x v="1"/>
    <x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x v="3824"/>
    <n v="1399427064"/>
    <x v="1"/>
    <x v="10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x v="3825"/>
    <n v="1399474134"/>
    <x v="1"/>
    <x v="133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x v="3826"/>
    <n v="1441119774"/>
    <x v="1"/>
    <x v="8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x v="3827"/>
    <n v="1409721542"/>
    <x v="1"/>
    <x v="22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x v="3828"/>
    <n v="1433395391"/>
    <x v="1"/>
    <x v="82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x v="3829"/>
    <n v="1442604989"/>
    <x v="1"/>
    <x v="68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x v="3830"/>
    <n v="1431455084"/>
    <x v="1"/>
    <x v="33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x v="0"/>
    <x v="3831"/>
    <n v="1417489143"/>
    <x v="1"/>
    <x v="80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x v="3832"/>
    <n v="1434537179"/>
    <x v="1"/>
    <x v="5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x v="3833"/>
    <n v="1425270876"/>
    <x v="0"/>
    <x v="84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x v="3834"/>
    <n v="1406578178"/>
    <x v="0"/>
    <x v="84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x v="3835"/>
    <n v="1428614058"/>
    <x v="0"/>
    <x v="9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x v="3836"/>
    <n v="1424819871"/>
    <x v="0"/>
    <x v="29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x v="3837"/>
    <n v="1423245003"/>
    <x v="0"/>
    <x v="29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x v="3838"/>
    <n v="1404927690"/>
    <x v="0"/>
    <x v="80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x v="3839"/>
    <n v="1430734844"/>
    <x v="0"/>
    <x v="29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x v="3840"/>
    <n v="1401485207"/>
    <x v="0"/>
    <x v="29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x v="3841"/>
    <n v="1405266710"/>
    <x v="0"/>
    <x v="62"/>
    <b v="0"/>
    <x v="6"/>
    <x v="82"/>
    <x v="2656"/>
    <x v="1"/>
    <x v="6"/>
  </r>
  <r>
    <n v="3861"/>
    <s v="READY OR NOT HERE I COME"/>
    <s v="THE COMING OF THE LORD!"/>
    <n v="2000"/>
    <n v="100"/>
    <x v="2"/>
    <x v="0"/>
    <x v="0"/>
    <x v="3842"/>
    <n v="1412258977"/>
    <x v="0"/>
    <x v="29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x v="3843"/>
    <n v="1472451356"/>
    <x v="0"/>
    <x v="29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x v="3844"/>
    <n v="1441552305"/>
    <x v="0"/>
    <x v="78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x v="3845"/>
    <n v="1445203454"/>
    <x v="0"/>
    <x v="8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x v="3846"/>
    <n v="1405957098"/>
    <x v="0"/>
    <x v="25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x v="3847"/>
    <n v="1454453021"/>
    <x v="0"/>
    <x v="84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x v="3848"/>
    <n v="1463686339"/>
    <x v="0"/>
    <x v="81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x v="1"/>
    <x v="3849"/>
    <n v="1408031405"/>
    <x v="0"/>
    <x v="29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x v="3850"/>
    <n v="1423761792"/>
    <x v="0"/>
    <x v="41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x v="3851"/>
    <n v="1401768478"/>
    <x v="0"/>
    <x v="73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x v="3852"/>
    <n v="1485629050"/>
    <x v="0"/>
    <x v="8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x v="3853"/>
    <n v="1435202996"/>
    <x v="0"/>
    <x v="78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x v="3854"/>
    <n v="1441730535"/>
    <x v="0"/>
    <x v="78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x v="3855"/>
    <n v="1420244622"/>
    <x v="0"/>
    <x v="78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x v="3856"/>
    <n v="1472804365"/>
    <x v="0"/>
    <x v="78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x v="3857"/>
    <n v="1451833128"/>
    <x v="0"/>
    <x v="67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x v="3858"/>
    <n v="1478621752"/>
    <x v="0"/>
    <x v="25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x v="3859"/>
    <n v="1433014746"/>
    <x v="0"/>
    <x v="29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x v="3860"/>
    <n v="1419626396"/>
    <x v="0"/>
    <x v="78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x v="3792"/>
    <n v="1403724820"/>
    <x v="0"/>
    <x v="5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x v="3861"/>
    <n v="1484958399"/>
    <x v="0"/>
    <x v="29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x v="3862"/>
    <n v="1451950570"/>
    <x v="0"/>
    <x v="78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x v="3863"/>
    <n v="1407076069"/>
    <x v="0"/>
    <x v="78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x v="3864"/>
    <n v="1425322792"/>
    <x v="0"/>
    <x v="78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x v="3865"/>
    <n v="1460242191"/>
    <x v="0"/>
    <x v="78"/>
    <b v="0"/>
    <x v="40"/>
    <x v="50"/>
    <x v="121"/>
    <x v="1"/>
    <x v="40"/>
  </r>
  <r>
    <n v="3886"/>
    <s v="a (Canceled)"/>
    <n v="1"/>
    <n v="10000"/>
    <n v="0"/>
    <x v="1"/>
    <x v="2"/>
    <x v="2"/>
    <x v="3866"/>
    <n v="1415683702"/>
    <x v="0"/>
    <x v="78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x v="3867"/>
    <n v="1426538129"/>
    <x v="0"/>
    <x v="84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x v="3868"/>
    <n v="1485522358"/>
    <x v="0"/>
    <x v="25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x v="3869"/>
    <n v="1417651630"/>
    <x v="0"/>
    <x v="82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x v="3870"/>
    <n v="1434478344"/>
    <x v="0"/>
    <x v="22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x v="0"/>
    <x v="3871"/>
    <n v="1424488244"/>
    <x v="0"/>
    <x v="63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x v="3872"/>
    <n v="1408203557"/>
    <x v="0"/>
    <x v="78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x v="3873"/>
    <n v="1400600840"/>
    <x v="0"/>
    <x v="87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x v="3874"/>
    <n v="1478386812"/>
    <x v="0"/>
    <x v="202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x v="3875"/>
    <n v="1422424818"/>
    <x v="0"/>
    <x v="29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x v="3876"/>
    <n v="1401770178"/>
    <x v="0"/>
    <x v="80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x v="3877"/>
    <n v="1418158683"/>
    <x v="0"/>
    <x v="73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x v="3878"/>
    <n v="1436355270"/>
    <x v="0"/>
    <x v="38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x v="3879"/>
    <n v="1406140561"/>
    <x v="0"/>
    <x v="84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x v="3880"/>
    <n v="1431396791"/>
    <x v="0"/>
    <x v="81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x v="3881"/>
    <n v="1447098599"/>
    <x v="0"/>
    <x v="29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x v="3882"/>
    <n v="1476962042"/>
    <x v="0"/>
    <x v="162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x v="3883"/>
    <n v="1435709765"/>
    <x v="0"/>
    <x v="78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x v="3884"/>
    <n v="1427866200"/>
    <x v="0"/>
    <x v="84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x v="3885"/>
    <n v="1430405903"/>
    <x v="0"/>
    <x v="63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x v="3886"/>
    <n v="1432072893"/>
    <x v="0"/>
    <x v="38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x v="3887"/>
    <n v="1411587606"/>
    <x v="0"/>
    <x v="80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x v="3888"/>
    <n v="1405307696"/>
    <x v="0"/>
    <x v="80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x v="3889"/>
    <n v="1407832642"/>
    <x v="0"/>
    <x v="80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x v="3890"/>
    <n v="1439057397"/>
    <x v="0"/>
    <x v="8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x v="3891"/>
    <n v="1414438177"/>
    <x v="0"/>
    <x v="17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x v="3892"/>
    <n v="1424759330"/>
    <x v="0"/>
    <x v="29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x v="3893"/>
    <n v="1446267849"/>
    <x v="0"/>
    <x v="63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x v="3894"/>
    <n v="1429558756"/>
    <x v="0"/>
    <x v="74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x v="3895"/>
    <n v="1462232309"/>
    <x v="0"/>
    <x v="29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x v="3896"/>
    <n v="1462360752"/>
    <x v="0"/>
    <x v="78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x v="3897"/>
    <n v="1407847161"/>
    <x v="0"/>
    <x v="29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x v="3898"/>
    <n v="1406131023"/>
    <x v="0"/>
    <x v="8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x v="3899"/>
    <n v="1450628773"/>
    <x v="0"/>
    <x v="8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x v="3900"/>
    <n v="1476436660"/>
    <x v="0"/>
    <x v="8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x v="3901"/>
    <n v="1413291655"/>
    <x v="0"/>
    <x v="78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x v="3902"/>
    <n v="1421432810"/>
    <x v="0"/>
    <x v="79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x v="3903"/>
    <n v="1426203071"/>
    <x v="0"/>
    <x v="5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x v="3904"/>
    <n v="1401231722"/>
    <x v="0"/>
    <x v="244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x v="3905"/>
    <n v="1404161639"/>
    <x v="0"/>
    <x v="8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x v="3906"/>
    <n v="1417053748"/>
    <x v="0"/>
    <x v="29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x v="3907"/>
    <n v="1404973504"/>
    <x v="0"/>
    <x v="84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x v="3908"/>
    <n v="1442593427"/>
    <x v="0"/>
    <x v="63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x v="3909"/>
    <n v="1471636265"/>
    <x v="0"/>
    <x v="25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x v="3910"/>
    <n v="1457078868"/>
    <x v="0"/>
    <x v="78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x v="3911"/>
    <n v="1439350707"/>
    <x v="0"/>
    <x v="78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x v="3912"/>
    <n v="1455508964"/>
    <x v="0"/>
    <x v="29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x v="3913"/>
    <n v="1466205262"/>
    <x v="0"/>
    <x v="8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x v="3914"/>
    <n v="1439827639"/>
    <x v="0"/>
    <x v="8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x v="3915"/>
    <n v="1438789546"/>
    <x v="0"/>
    <x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x v="3916"/>
    <n v="1477981120"/>
    <x v="0"/>
    <x v="78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x v="3917"/>
    <n v="1465830560"/>
    <x v="0"/>
    <x v="73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x v="3918"/>
    <n v="1432763054"/>
    <x v="0"/>
    <x v="81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x v="3919"/>
    <n v="1412328979"/>
    <x v="0"/>
    <x v="29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x v="3920"/>
    <n v="1416311351"/>
    <x v="0"/>
    <x v="84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x v="3921"/>
    <n v="1414505137"/>
    <x v="0"/>
    <x v="84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x v="3922"/>
    <n v="1429306914"/>
    <x v="0"/>
    <x v="78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x v="3923"/>
    <n v="1443811268"/>
    <x v="0"/>
    <x v="62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x v="3924"/>
    <n v="1438098875"/>
    <x v="0"/>
    <x v="78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x v="3925"/>
    <n v="1429125268"/>
    <x v="0"/>
    <x v="29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x v="3926"/>
    <n v="1422388822"/>
    <x v="0"/>
    <x v="81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x v="3927"/>
    <n v="1472786744"/>
    <x v="0"/>
    <x v="84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x v="3928"/>
    <n v="1404892123"/>
    <x v="0"/>
    <x v="78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x v="3929"/>
    <n v="1421031221"/>
    <x v="0"/>
    <x v="58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x v="3930"/>
    <n v="1457628680"/>
    <x v="0"/>
    <x v="29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x v="3931"/>
    <n v="1457120942"/>
    <x v="0"/>
    <x v="29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x v="3932"/>
    <n v="1440701890"/>
    <x v="0"/>
    <x v="29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x v="3933"/>
    <n v="1467162586"/>
    <x v="0"/>
    <x v="78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x v="3934"/>
    <n v="1400168264"/>
    <x v="0"/>
    <x v="78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x v="3935"/>
    <n v="1446150141"/>
    <x v="0"/>
    <x v="22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x v="3936"/>
    <n v="1459203727"/>
    <x v="0"/>
    <x v="78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x v="3937"/>
    <n v="1464045954"/>
    <x v="0"/>
    <x v="29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x v="3938"/>
    <n v="1403822912"/>
    <x v="0"/>
    <x v="38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x v="3939"/>
    <n v="1409338556"/>
    <x v="0"/>
    <x v="8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x v="3940"/>
    <n v="1449260256"/>
    <x v="0"/>
    <x v="80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x v="3941"/>
    <n v="1397683410"/>
    <x v="0"/>
    <x v="84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x v="3942"/>
    <n v="1446562494"/>
    <x v="0"/>
    <x v="8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x v="3943"/>
    <n v="1445226117"/>
    <x v="0"/>
    <x v="78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x v="3944"/>
    <n v="1424279986"/>
    <x v="0"/>
    <x v="8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x v="3945"/>
    <n v="1455428380"/>
    <x v="0"/>
    <x v="80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x v="3946"/>
    <n v="1402506278"/>
    <x v="0"/>
    <x v="84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x v="3947"/>
    <n v="1486191507"/>
    <x v="0"/>
    <x v="73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x v="3948"/>
    <n v="1458761673"/>
    <x v="0"/>
    <x v="202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x v="3949"/>
    <n v="1471638646"/>
    <x v="0"/>
    <x v="79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x v="3950"/>
    <n v="1458333811"/>
    <x v="0"/>
    <x v="84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x v="3951"/>
    <n v="1403355126"/>
    <x v="0"/>
    <x v="79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x v="3952"/>
    <n v="1418002634"/>
    <x v="0"/>
    <x v="22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x v="3953"/>
    <n v="1460219110"/>
    <x v="0"/>
    <x v="7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x v="3954"/>
    <n v="1462280848"/>
    <x v="0"/>
    <x v="202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x v="3955"/>
    <n v="1465850898"/>
    <x v="0"/>
    <x v="78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x v="3956"/>
    <n v="1405024561"/>
    <x v="0"/>
    <x v="73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x v="3957"/>
    <n v="1466621732"/>
    <x v="0"/>
    <x v="79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x v="3958"/>
    <n v="1417533953"/>
    <x v="0"/>
    <x v="22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x v="3959"/>
    <n v="1425678057"/>
    <x v="0"/>
    <x v="79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x v="3960"/>
    <n v="1401978147"/>
    <x v="0"/>
    <x v="63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x v="3961"/>
    <n v="1463545149"/>
    <x v="0"/>
    <x v="63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x v="3962"/>
    <n v="1431113180"/>
    <x v="0"/>
    <x v="81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x v="3963"/>
    <n v="1397854356"/>
    <x v="0"/>
    <x v="67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x v="3964"/>
    <n v="1412809644"/>
    <x v="0"/>
    <x v="73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x v="3965"/>
    <n v="1454173120"/>
    <x v="0"/>
    <x v="10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x v="3966"/>
    <n v="1460034594"/>
    <x v="0"/>
    <x v="62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x v="3967"/>
    <n v="1399414290"/>
    <x v="0"/>
    <x v="62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x v="0"/>
    <x v="3968"/>
    <n v="1439517413"/>
    <x v="0"/>
    <x v="80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x v="3969"/>
    <n v="1444413581"/>
    <x v="0"/>
    <x v="78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x v="3970"/>
    <n v="1454342893"/>
    <x v="0"/>
    <x v="8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x v="3971"/>
    <n v="1430494082"/>
    <x v="0"/>
    <x v="29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x v="3972"/>
    <n v="1444689259"/>
    <x v="0"/>
    <x v="82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x v="3973"/>
    <n v="1428957912"/>
    <x v="0"/>
    <x v="29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x v="3974"/>
    <n v="1403169690"/>
    <x v="0"/>
    <x v="29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x v="3975"/>
    <n v="1421339077"/>
    <x v="0"/>
    <x v="80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x v="3976"/>
    <n v="1415341464"/>
    <x v="0"/>
    <x v="5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x v="3977"/>
    <n v="1425633821"/>
    <x v="0"/>
    <x v="78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x v="3978"/>
    <n v="1424992026"/>
    <x v="0"/>
    <x v="8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x v="3979"/>
    <n v="1406058798"/>
    <x v="0"/>
    <x v="25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x v="0"/>
    <x v="3980"/>
    <n v="1457450958"/>
    <x v="0"/>
    <x v="29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x v="1748"/>
    <n v="1486681708"/>
    <x v="0"/>
    <x v="25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x v="3981"/>
    <n v="1409187761"/>
    <x v="0"/>
    <x v="80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x v="3982"/>
    <n v="1421417147"/>
    <x v="0"/>
    <x v="84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x v="0"/>
    <x v="3983"/>
    <n v="1410148457"/>
    <x v="0"/>
    <x v="29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x v="3984"/>
    <n v="1408648985"/>
    <x v="0"/>
    <x v="84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x v="3985"/>
    <n v="1453487587"/>
    <x v="0"/>
    <x v="29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x v="3986"/>
    <n v="1406572381"/>
    <x v="0"/>
    <x v="29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x v="3987"/>
    <n v="1435014507"/>
    <x v="0"/>
    <x v="80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x v="3988"/>
    <n v="1406825360"/>
    <x v="0"/>
    <x v="8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x v="3989"/>
    <n v="1412879366"/>
    <x v="0"/>
    <x v="44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x v="3990"/>
    <n v="1419858278"/>
    <x v="0"/>
    <x v="80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x v="3991"/>
    <n v="1427979849"/>
    <x v="0"/>
    <x v="78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x v="3992"/>
    <n v="1421478823"/>
    <x v="0"/>
    <x v="84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x v="3993"/>
    <n v="1455861269"/>
    <x v="0"/>
    <x v="78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x v="3994"/>
    <n v="1434739463"/>
    <x v="0"/>
    <x v="29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x v="3995"/>
    <n v="1408395400"/>
    <x v="0"/>
    <x v="63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x v="3996"/>
    <n v="1407254874"/>
    <x v="0"/>
    <x v="84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x v="1"/>
    <x v="3997"/>
    <n v="1473285108"/>
    <x v="0"/>
    <x v="80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x v="3998"/>
    <n v="1455725596"/>
    <x v="0"/>
    <x v="80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x v="3999"/>
    <n v="1424579699"/>
    <x v="0"/>
    <x v="8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x v="4000"/>
    <n v="1409176358"/>
    <x v="0"/>
    <x v="84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x v="4001"/>
    <n v="1418824867"/>
    <x v="0"/>
    <x v="438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x v="4002"/>
    <n v="1454975963"/>
    <x v="0"/>
    <x v="78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x v="4003"/>
    <n v="1438445097"/>
    <x v="0"/>
    <x v="29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x v="4004"/>
    <n v="1432705336"/>
    <x v="0"/>
    <x v="80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x v="4005"/>
    <n v="1444059839"/>
    <x v="0"/>
    <x v="78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x v="4006"/>
    <n v="1486077481"/>
    <x v="0"/>
    <x v="63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x v="4007"/>
    <n v="1399415500"/>
    <x v="0"/>
    <x v="202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x v="4008"/>
    <n v="1447461370"/>
    <x v="0"/>
    <x v="78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x v="4009"/>
    <n v="1452008599"/>
    <x v="0"/>
    <x v="79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x v="4010"/>
    <n v="1414591364"/>
    <x v="0"/>
    <x v="78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x v="4011"/>
    <n v="1445023516"/>
    <x v="0"/>
    <x v="63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x v="4012"/>
    <n v="1472711224"/>
    <x v="0"/>
    <x v="225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x v="4013"/>
    <n v="1425509050"/>
    <x v="0"/>
    <x v="84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x v="4014"/>
    <n v="1411333887"/>
    <x v="0"/>
    <x v="20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x v="4015"/>
    <n v="1402784964"/>
    <x v="0"/>
    <x v="5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x v="4016"/>
    <n v="1462585315"/>
    <x v="0"/>
    <x v="84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x v="4017"/>
    <n v="1408389010"/>
    <x v="0"/>
    <x v="80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x v="4018"/>
    <n v="1446048367"/>
    <x v="0"/>
    <x v="81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x v="4019"/>
    <n v="1432100004"/>
    <x v="0"/>
    <x v="84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x v="4020"/>
    <n v="1467976954"/>
    <x v="0"/>
    <x v="84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x v="4021"/>
    <n v="1419213664"/>
    <x v="0"/>
    <x v="8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x v="4022"/>
    <n v="1415228325"/>
    <x v="0"/>
    <x v="78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x v="4023"/>
    <n v="1426050982"/>
    <x v="0"/>
    <x v="80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x v="4024"/>
    <n v="1406004589"/>
    <x v="0"/>
    <x v="29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x v="4025"/>
    <n v="1411400210"/>
    <x v="0"/>
    <x v="8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x v="4026"/>
    <n v="1418862743"/>
    <x v="0"/>
    <x v="80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x v="4027"/>
    <n v="1457352787"/>
    <x v="0"/>
    <x v="110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x v="4028"/>
    <n v="1434322815"/>
    <x v="0"/>
    <x v="29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x v="4029"/>
    <n v="1411485391"/>
    <x v="0"/>
    <x v="29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x v="4030"/>
    <n v="1399058797"/>
    <x v="0"/>
    <x v="78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x v="4031"/>
    <n v="1408050316"/>
    <x v="0"/>
    <x v="62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x v="4032"/>
    <n v="1413477228"/>
    <x v="0"/>
    <x v="84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x v="4033"/>
    <n v="1472674285"/>
    <x v="0"/>
    <x v="78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x v="4034"/>
    <n v="1400600031"/>
    <x v="0"/>
    <x v="64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x v="4035"/>
    <n v="1465856639"/>
    <x v="0"/>
    <x v="82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x v="4036"/>
    <n v="1446506080"/>
    <x v="0"/>
    <x v="79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x v="3268"/>
    <n v="1458178044"/>
    <x v="0"/>
    <x v="80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x v="4037"/>
    <n v="1408116152"/>
    <x v="0"/>
    <x v="63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x v="4038"/>
    <n v="1400604056"/>
    <x v="0"/>
    <x v="81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x v="4039"/>
    <n v="1456025023"/>
    <x v="0"/>
    <x v="78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x v="4040"/>
    <n v="1464889468"/>
    <x v="0"/>
    <x v="8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x v="4041"/>
    <n v="1401294084"/>
    <x v="0"/>
    <x v="82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x v="4042"/>
    <n v="1427724426"/>
    <x v="0"/>
    <x v="79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x v="4043"/>
    <n v="1405291811"/>
    <x v="0"/>
    <x v="80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x v="4044"/>
    <n v="1461027388"/>
    <x v="0"/>
    <x v="29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x v="4045"/>
    <n v="1439952550"/>
    <x v="0"/>
    <x v="5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x v="4046"/>
    <n v="1481756855"/>
    <x v="0"/>
    <x v="29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x v="4047"/>
    <n v="1421596356"/>
    <x v="0"/>
    <x v="62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x v="4048"/>
    <n v="1422374420"/>
    <x v="0"/>
    <x v="79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x v="4049"/>
    <n v="1480187931"/>
    <x v="0"/>
    <x v="78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x v="4050"/>
    <n v="1403462111"/>
    <x v="0"/>
    <x v="84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x v="4051"/>
    <n v="1426407426"/>
    <x v="0"/>
    <x v="84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x v="4052"/>
    <n v="1444137375"/>
    <x v="0"/>
    <x v="64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x v="4053"/>
    <n v="1400547969"/>
    <x v="0"/>
    <x v="62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x v="4054"/>
    <n v="1411499149"/>
    <x v="0"/>
    <x v="78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x v="4055"/>
    <n v="1479747794"/>
    <x v="0"/>
    <x v="79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x v="4056"/>
    <n v="1482951242"/>
    <x v="0"/>
    <x v="78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x v="4057"/>
    <n v="1463783521"/>
    <x v="0"/>
    <x v="29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x v="4058"/>
    <n v="1463849116"/>
    <x v="0"/>
    <x v="78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x v="4059"/>
    <n v="1423231025"/>
    <x v="0"/>
    <x v="8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x v="4060"/>
    <n v="1446179553"/>
    <x v="0"/>
    <x v="84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x v="4061"/>
    <n v="1450203416"/>
    <x v="0"/>
    <x v="79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x v="4062"/>
    <n v="1473416906"/>
    <x v="0"/>
    <x v="29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x v="4063"/>
    <n v="1424701775"/>
    <x v="0"/>
    <x v="29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x v="4064"/>
    <n v="1445985299"/>
    <x v="0"/>
    <x v="81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x v="0"/>
    <x v="4065"/>
    <n v="1466185786"/>
    <x v="0"/>
    <x v="78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x v="4066"/>
    <n v="1418827324"/>
    <x v="0"/>
    <x v="8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x v="4067"/>
    <n v="1430242488"/>
    <x v="0"/>
    <x v="22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x v="4068"/>
    <n v="1437754137"/>
    <x v="0"/>
    <x v="8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x v="4069"/>
    <n v="1418818151"/>
    <x v="0"/>
    <x v="22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x v="4070"/>
    <n v="1423024847"/>
    <x v="0"/>
    <x v="29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x v="4071"/>
    <n v="1435088093"/>
    <x v="0"/>
    <x v="80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x v="4072"/>
    <n v="1410141900"/>
    <x v="0"/>
    <x v="22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x v="4073"/>
    <n v="1479516350"/>
    <x v="0"/>
    <x v="29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x v="4074"/>
    <n v="1484484219"/>
    <x v="0"/>
    <x v="81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x v="4075"/>
    <n v="1449431237"/>
    <x v="0"/>
    <x v="78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x v="4076"/>
    <n v="1462468797"/>
    <x v="0"/>
    <x v="78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x v="4077"/>
    <n v="1468959873"/>
    <x v="0"/>
    <x v="29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x v="4078"/>
    <n v="1413341990"/>
    <x v="0"/>
    <x v="78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x v="4079"/>
    <n v="1482788482"/>
    <x v="0"/>
    <x v="78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x v="4080"/>
    <n v="1460751673"/>
    <x v="0"/>
    <x v="79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x v="4081"/>
    <n v="1435953566"/>
    <x v="0"/>
    <x v="79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x v="4082"/>
    <n v="1474958434"/>
    <x v="0"/>
    <x v="25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x v="4083"/>
    <n v="1479860109"/>
    <x v="0"/>
    <x v="79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x v="4084"/>
    <n v="1424221866"/>
    <x v="0"/>
    <x v="51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x v="4085"/>
    <n v="1409608801"/>
    <x v="0"/>
    <x v="80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x v="4086"/>
    <n v="1485909937"/>
    <x v="0"/>
    <x v="29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x v="4087"/>
    <n v="1446209804"/>
    <x v="0"/>
    <x v="78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x v="4088"/>
    <n v="1463929351"/>
    <x v="0"/>
    <x v="79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x v="4089"/>
    <n v="1422155740"/>
    <x v="0"/>
    <x v="79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x v="4090"/>
    <n v="1454280186"/>
    <x v="0"/>
    <x v="29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x v="4091"/>
    <n v="1450619123"/>
    <x v="0"/>
    <x v="83"/>
    <b v="0"/>
    <x v="6"/>
    <x v="50"/>
    <x v="12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07C51-86B8-48FB-AFE1-DF5C4ABBC345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C449BD-56E9-41CC-BCDC-0304774D45E3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112E5-1C3F-4AA5-9F0B-76E4B15A684A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ySplit="1" topLeftCell="A2" activePane="bottomLeft" state="frozen"/>
      <selection activeCell="B1" sqref="B1"/>
      <selection pane="bottomLef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6" customWidth="1"/>
    <col min="6" max="6" width="14.7109375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8" bestFit="1" customWidth="1"/>
    <col min="15" max="15" width="18.42578125" bestFit="1" customWidth="1"/>
    <col min="16" max="16" width="17.28515625" style="17" bestFit="1" customWidth="1"/>
    <col min="17" max="17" width="15.28515625" bestFit="1" customWidth="1"/>
    <col min="18" max="18" width="16.85546875" bestFit="1" customWidth="1"/>
    <col min="19" max="19" width="23.42578125" style="17" bestFit="1" customWidth="1"/>
    <col min="20" max="20" width="29.5703125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5" t="s">
        <v>8307</v>
      </c>
      <c r="Q1" s="8" t="s">
        <v>8358</v>
      </c>
      <c r="R1" s="1" t="s">
        <v>8359</v>
      </c>
      <c r="S1" s="15" t="s">
        <v>8365</v>
      </c>
      <c r="T1" s="15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>ROUND(E2/D2*100,0)</f>
        <v>137</v>
      </c>
      <c r="P2" s="14">
        <f>IFERROR(ROUND(E2/L2,2),0)</f>
        <v>63.92</v>
      </c>
      <c r="Q2" s="9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ref="O3:O66" si="0">ROUND(E3/D3*100,0)</f>
        <v>143</v>
      </c>
      <c r="P3" s="14">
        <f t="shared" ref="P3:P66" si="1">IFERROR(ROUND(E3/L3,2),0)</f>
        <v>185.48</v>
      </c>
      <c r="Q3" s="9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0"/>
        <v>105</v>
      </c>
      <c r="P4" s="14">
        <f t="shared" si="1"/>
        <v>15</v>
      </c>
      <c r="Q4" s="9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0"/>
        <v>104</v>
      </c>
      <c r="P5" s="14">
        <f t="shared" si="1"/>
        <v>69.27</v>
      </c>
      <c r="Q5" s="9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0"/>
        <v>123</v>
      </c>
      <c r="P6" s="14">
        <f t="shared" si="1"/>
        <v>190.55</v>
      </c>
      <c r="Q6" s="9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0"/>
        <v>110</v>
      </c>
      <c r="P7" s="14">
        <f t="shared" si="1"/>
        <v>93.4</v>
      </c>
      <c r="Q7" s="9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0"/>
        <v>106</v>
      </c>
      <c r="P8" s="14">
        <f t="shared" si="1"/>
        <v>146.88</v>
      </c>
      <c r="Q8" s="9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0"/>
        <v>101</v>
      </c>
      <c r="P9" s="14">
        <f t="shared" si="1"/>
        <v>159.82</v>
      </c>
      <c r="Q9" s="9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0"/>
        <v>100</v>
      </c>
      <c r="P10" s="14">
        <f t="shared" si="1"/>
        <v>291.79000000000002</v>
      </c>
      <c r="Q10" s="9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0"/>
        <v>126</v>
      </c>
      <c r="P11" s="14">
        <f t="shared" si="1"/>
        <v>31.5</v>
      </c>
      <c r="Q11" s="9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0"/>
        <v>101</v>
      </c>
      <c r="P12" s="14">
        <f t="shared" si="1"/>
        <v>158.68</v>
      </c>
      <c r="Q12" s="9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0"/>
        <v>121</v>
      </c>
      <c r="P13" s="14">
        <f t="shared" si="1"/>
        <v>80.33</v>
      </c>
      <c r="Q13" s="9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0"/>
        <v>165</v>
      </c>
      <c r="P14" s="14">
        <f t="shared" si="1"/>
        <v>59.96</v>
      </c>
      <c r="Q14" s="9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0"/>
        <v>160</v>
      </c>
      <c r="P15" s="14">
        <f t="shared" si="1"/>
        <v>109.78</v>
      </c>
      <c r="Q15" s="9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0"/>
        <v>101</v>
      </c>
      <c r="P16" s="14">
        <f t="shared" si="1"/>
        <v>147.71</v>
      </c>
      <c r="Q16" s="9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0"/>
        <v>107</v>
      </c>
      <c r="P17" s="14">
        <f t="shared" si="1"/>
        <v>21.76</v>
      </c>
      <c r="Q17" s="9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0"/>
        <v>100</v>
      </c>
      <c r="P18" s="14">
        <f t="shared" si="1"/>
        <v>171.84</v>
      </c>
      <c r="Q18" s="9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0"/>
        <v>101</v>
      </c>
      <c r="P19" s="14">
        <f t="shared" si="1"/>
        <v>41.94</v>
      </c>
      <c r="Q19" s="9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0"/>
        <v>106</v>
      </c>
      <c r="P20" s="14">
        <f t="shared" si="1"/>
        <v>93.26</v>
      </c>
      <c r="Q20" s="9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0"/>
        <v>145</v>
      </c>
      <c r="P21" s="14">
        <f t="shared" si="1"/>
        <v>56.14</v>
      </c>
      <c r="Q21" s="9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0"/>
        <v>100</v>
      </c>
      <c r="P22" s="14">
        <f t="shared" si="1"/>
        <v>80.16</v>
      </c>
      <c r="Q22" s="9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0"/>
        <v>109</v>
      </c>
      <c r="P23" s="14">
        <f t="shared" si="1"/>
        <v>199.9</v>
      </c>
      <c r="Q23" s="9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0"/>
        <v>117</v>
      </c>
      <c r="P24" s="14">
        <f t="shared" si="1"/>
        <v>51.25</v>
      </c>
      <c r="Q24" s="9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0"/>
        <v>119</v>
      </c>
      <c r="P25" s="14">
        <f t="shared" si="1"/>
        <v>103.04</v>
      </c>
      <c r="Q25" s="9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0"/>
        <v>109</v>
      </c>
      <c r="P26" s="14">
        <f t="shared" si="1"/>
        <v>66.349999999999994</v>
      </c>
      <c r="Q26" s="9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0"/>
        <v>133</v>
      </c>
      <c r="P27" s="14">
        <f t="shared" si="1"/>
        <v>57.14</v>
      </c>
      <c r="Q27" s="9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0"/>
        <v>155</v>
      </c>
      <c r="P28" s="14">
        <f t="shared" si="1"/>
        <v>102.11</v>
      </c>
      <c r="Q28" s="9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0"/>
        <v>112</v>
      </c>
      <c r="P29" s="14">
        <f t="shared" si="1"/>
        <v>148.97</v>
      </c>
      <c r="Q29" s="9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0"/>
        <v>100</v>
      </c>
      <c r="P30" s="14">
        <f t="shared" si="1"/>
        <v>169.61</v>
      </c>
      <c r="Q30" s="9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0"/>
        <v>123</v>
      </c>
      <c r="P31" s="14">
        <f t="shared" si="1"/>
        <v>31.62</v>
      </c>
      <c r="Q31" s="9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0"/>
        <v>101</v>
      </c>
      <c r="P32" s="14">
        <f t="shared" si="1"/>
        <v>76.45</v>
      </c>
      <c r="Q32" s="9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0"/>
        <v>100</v>
      </c>
      <c r="P33" s="14">
        <f t="shared" si="1"/>
        <v>13</v>
      </c>
      <c r="Q33" s="9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0"/>
        <v>100</v>
      </c>
      <c r="P34" s="14">
        <f t="shared" si="1"/>
        <v>320.45</v>
      </c>
      <c r="Q34" s="9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0"/>
        <v>102</v>
      </c>
      <c r="P35" s="14">
        <f t="shared" si="1"/>
        <v>83.75</v>
      </c>
      <c r="Q35" s="9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0"/>
        <v>130</v>
      </c>
      <c r="P36" s="14">
        <f t="shared" si="1"/>
        <v>49.88</v>
      </c>
      <c r="Q36" s="9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0"/>
        <v>167</v>
      </c>
      <c r="P37" s="14">
        <f t="shared" si="1"/>
        <v>59.46</v>
      </c>
      <c r="Q37" s="9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0"/>
        <v>142</v>
      </c>
      <c r="P38" s="14">
        <f t="shared" si="1"/>
        <v>193.84</v>
      </c>
      <c r="Q38" s="9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0"/>
        <v>183</v>
      </c>
      <c r="P39" s="14">
        <f t="shared" si="1"/>
        <v>159.51</v>
      </c>
      <c r="Q39" s="9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0"/>
        <v>110</v>
      </c>
      <c r="P40" s="14">
        <f t="shared" si="1"/>
        <v>41.68</v>
      </c>
      <c r="Q40" s="9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0"/>
        <v>131</v>
      </c>
      <c r="P41" s="14">
        <f t="shared" si="1"/>
        <v>150.9</v>
      </c>
      <c r="Q41" s="9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0"/>
        <v>101</v>
      </c>
      <c r="P42" s="14">
        <f t="shared" si="1"/>
        <v>126.69</v>
      </c>
      <c r="Q42" s="9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0"/>
        <v>100</v>
      </c>
      <c r="P43" s="14">
        <f t="shared" si="1"/>
        <v>105.26</v>
      </c>
      <c r="Q43" s="9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0"/>
        <v>142</v>
      </c>
      <c r="P44" s="14">
        <f t="shared" si="1"/>
        <v>117.51</v>
      </c>
      <c r="Q44" s="9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0"/>
        <v>309</v>
      </c>
      <c r="P45" s="14">
        <f t="shared" si="1"/>
        <v>117.36</v>
      </c>
      <c r="Q45" s="9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0"/>
        <v>100</v>
      </c>
      <c r="P46" s="14">
        <f t="shared" si="1"/>
        <v>133.33000000000001</v>
      </c>
      <c r="Q46" s="9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0"/>
        <v>120</v>
      </c>
      <c r="P47" s="14">
        <f t="shared" si="1"/>
        <v>98.36</v>
      </c>
      <c r="Q47" s="9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0"/>
        <v>104</v>
      </c>
      <c r="P48" s="14">
        <f t="shared" si="1"/>
        <v>194.44</v>
      </c>
      <c r="Q48" s="9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0"/>
        <v>108</v>
      </c>
      <c r="P49" s="14">
        <f t="shared" si="1"/>
        <v>76.87</v>
      </c>
      <c r="Q49" s="9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0"/>
        <v>108</v>
      </c>
      <c r="P50" s="14">
        <f t="shared" si="1"/>
        <v>56.82</v>
      </c>
      <c r="Q50" s="9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0"/>
        <v>100</v>
      </c>
      <c r="P51" s="14">
        <f t="shared" si="1"/>
        <v>137.93</v>
      </c>
      <c r="Q51" s="9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0"/>
        <v>100</v>
      </c>
      <c r="P52" s="14">
        <f t="shared" si="1"/>
        <v>27.27</v>
      </c>
      <c r="Q52" s="9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0"/>
        <v>128</v>
      </c>
      <c r="P53" s="14">
        <f t="shared" si="1"/>
        <v>118.34</v>
      </c>
      <c r="Q53" s="9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0"/>
        <v>116</v>
      </c>
      <c r="P54" s="14">
        <f t="shared" si="1"/>
        <v>223.48</v>
      </c>
      <c r="Q54" s="9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0"/>
        <v>110</v>
      </c>
      <c r="P55" s="14">
        <f t="shared" si="1"/>
        <v>28.11</v>
      </c>
      <c r="Q55" s="9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0"/>
        <v>101</v>
      </c>
      <c r="P56" s="14">
        <f t="shared" si="1"/>
        <v>194.23</v>
      </c>
      <c r="Q56" s="9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0"/>
        <v>129</v>
      </c>
      <c r="P57" s="14">
        <f t="shared" si="1"/>
        <v>128.94999999999999</v>
      </c>
      <c r="Q57" s="9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0"/>
        <v>107</v>
      </c>
      <c r="P58" s="14">
        <f t="shared" si="1"/>
        <v>49.32</v>
      </c>
      <c r="Q58" s="9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0"/>
        <v>102</v>
      </c>
      <c r="P59" s="14">
        <f t="shared" si="1"/>
        <v>221.52</v>
      </c>
      <c r="Q59" s="9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0"/>
        <v>103</v>
      </c>
      <c r="P60" s="14">
        <f t="shared" si="1"/>
        <v>137.21</v>
      </c>
      <c r="Q60" s="9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0"/>
        <v>100</v>
      </c>
      <c r="P61" s="14">
        <f t="shared" si="1"/>
        <v>606.82000000000005</v>
      </c>
      <c r="Q61" s="9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0"/>
        <v>103</v>
      </c>
      <c r="P62" s="14">
        <f t="shared" si="1"/>
        <v>43.04</v>
      </c>
      <c r="Q62" s="9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0"/>
        <v>148</v>
      </c>
      <c r="P63" s="14">
        <f t="shared" si="1"/>
        <v>322.39</v>
      </c>
      <c r="Q63" s="9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0"/>
        <v>155</v>
      </c>
      <c r="P64" s="14">
        <f t="shared" si="1"/>
        <v>96.71</v>
      </c>
      <c r="Q64" s="9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0"/>
        <v>114</v>
      </c>
      <c r="P65" s="14">
        <f t="shared" si="1"/>
        <v>35.47</v>
      </c>
      <c r="Q65" s="9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si="0"/>
        <v>173</v>
      </c>
      <c r="P66" s="14">
        <f t="shared" si="1"/>
        <v>86.67</v>
      </c>
      <c r="Q66" s="9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ref="O67:O130" si="5">ROUND(E67/D67*100,0)</f>
        <v>108</v>
      </c>
      <c r="P67" s="14">
        <f t="shared" ref="P67:P130" si="6">IFERROR(ROUND(E67/L67,2),0)</f>
        <v>132.05000000000001</v>
      </c>
      <c r="Q67" s="9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5"/>
        <v>119</v>
      </c>
      <c r="P68" s="14">
        <f t="shared" si="6"/>
        <v>91.23</v>
      </c>
      <c r="Q68" s="9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5"/>
        <v>116</v>
      </c>
      <c r="P69" s="14">
        <f t="shared" si="6"/>
        <v>116.25</v>
      </c>
      <c r="Q69" s="9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5"/>
        <v>127</v>
      </c>
      <c r="P70" s="14">
        <f t="shared" si="6"/>
        <v>21.19</v>
      </c>
      <c r="Q70" s="9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5"/>
        <v>111</v>
      </c>
      <c r="P71" s="14">
        <f t="shared" si="6"/>
        <v>62.33</v>
      </c>
      <c r="Q71" s="9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5"/>
        <v>127</v>
      </c>
      <c r="P72" s="14">
        <f t="shared" si="6"/>
        <v>37.409999999999997</v>
      </c>
      <c r="Q72" s="9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5"/>
        <v>124</v>
      </c>
      <c r="P73" s="14">
        <f t="shared" si="6"/>
        <v>69.72</v>
      </c>
      <c r="Q73" s="9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5"/>
        <v>108</v>
      </c>
      <c r="P74" s="14">
        <f t="shared" si="6"/>
        <v>58.17</v>
      </c>
      <c r="Q74" s="9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5"/>
        <v>100</v>
      </c>
      <c r="P75" s="14">
        <f t="shared" si="6"/>
        <v>50</v>
      </c>
      <c r="Q75" s="9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5"/>
        <v>113</v>
      </c>
      <c r="P76" s="14">
        <f t="shared" si="6"/>
        <v>19.47</v>
      </c>
      <c r="Q76" s="9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5"/>
        <v>115</v>
      </c>
      <c r="P77" s="14">
        <f t="shared" si="6"/>
        <v>85.96</v>
      </c>
      <c r="Q77" s="9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5"/>
        <v>153</v>
      </c>
      <c r="P78" s="14">
        <f t="shared" si="6"/>
        <v>30.67</v>
      </c>
      <c r="Q78" s="9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5"/>
        <v>393</v>
      </c>
      <c r="P79" s="14">
        <f t="shared" si="6"/>
        <v>60.38</v>
      </c>
      <c r="Q79" s="9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5"/>
        <v>2702</v>
      </c>
      <c r="P80" s="14">
        <f t="shared" si="6"/>
        <v>38.6</v>
      </c>
      <c r="Q80" s="9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5"/>
        <v>127</v>
      </c>
      <c r="P81" s="14">
        <f t="shared" si="6"/>
        <v>40.270000000000003</v>
      </c>
      <c r="Q81" s="9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5"/>
        <v>107</v>
      </c>
      <c r="P82" s="14">
        <f t="shared" si="6"/>
        <v>273.83</v>
      </c>
      <c r="Q82" s="9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5"/>
        <v>198</v>
      </c>
      <c r="P83" s="14">
        <f t="shared" si="6"/>
        <v>53.04</v>
      </c>
      <c r="Q83" s="9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5"/>
        <v>100</v>
      </c>
      <c r="P84" s="14">
        <f t="shared" si="6"/>
        <v>40.01</v>
      </c>
      <c r="Q84" s="9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5"/>
        <v>103</v>
      </c>
      <c r="P85" s="14">
        <f t="shared" si="6"/>
        <v>15.77</v>
      </c>
      <c r="Q85" s="9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5"/>
        <v>100</v>
      </c>
      <c r="P86" s="14">
        <f t="shared" si="6"/>
        <v>71.430000000000007</v>
      </c>
      <c r="Q86" s="9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5"/>
        <v>126</v>
      </c>
      <c r="P87" s="14">
        <f t="shared" si="6"/>
        <v>71.709999999999994</v>
      </c>
      <c r="Q87" s="9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5"/>
        <v>106</v>
      </c>
      <c r="P88" s="14">
        <f t="shared" si="6"/>
        <v>375.76</v>
      </c>
      <c r="Q88" s="9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5"/>
        <v>105</v>
      </c>
      <c r="P89" s="14">
        <f t="shared" si="6"/>
        <v>104.6</v>
      </c>
      <c r="Q89" s="9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5"/>
        <v>103</v>
      </c>
      <c r="P90" s="14">
        <f t="shared" si="6"/>
        <v>60</v>
      </c>
      <c r="Q90" s="9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5"/>
        <v>115</v>
      </c>
      <c r="P91" s="14">
        <f t="shared" si="6"/>
        <v>123.29</v>
      </c>
      <c r="Q91" s="9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5"/>
        <v>100</v>
      </c>
      <c r="P92" s="14">
        <f t="shared" si="6"/>
        <v>31.38</v>
      </c>
      <c r="Q92" s="9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5"/>
        <v>120</v>
      </c>
      <c r="P93" s="14">
        <f t="shared" si="6"/>
        <v>78.260000000000005</v>
      </c>
      <c r="Q93" s="9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5"/>
        <v>105</v>
      </c>
      <c r="P94" s="14">
        <f t="shared" si="6"/>
        <v>122.33</v>
      </c>
      <c r="Q94" s="9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5"/>
        <v>111</v>
      </c>
      <c r="P95" s="14">
        <f t="shared" si="6"/>
        <v>73.73</v>
      </c>
      <c r="Q95" s="9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5"/>
        <v>104</v>
      </c>
      <c r="P96" s="14">
        <f t="shared" si="6"/>
        <v>21.67</v>
      </c>
      <c r="Q96" s="9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5"/>
        <v>131</v>
      </c>
      <c r="P97" s="14">
        <f t="shared" si="6"/>
        <v>21.9</v>
      </c>
      <c r="Q97" s="9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5"/>
        <v>115</v>
      </c>
      <c r="P98" s="14">
        <f t="shared" si="6"/>
        <v>50.59</v>
      </c>
      <c r="Q98" s="9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5"/>
        <v>106</v>
      </c>
      <c r="P99" s="14">
        <f t="shared" si="6"/>
        <v>53.13</v>
      </c>
      <c r="Q99" s="9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5"/>
        <v>106</v>
      </c>
      <c r="P100" s="14">
        <f t="shared" si="6"/>
        <v>56.67</v>
      </c>
      <c r="Q100" s="9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5"/>
        <v>106</v>
      </c>
      <c r="P101" s="14">
        <f t="shared" si="6"/>
        <v>40.78</v>
      </c>
      <c r="Q101" s="9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5"/>
        <v>100</v>
      </c>
      <c r="P102" s="14">
        <f t="shared" si="6"/>
        <v>192.31</v>
      </c>
      <c r="Q102" s="9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5"/>
        <v>100</v>
      </c>
      <c r="P103" s="14">
        <f t="shared" si="6"/>
        <v>100</v>
      </c>
      <c r="Q103" s="9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5"/>
        <v>128</v>
      </c>
      <c r="P104" s="14">
        <f t="shared" si="6"/>
        <v>117.92</v>
      </c>
      <c r="Q104" s="9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5"/>
        <v>105</v>
      </c>
      <c r="P105" s="14">
        <f t="shared" si="6"/>
        <v>27.9</v>
      </c>
      <c r="Q105" s="9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5"/>
        <v>120</v>
      </c>
      <c r="P106" s="14">
        <f t="shared" si="6"/>
        <v>60</v>
      </c>
      <c r="Q106" s="9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5"/>
        <v>107</v>
      </c>
      <c r="P107" s="14">
        <f t="shared" si="6"/>
        <v>39.380000000000003</v>
      </c>
      <c r="Q107" s="9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5"/>
        <v>101</v>
      </c>
      <c r="P108" s="14">
        <f t="shared" si="6"/>
        <v>186.11</v>
      </c>
      <c r="Q108" s="9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5"/>
        <v>102</v>
      </c>
      <c r="P109" s="14">
        <f t="shared" si="6"/>
        <v>111.38</v>
      </c>
      <c r="Q109" s="9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5"/>
        <v>247</v>
      </c>
      <c r="P110" s="14">
        <f t="shared" si="6"/>
        <v>78.72</v>
      </c>
      <c r="Q110" s="9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5"/>
        <v>220</v>
      </c>
      <c r="P111" s="14">
        <f t="shared" si="6"/>
        <v>46.7</v>
      </c>
      <c r="Q111" s="9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5"/>
        <v>131</v>
      </c>
      <c r="P112" s="14">
        <f t="shared" si="6"/>
        <v>65.38</v>
      </c>
      <c r="Q112" s="9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5"/>
        <v>155</v>
      </c>
      <c r="P113" s="14">
        <f t="shared" si="6"/>
        <v>102.08</v>
      </c>
      <c r="Q113" s="9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5"/>
        <v>104</v>
      </c>
      <c r="P114" s="14">
        <f t="shared" si="6"/>
        <v>64.2</v>
      </c>
      <c r="Q114" s="9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5"/>
        <v>141</v>
      </c>
      <c r="P115" s="14">
        <f t="shared" si="6"/>
        <v>90.38</v>
      </c>
      <c r="Q115" s="9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5"/>
        <v>103</v>
      </c>
      <c r="P116" s="14">
        <f t="shared" si="6"/>
        <v>88.57</v>
      </c>
      <c r="Q116" s="9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5"/>
        <v>140</v>
      </c>
      <c r="P117" s="14">
        <f t="shared" si="6"/>
        <v>28.73</v>
      </c>
      <c r="Q117" s="9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5"/>
        <v>114</v>
      </c>
      <c r="P118" s="14">
        <f t="shared" si="6"/>
        <v>69.790000000000006</v>
      </c>
      <c r="Q118" s="9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5"/>
        <v>100</v>
      </c>
      <c r="P119" s="14">
        <f t="shared" si="6"/>
        <v>167.49</v>
      </c>
      <c r="Q119" s="9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5"/>
        <v>113</v>
      </c>
      <c r="P120" s="14">
        <f t="shared" si="6"/>
        <v>144.91</v>
      </c>
      <c r="Q120" s="9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5"/>
        <v>105</v>
      </c>
      <c r="P121" s="14">
        <f t="shared" si="6"/>
        <v>91.84</v>
      </c>
      <c r="Q121" s="9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5"/>
        <v>0</v>
      </c>
      <c r="P122" s="14">
        <f t="shared" si="6"/>
        <v>10</v>
      </c>
      <c r="Q122" s="9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5"/>
        <v>0</v>
      </c>
      <c r="P123" s="14">
        <f t="shared" si="6"/>
        <v>1</v>
      </c>
      <c r="Q123" s="9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5"/>
        <v>0</v>
      </c>
      <c r="P124" s="14">
        <f t="shared" si="6"/>
        <v>0</v>
      </c>
      <c r="Q124" s="9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5"/>
        <v>0</v>
      </c>
      <c r="P125" s="14">
        <f t="shared" si="6"/>
        <v>25.17</v>
      </c>
      <c r="Q125" s="9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5"/>
        <v>0</v>
      </c>
      <c r="P126" s="14">
        <f t="shared" si="6"/>
        <v>0</v>
      </c>
      <c r="Q126" s="9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5"/>
        <v>14</v>
      </c>
      <c r="P127" s="14">
        <f t="shared" si="6"/>
        <v>11.67</v>
      </c>
      <c r="Q127" s="9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5"/>
        <v>6</v>
      </c>
      <c r="P128" s="14">
        <f t="shared" si="6"/>
        <v>106.69</v>
      </c>
      <c r="Q128" s="9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5"/>
        <v>2</v>
      </c>
      <c r="P129" s="14">
        <f t="shared" si="6"/>
        <v>47.5</v>
      </c>
      <c r="Q129" s="9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si="5"/>
        <v>2</v>
      </c>
      <c r="P130" s="14">
        <f t="shared" si="6"/>
        <v>311.17</v>
      </c>
      <c r="Q130" s="9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ref="O131:O194" si="10">ROUND(E131/D131*100,0)</f>
        <v>0</v>
      </c>
      <c r="P131" s="14">
        <f t="shared" ref="P131:P194" si="11">IFERROR(ROUND(E131/L131,2),0)</f>
        <v>0</v>
      </c>
      <c r="Q131" s="9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10"/>
        <v>0</v>
      </c>
      <c r="P132" s="14">
        <f t="shared" si="11"/>
        <v>0</v>
      </c>
      <c r="Q132" s="9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10"/>
        <v>0</v>
      </c>
      <c r="P133" s="14">
        <f t="shared" si="11"/>
        <v>0</v>
      </c>
      <c r="Q133" s="9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10"/>
        <v>10</v>
      </c>
      <c r="P134" s="14">
        <f t="shared" si="11"/>
        <v>94.51</v>
      </c>
      <c r="Q134" s="9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10"/>
        <v>0</v>
      </c>
      <c r="P135" s="14">
        <f t="shared" si="11"/>
        <v>0</v>
      </c>
      <c r="Q135" s="9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10"/>
        <v>0</v>
      </c>
      <c r="P136" s="14">
        <f t="shared" si="11"/>
        <v>0</v>
      </c>
      <c r="Q136" s="9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10"/>
        <v>13</v>
      </c>
      <c r="P137" s="14">
        <f t="shared" si="11"/>
        <v>80.599999999999994</v>
      </c>
      <c r="Q137" s="9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10"/>
        <v>0</v>
      </c>
      <c r="P138" s="14">
        <f t="shared" si="11"/>
        <v>0</v>
      </c>
      <c r="Q138" s="9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10"/>
        <v>0</v>
      </c>
      <c r="P139" s="14">
        <f t="shared" si="11"/>
        <v>0</v>
      </c>
      <c r="Q139" s="9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10"/>
        <v>3</v>
      </c>
      <c r="P140" s="14">
        <f t="shared" si="11"/>
        <v>81.239999999999995</v>
      </c>
      <c r="Q140" s="9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10"/>
        <v>100</v>
      </c>
      <c r="P141" s="14">
        <f t="shared" si="11"/>
        <v>500</v>
      </c>
      <c r="Q141" s="9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10"/>
        <v>0</v>
      </c>
      <c r="P142" s="14">
        <f t="shared" si="11"/>
        <v>0</v>
      </c>
      <c r="Q142" s="9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10"/>
        <v>11</v>
      </c>
      <c r="P143" s="14">
        <f t="shared" si="11"/>
        <v>46.18</v>
      </c>
      <c r="Q143" s="9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10"/>
        <v>0</v>
      </c>
      <c r="P144" s="14">
        <f t="shared" si="11"/>
        <v>10</v>
      </c>
      <c r="Q144" s="9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10"/>
        <v>0</v>
      </c>
      <c r="P145" s="14">
        <f t="shared" si="11"/>
        <v>0</v>
      </c>
      <c r="Q145" s="9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10"/>
        <v>28</v>
      </c>
      <c r="P146" s="14">
        <f t="shared" si="11"/>
        <v>55.95</v>
      </c>
      <c r="Q146" s="9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10"/>
        <v>8</v>
      </c>
      <c r="P147" s="14">
        <f t="shared" si="11"/>
        <v>37.56</v>
      </c>
      <c r="Q147" s="9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10"/>
        <v>1</v>
      </c>
      <c r="P148" s="14">
        <f t="shared" si="11"/>
        <v>38.33</v>
      </c>
      <c r="Q148" s="9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10"/>
        <v>0</v>
      </c>
      <c r="P149" s="14">
        <f t="shared" si="11"/>
        <v>0</v>
      </c>
      <c r="Q149" s="9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10"/>
        <v>0</v>
      </c>
      <c r="P150" s="14">
        <f t="shared" si="11"/>
        <v>20</v>
      </c>
      <c r="Q150" s="9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10"/>
        <v>1</v>
      </c>
      <c r="P151" s="14">
        <f t="shared" si="11"/>
        <v>15.33</v>
      </c>
      <c r="Q151" s="9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10"/>
        <v>23</v>
      </c>
      <c r="P152" s="14">
        <f t="shared" si="11"/>
        <v>449.43</v>
      </c>
      <c r="Q152" s="9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10"/>
        <v>0</v>
      </c>
      <c r="P153" s="14">
        <f t="shared" si="11"/>
        <v>28</v>
      </c>
      <c r="Q153" s="9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10"/>
        <v>0</v>
      </c>
      <c r="P154" s="14">
        <f t="shared" si="11"/>
        <v>15</v>
      </c>
      <c r="Q154" s="9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10"/>
        <v>1</v>
      </c>
      <c r="P155" s="14">
        <f t="shared" si="11"/>
        <v>35.9</v>
      </c>
      <c r="Q155" s="9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10"/>
        <v>3</v>
      </c>
      <c r="P156" s="14">
        <f t="shared" si="11"/>
        <v>13.33</v>
      </c>
      <c r="Q156" s="9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10"/>
        <v>0</v>
      </c>
      <c r="P157" s="14">
        <f t="shared" si="11"/>
        <v>20.25</v>
      </c>
      <c r="Q157" s="9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10"/>
        <v>5</v>
      </c>
      <c r="P158" s="14">
        <f t="shared" si="11"/>
        <v>119</v>
      </c>
      <c r="Q158" s="9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10"/>
        <v>0</v>
      </c>
      <c r="P159" s="14">
        <f t="shared" si="11"/>
        <v>4</v>
      </c>
      <c r="Q159" s="9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10"/>
        <v>0</v>
      </c>
      <c r="P160" s="14">
        <f t="shared" si="11"/>
        <v>0</v>
      </c>
      <c r="Q160" s="9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10"/>
        <v>0</v>
      </c>
      <c r="P161" s="14">
        <f t="shared" si="11"/>
        <v>10</v>
      </c>
      <c r="Q161" s="9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10"/>
        <v>0</v>
      </c>
      <c r="P162" s="14">
        <f t="shared" si="11"/>
        <v>0</v>
      </c>
      <c r="Q162" s="9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10"/>
        <v>0</v>
      </c>
      <c r="P163" s="14">
        <f t="shared" si="11"/>
        <v>5</v>
      </c>
      <c r="Q163" s="9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10"/>
        <v>16</v>
      </c>
      <c r="P164" s="14">
        <f t="shared" si="11"/>
        <v>43.5</v>
      </c>
      <c r="Q164" s="9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10"/>
        <v>0</v>
      </c>
      <c r="P165" s="14">
        <f t="shared" si="11"/>
        <v>0</v>
      </c>
      <c r="Q165" s="9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10"/>
        <v>1</v>
      </c>
      <c r="P166" s="14">
        <f t="shared" si="11"/>
        <v>91.43</v>
      </c>
      <c r="Q166" s="9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10"/>
        <v>0</v>
      </c>
      <c r="P167" s="14">
        <f t="shared" si="11"/>
        <v>0</v>
      </c>
      <c r="Q167" s="9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10"/>
        <v>60</v>
      </c>
      <c r="P168" s="14">
        <f t="shared" si="11"/>
        <v>3000</v>
      </c>
      <c r="Q168" s="9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10"/>
        <v>0</v>
      </c>
      <c r="P169" s="14">
        <f t="shared" si="11"/>
        <v>5.5</v>
      </c>
      <c r="Q169" s="9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10"/>
        <v>4</v>
      </c>
      <c r="P170" s="14">
        <f t="shared" si="11"/>
        <v>108.33</v>
      </c>
      <c r="Q170" s="9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10"/>
        <v>22</v>
      </c>
      <c r="P171" s="14">
        <f t="shared" si="11"/>
        <v>56</v>
      </c>
      <c r="Q171" s="9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10"/>
        <v>3</v>
      </c>
      <c r="P172" s="14">
        <f t="shared" si="11"/>
        <v>32.5</v>
      </c>
      <c r="Q172" s="9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10"/>
        <v>0</v>
      </c>
      <c r="P173" s="14">
        <f t="shared" si="11"/>
        <v>1</v>
      </c>
      <c r="Q173" s="9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10"/>
        <v>0</v>
      </c>
      <c r="P174" s="14">
        <f t="shared" si="11"/>
        <v>0</v>
      </c>
      <c r="Q174" s="9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10"/>
        <v>0</v>
      </c>
      <c r="P175" s="14">
        <f t="shared" si="11"/>
        <v>0</v>
      </c>
      <c r="Q175" s="9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10"/>
        <v>0</v>
      </c>
      <c r="P176" s="14">
        <f t="shared" si="11"/>
        <v>0</v>
      </c>
      <c r="Q176" s="9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10"/>
        <v>6</v>
      </c>
      <c r="P177" s="14">
        <f t="shared" si="11"/>
        <v>49.88</v>
      </c>
      <c r="Q177" s="9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10"/>
        <v>0</v>
      </c>
      <c r="P178" s="14">
        <f t="shared" si="11"/>
        <v>0</v>
      </c>
      <c r="Q178" s="9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10"/>
        <v>40</v>
      </c>
      <c r="P179" s="14">
        <f t="shared" si="11"/>
        <v>25.71</v>
      </c>
      <c r="Q179" s="9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10"/>
        <v>0</v>
      </c>
      <c r="P180" s="14">
        <f t="shared" si="11"/>
        <v>0</v>
      </c>
      <c r="Q180" s="9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10"/>
        <v>20</v>
      </c>
      <c r="P181" s="14">
        <f t="shared" si="11"/>
        <v>100</v>
      </c>
      <c r="Q181" s="9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10"/>
        <v>33</v>
      </c>
      <c r="P182" s="14">
        <f t="shared" si="11"/>
        <v>30.85</v>
      </c>
      <c r="Q182" s="9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10"/>
        <v>21</v>
      </c>
      <c r="P183" s="14">
        <f t="shared" si="11"/>
        <v>180.5</v>
      </c>
      <c r="Q183" s="9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10"/>
        <v>0</v>
      </c>
      <c r="P184" s="14">
        <f t="shared" si="11"/>
        <v>0</v>
      </c>
      <c r="Q184" s="9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10"/>
        <v>36</v>
      </c>
      <c r="P185" s="14">
        <f t="shared" si="11"/>
        <v>373.5</v>
      </c>
      <c r="Q185" s="9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10"/>
        <v>3</v>
      </c>
      <c r="P186" s="14">
        <f t="shared" si="11"/>
        <v>25.5</v>
      </c>
      <c r="Q186" s="9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10"/>
        <v>6</v>
      </c>
      <c r="P187" s="14">
        <f t="shared" si="11"/>
        <v>220</v>
      </c>
      <c r="Q187" s="9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10"/>
        <v>0</v>
      </c>
      <c r="P188" s="14">
        <f t="shared" si="11"/>
        <v>0</v>
      </c>
      <c r="Q188" s="9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10"/>
        <v>16</v>
      </c>
      <c r="P189" s="14">
        <f t="shared" si="11"/>
        <v>160</v>
      </c>
      <c r="Q189" s="9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10"/>
        <v>0</v>
      </c>
      <c r="P190" s="14">
        <f t="shared" si="11"/>
        <v>0</v>
      </c>
      <c r="Q190" s="9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10"/>
        <v>0</v>
      </c>
      <c r="P191" s="14">
        <f t="shared" si="11"/>
        <v>69</v>
      </c>
      <c r="Q191" s="9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10"/>
        <v>0</v>
      </c>
      <c r="P192" s="14">
        <f t="shared" si="11"/>
        <v>50</v>
      </c>
      <c r="Q192" s="9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10"/>
        <v>5</v>
      </c>
      <c r="P193" s="14">
        <f t="shared" si="11"/>
        <v>83.33</v>
      </c>
      <c r="Q193" s="9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si="10"/>
        <v>0</v>
      </c>
      <c r="P194" s="14">
        <f t="shared" si="11"/>
        <v>5.67</v>
      </c>
      <c r="Q194" s="9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ref="O195:O258" si="15">ROUND(E195/D195*100,0)</f>
        <v>0</v>
      </c>
      <c r="P195" s="14">
        <f t="shared" ref="P195:P258" si="16">IFERROR(ROUND(E195/L195,2),0)</f>
        <v>0</v>
      </c>
      <c r="Q195" s="9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5"/>
        <v>0</v>
      </c>
      <c r="P196" s="14">
        <f t="shared" si="16"/>
        <v>1</v>
      </c>
      <c r="Q196" s="9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5"/>
        <v>0</v>
      </c>
      <c r="P197" s="14">
        <f t="shared" si="16"/>
        <v>0</v>
      </c>
      <c r="Q197" s="9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5"/>
        <v>42</v>
      </c>
      <c r="P198" s="14">
        <f t="shared" si="16"/>
        <v>77.11</v>
      </c>
      <c r="Q198" s="9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5"/>
        <v>10</v>
      </c>
      <c r="P199" s="14">
        <f t="shared" si="16"/>
        <v>32.75</v>
      </c>
      <c r="Q199" s="9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5"/>
        <v>1</v>
      </c>
      <c r="P200" s="14">
        <f t="shared" si="16"/>
        <v>46.5</v>
      </c>
      <c r="Q200" s="9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5"/>
        <v>0</v>
      </c>
      <c r="P201" s="14">
        <f t="shared" si="16"/>
        <v>0</v>
      </c>
      <c r="Q201" s="9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5"/>
        <v>26</v>
      </c>
      <c r="P202" s="14">
        <f t="shared" si="16"/>
        <v>87.31</v>
      </c>
      <c r="Q202" s="9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5"/>
        <v>58</v>
      </c>
      <c r="P203" s="14">
        <f t="shared" si="16"/>
        <v>54.29</v>
      </c>
      <c r="Q203" s="9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5"/>
        <v>0</v>
      </c>
      <c r="P204" s="14">
        <f t="shared" si="16"/>
        <v>0</v>
      </c>
      <c r="Q204" s="9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5"/>
        <v>30</v>
      </c>
      <c r="P205" s="14">
        <f t="shared" si="16"/>
        <v>93.25</v>
      </c>
      <c r="Q205" s="9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5"/>
        <v>51</v>
      </c>
      <c r="P206" s="14">
        <f t="shared" si="16"/>
        <v>117.68</v>
      </c>
      <c r="Q206" s="9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5"/>
        <v>16</v>
      </c>
      <c r="P207" s="14">
        <f t="shared" si="16"/>
        <v>76.47</v>
      </c>
      <c r="Q207" s="9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5"/>
        <v>0</v>
      </c>
      <c r="P208" s="14">
        <f t="shared" si="16"/>
        <v>0</v>
      </c>
      <c r="Q208" s="9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5"/>
        <v>15</v>
      </c>
      <c r="P209" s="14">
        <f t="shared" si="16"/>
        <v>163.85</v>
      </c>
      <c r="Q209" s="9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5"/>
        <v>0</v>
      </c>
      <c r="P210" s="14">
        <f t="shared" si="16"/>
        <v>0</v>
      </c>
      <c r="Q210" s="9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5"/>
        <v>0</v>
      </c>
      <c r="P211" s="14">
        <f t="shared" si="16"/>
        <v>0</v>
      </c>
      <c r="Q211" s="9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5"/>
        <v>25</v>
      </c>
      <c r="P212" s="14">
        <f t="shared" si="16"/>
        <v>91.82</v>
      </c>
      <c r="Q212" s="9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5"/>
        <v>45</v>
      </c>
      <c r="P213" s="14">
        <f t="shared" si="16"/>
        <v>185.83</v>
      </c>
      <c r="Q213" s="9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5"/>
        <v>0</v>
      </c>
      <c r="P214" s="14">
        <f t="shared" si="16"/>
        <v>1</v>
      </c>
      <c r="Q214" s="9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5"/>
        <v>0</v>
      </c>
      <c r="P215" s="14">
        <f t="shared" si="16"/>
        <v>20</v>
      </c>
      <c r="Q215" s="9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5"/>
        <v>0</v>
      </c>
      <c r="P216" s="14">
        <f t="shared" si="16"/>
        <v>1</v>
      </c>
      <c r="Q216" s="9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5"/>
        <v>0</v>
      </c>
      <c r="P217" s="14">
        <f t="shared" si="16"/>
        <v>10</v>
      </c>
      <c r="Q217" s="9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5"/>
        <v>56</v>
      </c>
      <c r="P218" s="14">
        <f t="shared" si="16"/>
        <v>331.54</v>
      </c>
      <c r="Q218" s="9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5"/>
        <v>12</v>
      </c>
      <c r="P219" s="14">
        <f t="shared" si="16"/>
        <v>314.29000000000002</v>
      </c>
      <c r="Q219" s="9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5"/>
        <v>2</v>
      </c>
      <c r="P220" s="14">
        <f t="shared" si="16"/>
        <v>100</v>
      </c>
      <c r="Q220" s="9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5"/>
        <v>18</v>
      </c>
      <c r="P221" s="14">
        <f t="shared" si="16"/>
        <v>115.99</v>
      </c>
      <c r="Q221" s="9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5"/>
        <v>1</v>
      </c>
      <c r="P222" s="14">
        <f t="shared" si="16"/>
        <v>120</v>
      </c>
      <c r="Q222" s="9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5"/>
        <v>0</v>
      </c>
      <c r="P223" s="14">
        <f t="shared" si="16"/>
        <v>0</v>
      </c>
      <c r="Q223" s="9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5"/>
        <v>13</v>
      </c>
      <c r="P224" s="14">
        <f t="shared" si="16"/>
        <v>65</v>
      </c>
      <c r="Q224" s="9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5"/>
        <v>0</v>
      </c>
      <c r="P225" s="14">
        <f t="shared" si="16"/>
        <v>0</v>
      </c>
      <c r="Q225" s="9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5"/>
        <v>0</v>
      </c>
      <c r="P226" s="14">
        <f t="shared" si="16"/>
        <v>0</v>
      </c>
      <c r="Q226" s="9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5"/>
        <v>0</v>
      </c>
      <c r="P227" s="14">
        <f t="shared" si="16"/>
        <v>0</v>
      </c>
      <c r="Q227" s="9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5"/>
        <v>1</v>
      </c>
      <c r="P228" s="14">
        <f t="shared" si="16"/>
        <v>125</v>
      </c>
      <c r="Q228" s="9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5"/>
        <v>0</v>
      </c>
      <c r="P229" s="14">
        <f t="shared" si="16"/>
        <v>0</v>
      </c>
      <c r="Q229" s="9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5"/>
        <v>0</v>
      </c>
      <c r="P230" s="14">
        <f t="shared" si="16"/>
        <v>0</v>
      </c>
      <c r="Q230" s="9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5"/>
        <v>0</v>
      </c>
      <c r="P231" s="14">
        <f t="shared" si="16"/>
        <v>0</v>
      </c>
      <c r="Q231" s="9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5"/>
        <v>0</v>
      </c>
      <c r="P232" s="14">
        <f t="shared" si="16"/>
        <v>30</v>
      </c>
      <c r="Q232" s="9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5"/>
        <v>0</v>
      </c>
      <c r="P233" s="14">
        <f t="shared" si="16"/>
        <v>0</v>
      </c>
      <c r="Q233" s="9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5"/>
        <v>3</v>
      </c>
      <c r="P234" s="14">
        <f t="shared" si="16"/>
        <v>15.71</v>
      </c>
      <c r="Q234" s="9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5"/>
        <v>0</v>
      </c>
      <c r="P235" s="14">
        <f t="shared" si="16"/>
        <v>0</v>
      </c>
      <c r="Q235" s="9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5"/>
        <v>40</v>
      </c>
      <c r="P236" s="14">
        <f t="shared" si="16"/>
        <v>80.2</v>
      </c>
      <c r="Q236" s="9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5"/>
        <v>0</v>
      </c>
      <c r="P237" s="14">
        <f t="shared" si="16"/>
        <v>0</v>
      </c>
      <c r="Q237" s="9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5"/>
        <v>0</v>
      </c>
      <c r="P238" s="14">
        <f t="shared" si="16"/>
        <v>0</v>
      </c>
      <c r="Q238" s="9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5"/>
        <v>0</v>
      </c>
      <c r="P239" s="14">
        <f t="shared" si="16"/>
        <v>50</v>
      </c>
      <c r="Q239" s="9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5"/>
        <v>0</v>
      </c>
      <c r="P240" s="14">
        <f t="shared" si="16"/>
        <v>0</v>
      </c>
      <c r="Q240" s="9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5"/>
        <v>25</v>
      </c>
      <c r="P241" s="14">
        <f t="shared" si="16"/>
        <v>50</v>
      </c>
      <c r="Q241" s="9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5"/>
        <v>108</v>
      </c>
      <c r="P242" s="14">
        <f t="shared" si="16"/>
        <v>117.85</v>
      </c>
      <c r="Q242" s="9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5"/>
        <v>113</v>
      </c>
      <c r="P243" s="14">
        <f t="shared" si="16"/>
        <v>109.04</v>
      </c>
      <c r="Q243" s="9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5"/>
        <v>113</v>
      </c>
      <c r="P244" s="14">
        <f t="shared" si="16"/>
        <v>73.02</v>
      </c>
      <c r="Q244" s="9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5"/>
        <v>103</v>
      </c>
      <c r="P245" s="14">
        <f t="shared" si="16"/>
        <v>78.2</v>
      </c>
      <c r="Q245" s="9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5"/>
        <v>114</v>
      </c>
      <c r="P246" s="14">
        <f t="shared" si="16"/>
        <v>47.4</v>
      </c>
      <c r="Q246" s="9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5"/>
        <v>104</v>
      </c>
      <c r="P247" s="14">
        <f t="shared" si="16"/>
        <v>54.02</v>
      </c>
      <c r="Q247" s="9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5"/>
        <v>305</v>
      </c>
      <c r="P248" s="14">
        <f t="shared" si="16"/>
        <v>68.489999999999995</v>
      </c>
      <c r="Q248" s="9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5"/>
        <v>134</v>
      </c>
      <c r="P249" s="14">
        <f t="shared" si="16"/>
        <v>108.15</v>
      </c>
      <c r="Q249" s="9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5"/>
        <v>101</v>
      </c>
      <c r="P250" s="14">
        <f t="shared" si="16"/>
        <v>589.95000000000005</v>
      </c>
      <c r="Q250" s="9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5"/>
        <v>113</v>
      </c>
      <c r="P251" s="14">
        <f t="shared" si="16"/>
        <v>48.05</v>
      </c>
      <c r="Q251" s="9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5"/>
        <v>106</v>
      </c>
      <c r="P252" s="14">
        <f t="shared" si="16"/>
        <v>72.48</v>
      </c>
      <c r="Q252" s="9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5"/>
        <v>126</v>
      </c>
      <c r="P253" s="14">
        <f t="shared" si="16"/>
        <v>57.08</v>
      </c>
      <c r="Q253" s="9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5"/>
        <v>185</v>
      </c>
      <c r="P254" s="14">
        <f t="shared" si="16"/>
        <v>85.44</v>
      </c>
      <c r="Q254" s="9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5"/>
        <v>101</v>
      </c>
      <c r="P255" s="14">
        <f t="shared" si="16"/>
        <v>215.86</v>
      </c>
      <c r="Q255" s="9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5"/>
        <v>117</v>
      </c>
      <c r="P256" s="14">
        <f t="shared" si="16"/>
        <v>89.39</v>
      </c>
      <c r="Q256" s="9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5"/>
        <v>107</v>
      </c>
      <c r="P257" s="14">
        <f t="shared" si="16"/>
        <v>45.42</v>
      </c>
      <c r="Q257" s="9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si="15"/>
        <v>139</v>
      </c>
      <c r="P258" s="14">
        <f t="shared" si="16"/>
        <v>65.760000000000005</v>
      </c>
      <c r="Q258" s="9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ref="O259:O322" si="20">ROUND(E259/D259*100,0)</f>
        <v>107</v>
      </c>
      <c r="P259" s="14">
        <f t="shared" ref="P259:P322" si="21">IFERROR(ROUND(E259/L259,2),0)</f>
        <v>66.7</v>
      </c>
      <c r="Q259" s="9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20"/>
        <v>191</v>
      </c>
      <c r="P260" s="14">
        <f t="shared" si="21"/>
        <v>83.35</v>
      </c>
      <c r="Q260" s="9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20"/>
        <v>132</v>
      </c>
      <c r="P261" s="14">
        <f t="shared" si="21"/>
        <v>105.05</v>
      </c>
      <c r="Q261" s="9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20"/>
        <v>106</v>
      </c>
      <c r="P262" s="14">
        <f t="shared" si="21"/>
        <v>120.91</v>
      </c>
      <c r="Q262" s="9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20"/>
        <v>107</v>
      </c>
      <c r="P263" s="14">
        <f t="shared" si="21"/>
        <v>97.64</v>
      </c>
      <c r="Q263" s="9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20"/>
        <v>240</v>
      </c>
      <c r="P264" s="14">
        <f t="shared" si="21"/>
        <v>41.38</v>
      </c>
      <c r="Q264" s="9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20"/>
        <v>118</v>
      </c>
      <c r="P265" s="14">
        <f t="shared" si="21"/>
        <v>30.65</v>
      </c>
      <c r="Q265" s="9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20"/>
        <v>118</v>
      </c>
      <c r="P266" s="14">
        <f t="shared" si="21"/>
        <v>64.95</v>
      </c>
      <c r="Q266" s="9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20"/>
        <v>111</v>
      </c>
      <c r="P267" s="14">
        <f t="shared" si="21"/>
        <v>95.78</v>
      </c>
      <c r="Q267" s="9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20"/>
        <v>146</v>
      </c>
      <c r="P268" s="14">
        <f t="shared" si="21"/>
        <v>40.42</v>
      </c>
      <c r="Q268" s="9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20"/>
        <v>132</v>
      </c>
      <c r="P269" s="14">
        <f t="shared" si="21"/>
        <v>78.58</v>
      </c>
      <c r="Q269" s="9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20"/>
        <v>111</v>
      </c>
      <c r="P270" s="14">
        <f t="shared" si="21"/>
        <v>50.18</v>
      </c>
      <c r="Q270" s="9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20"/>
        <v>147</v>
      </c>
      <c r="P271" s="14">
        <f t="shared" si="21"/>
        <v>92.25</v>
      </c>
      <c r="Q271" s="9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20"/>
        <v>153</v>
      </c>
      <c r="P272" s="14">
        <f t="shared" si="21"/>
        <v>57.54</v>
      </c>
      <c r="Q272" s="9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20"/>
        <v>105</v>
      </c>
      <c r="P273" s="14">
        <f t="shared" si="21"/>
        <v>109.42</v>
      </c>
      <c r="Q273" s="9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20"/>
        <v>177</v>
      </c>
      <c r="P274" s="14">
        <f t="shared" si="21"/>
        <v>81.89</v>
      </c>
      <c r="Q274" s="9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20"/>
        <v>108</v>
      </c>
      <c r="P275" s="14">
        <f t="shared" si="21"/>
        <v>45.67</v>
      </c>
      <c r="Q275" s="9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20"/>
        <v>156</v>
      </c>
      <c r="P276" s="14">
        <f t="shared" si="21"/>
        <v>55.22</v>
      </c>
      <c r="Q276" s="9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20"/>
        <v>108</v>
      </c>
      <c r="P277" s="14">
        <f t="shared" si="21"/>
        <v>65.3</v>
      </c>
      <c r="Q277" s="9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20"/>
        <v>148</v>
      </c>
      <c r="P278" s="14">
        <f t="shared" si="21"/>
        <v>95.23</v>
      </c>
      <c r="Q278" s="9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20"/>
        <v>110</v>
      </c>
      <c r="P279" s="14">
        <f t="shared" si="21"/>
        <v>75.44</v>
      </c>
      <c r="Q279" s="9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20"/>
        <v>150</v>
      </c>
      <c r="P280" s="14">
        <f t="shared" si="21"/>
        <v>97.82</v>
      </c>
      <c r="Q280" s="9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20"/>
        <v>157</v>
      </c>
      <c r="P281" s="14">
        <f t="shared" si="21"/>
        <v>87.69</v>
      </c>
      <c r="Q281" s="9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20"/>
        <v>156</v>
      </c>
      <c r="P282" s="14">
        <f t="shared" si="21"/>
        <v>54.75</v>
      </c>
      <c r="Q282" s="9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20"/>
        <v>121</v>
      </c>
      <c r="P283" s="14">
        <f t="shared" si="21"/>
        <v>83.95</v>
      </c>
      <c r="Q283" s="9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20"/>
        <v>101</v>
      </c>
      <c r="P284" s="14">
        <f t="shared" si="21"/>
        <v>254.39</v>
      </c>
      <c r="Q284" s="9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20"/>
        <v>114</v>
      </c>
      <c r="P285" s="14">
        <f t="shared" si="21"/>
        <v>101.83</v>
      </c>
      <c r="Q285" s="9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20"/>
        <v>105</v>
      </c>
      <c r="P286" s="14">
        <f t="shared" si="21"/>
        <v>55.07</v>
      </c>
      <c r="Q286" s="9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20"/>
        <v>229</v>
      </c>
      <c r="P287" s="14">
        <f t="shared" si="21"/>
        <v>56.9</v>
      </c>
      <c r="Q287" s="9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20"/>
        <v>109</v>
      </c>
      <c r="P288" s="14">
        <f t="shared" si="21"/>
        <v>121.28</v>
      </c>
      <c r="Q288" s="9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20"/>
        <v>176</v>
      </c>
      <c r="P289" s="14">
        <f t="shared" si="21"/>
        <v>91.19</v>
      </c>
      <c r="Q289" s="9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20"/>
        <v>103</v>
      </c>
      <c r="P290" s="14">
        <f t="shared" si="21"/>
        <v>115.45</v>
      </c>
      <c r="Q290" s="9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20"/>
        <v>105</v>
      </c>
      <c r="P291" s="14">
        <f t="shared" si="21"/>
        <v>67.77</v>
      </c>
      <c r="Q291" s="9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20"/>
        <v>107</v>
      </c>
      <c r="P292" s="14">
        <f t="shared" si="21"/>
        <v>28.58</v>
      </c>
      <c r="Q292" s="9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20"/>
        <v>120</v>
      </c>
      <c r="P293" s="14">
        <f t="shared" si="21"/>
        <v>46.88</v>
      </c>
      <c r="Q293" s="9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20"/>
        <v>102</v>
      </c>
      <c r="P294" s="14">
        <f t="shared" si="21"/>
        <v>154.41999999999999</v>
      </c>
      <c r="Q294" s="9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20"/>
        <v>101</v>
      </c>
      <c r="P295" s="14">
        <f t="shared" si="21"/>
        <v>201.22</v>
      </c>
      <c r="Q295" s="9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20"/>
        <v>100</v>
      </c>
      <c r="P296" s="14">
        <f t="shared" si="21"/>
        <v>100</v>
      </c>
      <c r="Q296" s="9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20"/>
        <v>133</v>
      </c>
      <c r="P297" s="14">
        <f t="shared" si="21"/>
        <v>100.08</v>
      </c>
      <c r="Q297" s="9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20"/>
        <v>119</v>
      </c>
      <c r="P298" s="14">
        <f t="shared" si="21"/>
        <v>230.09</v>
      </c>
      <c r="Q298" s="9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20"/>
        <v>101</v>
      </c>
      <c r="P299" s="14">
        <f t="shared" si="21"/>
        <v>141.75</v>
      </c>
      <c r="Q299" s="9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20"/>
        <v>109</v>
      </c>
      <c r="P300" s="14">
        <f t="shared" si="21"/>
        <v>56.34</v>
      </c>
      <c r="Q300" s="9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20"/>
        <v>179</v>
      </c>
      <c r="P301" s="14">
        <f t="shared" si="21"/>
        <v>73.34</v>
      </c>
      <c r="Q301" s="9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20"/>
        <v>102</v>
      </c>
      <c r="P302" s="14">
        <f t="shared" si="21"/>
        <v>85.34</v>
      </c>
      <c r="Q302" s="9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20"/>
        <v>119</v>
      </c>
      <c r="P303" s="14">
        <f t="shared" si="21"/>
        <v>61.5</v>
      </c>
      <c r="Q303" s="9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20"/>
        <v>100</v>
      </c>
      <c r="P304" s="14">
        <f t="shared" si="21"/>
        <v>93.02</v>
      </c>
      <c r="Q304" s="9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20"/>
        <v>137</v>
      </c>
      <c r="P305" s="14">
        <f t="shared" si="21"/>
        <v>50.29</v>
      </c>
      <c r="Q305" s="9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20"/>
        <v>232</v>
      </c>
      <c r="P306" s="14">
        <f t="shared" si="21"/>
        <v>106.43</v>
      </c>
      <c r="Q306" s="9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20"/>
        <v>130</v>
      </c>
      <c r="P307" s="14">
        <f t="shared" si="21"/>
        <v>51.72</v>
      </c>
      <c r="Q307" s="9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20"/>
        <v>293</v>
      </c>
      <c r="P308" s="14">
        <f t="shared" si="21"/>
        <v>36.61</v>
      </c>
      <c r="Q308" s="9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20"/>
        <v>111</v>
      </c>
      <c r="P309" s="14">
        <f t="shared" si="21"/>
        <v>42.52</v>
      </c>
      <c r="Q309" s="9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20"/>
        <v>106</v>
      </c>
      <c r="P310" s="14">
        <f t="shared" si="21"/>
        <v>62.71</v>
      </c>
      <c r="Q310" s="9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20"/>
        <v>119</v>
      </c>
      <c r="P311" s="14">
        <f t="shared" si="21"/>
        <v>89.96</v>
      </c>
      <c r="Q311" s="9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20"/>
        <v>104</v>
      </c>
      <c r="P312" s="14">
        <f t="shared" si="21"/>
        <v>28.92</v>
      </c>
      <c r="Q312" s="9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20"/>
        <v>104</v>
      </c>
      <c r="P313" s="14">
        <f t="shared" si="21"/>
        <v>138.80000000000001</v>
      </c>
      <c r="Q313" s="9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20"/>
        <v>112</v>
      </c>
      <c r="P314" s="14">
        <f t="shared" si="21"/>
        <v>61.3</v>
      </c>
      <c r="Q314" s="9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20"/>
        <v>105</v>
      </c>
      <c r="P315" s="14">
        <f t="shared" si="21"/>
        <v>80.2</v>
      </c>
      <c r="Q315" s="9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20"/>
        <v>385</v>
      </c>
      <c r="P316" s="14">
        <f t="shared" si="21"/>
        <v>32.1</v>
      </c>
      <c r="Q316" s="9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20"/>
        <v>101</v>
      </c>
      <c r="P317" s="14">
        <f t="shared" si="21"/>
        <v>200.89</v>
      </c>
      <c r="Q317" s="9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20"/>
        <v>114</v>
      </c>
      <c r="P318" s="14">
        <f t="shared" si="21"/>
        <v>108.01</v>
      </c>
      <c r="Q318" s="9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20"/>
        <v>101</v>
      </c>
      <c r="P319" s="14">
        <f t="shared" si="21"/>
        <v>95.7</v>
      </c>
      <c r="Q319" s="9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20"/>
        <v>283</v>
      </c>
      <c r="P320" s="14">
        <f t="shared" si="21"/>
        <v>49.88</v>
      </c>
      <c r="Q320" s="9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20"/>
        <v>113</v>
      </c>
      <c r="P321" s="14">
        <f t="shared" si="21"/>
        <v>110.47</v>
      </c>
      <c r="Q321" s="9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si="20"/>
        <v>107</v>
      </c>
      <c r="P322" s="14">
        <f t="shared" si="21"/>
        <v>134.91</v>
      </c>
      <c r="Q322" s="9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ref="O323:O386" si="25">ROUND(E323/D323*100,0)</f>
        <v>103</v>
      </c>
      <c r="P323" s="14">
        <f t="shared" ref="P323:P386" si="26">IFERROR(ROUND(E323/L323,2),0)</f>
        <v>106.62</v>
      </c>
      <c r="Q323" s="9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5"/>
        <v>108</v>
      </c>
      <c r="P324" s="14">
        <f t="shared" si="26"/>
        <v>145.04</v>
      </c>
      <c r="Q324" s="9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5"/>
        <v>123</v>
      </c>
      <c r="P325" s="14">
        <f t="shared" si="26"/>
        <v>114.59</v>
      </c>
      <c r="Q325" s="9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5"/>
        <v>102</v>
      </c>
      <c r="P326" s="14">
        <f t="shared" si="26"/>
        <v>105.32</v>
      </c>
      <c r="Q326" s="9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5"/>
        <v>104</v>
      </c>
      <c r="P327" s="14">
        <f t="shared" si="26"/>
        <v>70.92</v>
      </c>
      <c r="Q327" s="9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5"/>
        <v>113</v>
      </c>
      <c r="P328" s="14">
        <f t="shared" si="26"/>
        <v>147.16999999999999</v>
      </c>
      <c r="Q328" s="9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5"/>
        <v>136</v>
      </c>
      <c r="P329" s="14">
        <f t="shared" si="26"/>
        <v>160.47</v>
      </c>
      <c r="Q329" s="9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5"/>
        <v>104</v>
      </c>
      <c r="P330" s="14">
        <f t="shared" si="26"/>
        <v>156.05000000000001</v>
      </c>
      <c r="Q330" s="9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5"/>
        <v>106</v>
      </c>
      <c r="P331" s="14">
        <f t="shared" si="26"/>
        <v>63.17</v>
      </c>
      <c r="Q331" s="9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5"/>
        <v>102</v>
      </c>
      <c r="P332" s="14">
        <f t="shared" si="26"/>
        <v>104.82</v>
      </c>
      <c r="Q332" s="9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5"/>
        <v>107</v>
      </c>
      <c r="P333" s="14">
        <f t="shared" si="26"/>
        <v>97.36</v>
      </c>
      <c r="Q333" s="9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5"/>
        <v>113</v>
      </c>
      <c r="P334" s="14">
        <f t="shared" si="26"/>
        <v>203.63</v>
      </c>
      <c r="Q334" s="9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5"/>
        <v>125</v>
      </c>
      <c r="P335" s="14">
        <f t="shared" si="26"/>
        <v>188.31</v>
      </c>
      <c r="Q335" s="9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5"/>
        <v>101</v>
      </c>
      <c r="P336" s="14">
        <f t="shared" si="26"/>
        <v>146.65</v>
      </c>
      <c r="Q336" s="9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5"/>
        <v>103</v>
      </c>
      <c r="P337" s="14">
        <f t="shared" si="26"/>
        <v>109.19</v>
      </c>
      <c r="Q337" s="9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5"/>
        <v>117</v>
      </c>
      <c r="P338" s="14">
        <f t="shared" si="26"/>
        <v>59.25</v>
      </c>
      <c r="Q338" s="9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5"/>
        <v>101</v>
      </c>
      <c r="P339" s="14">
        <f t="shared" si="26"/>
        <v>97.9</v>
      </c>
      <c r="Q339" s="9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5"/>
        <v>110</v>
      </c>
      <c r="P340" s="14">
        <f t="shared" si="26"/>
        <v>70</v>
      </c>
      <c r="Q340" s="9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5"/>
        <v>108</v>
      </c>
      <c r="P341" s="14">
        <f t="shared" si="26"/>
        <v>72.87</v>
      </c>
      <c r="Q341" s="9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5"/>
        <v>125</v>
      </c>
      <c r="P342" s="14">
        <f t="shared" si="26"/>
        <v>146.35</v>
      </c>
      <c r="Q342" s="9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5"/>
        <v>107</v>
      </c>
      <c r="P343" s="14">
        <f t="shared" si="26"/>
        <v>67.91</v>
      </c>
      <c r="Q343" s="9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5"/>
        <v>100</v>
      </c>
      <c r="P344" s="14">
        <f t="shared" si="26"/>
        <v>169.85</v>
      </c>
      <c r="Q344" s="9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5"/>
        <v>102</v>
      </c>
      <c r="P345" s="14">
        <f t="shared" si="26"/>
        <v>58.41</v>
      </c>
      <c r="Q345" s="9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5"/>
        <v>102</v>
      </c>
      <c r="P346" s="14">
        <f t="shared" si="26"/>
        <v>119.99</v>
      </c>
      <c r="Q346" s="9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5"/>
        <v>123</v>
      </c>
      <c r="P347" s="14">
        <f t="shared" si="26"/>
        <v>99.86</v>
      </c>
      <c r="Q347" s="9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5"/>
        <v>170</v>
      </c>
      <c r="P348" s="14">
        <f t="shared" si="26"/>
        <v>90.58</v>
      </c>
      <c r="Q348" s="9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5"/>
        <v>112</v>
      </c>
      <c r="P349" s="14">
        <f t="shared" si="26"/>
        <v>117.77</v>
      </c>
      <c r="Q349" s="9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5"/>
        <v>103</v>
      </c>
      <c r="P350" s="14">
        <f t="shared" si="26"/>
        <v>86.55</v>
      </c>
      <c r="Q350" s="9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5"/>
        <v>107</v>
      </c>
      <c r="P351" s="14">
        <f t="shared" si="26"/>
        <v>71.900000000000006</v>
      </c>
      <c r="Q351" s="9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5"/>
        <v>115</v>
      </c>
      <c r="P352" s="14">
        <f t="shared" si="26"/>
        <v>129.82</v>
      </c>
      <c r="Q352" s="9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5"/>
        <v>127</v>
      </c>
      <c r="P353" s="14">
        <f t="shared" si="26"/>
        <v>44.91</v>
      </c>
      <c r="Q353" s="9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5"/>
        <v>117</v>
      </c>
      <c r="P354" s="14">
        <f t="shared" si="26"/>
        <v>40.76</v>
      </c>
      <c r="Q354" s="9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5"/>
        <v>109</v>
      </c>
      <c r="P355" s="14">
        <f t="shared" si="26"/>
        <v>103.52</v>
      </c>
      <c r="Q355" s="9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5"/>
        <v>104</v>
      </c>
      <c r="P356" s="14">
        <f t="shared" si="26"/>
        <v>125.45</v>
      </c>
      <c r="Q356" s="9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5"/>
        <v>116</v>
      </c>
      <c r="P357" s="14">
        <f t="shared" si="26"/>
        <v>246.61</v>
      </c>
      <c r="Q357" s="9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5"/>
        <v>103</v>
      </c>
      <c r="P358" s="14">
        <f t="shared" si="26"/>
        <v>79.400000000000006</v>
      </c>
      <c r="Q358" s="9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5"/>
        <v>174</v>
      </c>
      <c r="P359" s="14">
        <f t="shared" si="26"/>
        <v>86.14</v>
      </c>
      <c r="Q359" s="9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5"/>
        <v>103</v>
      </c>
      <c r="P360" s="14">
        <f t="shared" si="26"/>
        <v>193.05</v>
      </c>
      <c r="Q360" s="9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5"/>
        <v>105</v>
      </c>
      <c r="P361" s="14">
        <f t="shared" si="26"/>
        <v>84.02</v>
      </c>
      <c r="Q361" s="9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5"/>
        <v>101</v>
      </c>
      <c r="P362" s="14">
        <f t="shared" si="26"/>
        <v>139.83000000000001</v>
      </c>
      <c r="Q362" s="9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5"/>
        <v>111</v>
      </c>
      <c r="P363" s="14">
        <f t="shared" si="26"/>
        <v>109.82</v>
      </c>
      <c r="Q363" s="9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5"/>
        <v>124</v>
      </c>
      <c r="P364" s="14">
        <f t="shared" si="26"/>
        <v>139.53</v>
      </c>
      <c r="Q364" s="9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5"/>
        <v>101</v>
      </c>
      <c r="P365" s="14">
        <f t="shared" si="26"/>
        <v>347.85</v>
      </c>
      <c r="Q365" s="9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5"/>
        <v>110</v>
      </c>
      <c r="P366" s="14">
        <f t="shared" si="26"/>
        <v>68.239999999999995</v>
      </c>
      <c r="Q366" s="9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5"/>
        <v>104</v>
      </c>
      <c r="P367" s="14">
        <f t="shared" si="26"/>
        <v>239.94</v>
      </c>
      <c r="Q367" s="9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5"/>
        <v>101</v>
      </c>
      <c r="P368" s="14">
        <f t="shared" si="26"/>
        <v>287.31</v>
      </c>
      <c r="Q368" s="9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5"/>
        <v>103</v>
      </c>
      <c r="P369" s="14">
        <f t="shared" si="26"/>
        <v>86.85</v>
      </c>
      <c r="Q369" s="9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5"/>
        <v>104</v>
      </c>
      <c r="P370" s="14">
        <f t="shared" si="26"/>
        <v>81.849999999999994</v>
      </c>
      <c r="Q370" s="9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5"/>
        <v>110</v>
      </c>
      <c r="P371" s="14">
        <f t="shared" si="26"/>
        <v>42.87</v>
      </c>
      <c r="Q371" s="9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5"/>
        <v>122</v>
      </c>
      <c r="P372" s="14">
        <f t="shared" si="26"/>
        <v>709.42</v>
      </c>
      <c r="Q372" s="9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5"/>
        <v>114</v>
      </c>
      <c r="P373" s="14">
        <f t="shared" si="26"/>
        <v>161.26</v>
      </c>
      <c r="Q373" s="9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5"/>
        <v>125</v>
      </c>
      <c r="P374" s="14">
        <f t="shared" si="26"/>
        <v>41.78</v>
      </c>
      <c r="Q374" s="9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5"/>
        <v>107</v>
      </c>
      <c r="P375" s="14">
        <f t="shared" si="26"/>
        <v>89.89</v>
      </c>
      <c r="Q375" s="9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5"/>
        <v>131</v>
      </c>
      <c r="P376" s="14">
        <f t="shared" si="26"/>
        <v>45.05</v>
      </c>
      <c r="Q376" s="9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5"/>
        <v>120</v>
      </c>
      <c r="P377" s="14">
        <f t="shared" si="26"/>
        <v>42.86</v>
      </c>
      <c r="Q377" s="9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5"/>
        <v>106</v>
      </c>
      <c r="P378" s="14">
        <f t="shared" si="26"/>
        <v>54.08</v>
      </c>
      <c r="Q378" s="9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5"/>
        <v>114</v>
      </c>
      <c r="P379" s="14">
        <f t="shared" si="26"/>
        <v>103.22</v>
      </c>
      <c r="Q379" s="9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5"/>
        <v>112</v>
      </c>
      <c r="P380" s="14">
        <f t="shared" si="26"/>
        <v>40.4</v>
      </c>
      <c r="Q380" s="9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5"/>
        <v>116</v>
      </c>
      <c r="P381" s="14">
        <f t="shared" si="26"/>
        <v>116.86</v>
      </c>
      <c r="Q381" s="9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5"/>
        <v>142</v>
      </c>
      <c r="P382" s="14">
        <f t="shared" si="26"/>
        <v>115.51</v>
      </c>
      <c r="Q382" s="9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5"/>
        <v>105</v>
      </c>
      <c r="P383" s="14">
        <f t="shared" si="26"/>
        <v>104.31</v>
      </c>
      <c r="Q383" s="9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5"/>
        <v>256</v>
      </c>
      <c r="P384" s="14">
        <f t="shared" si="26"/>
        <v>69.77</v>
      </c>
      <c r="Q384" s="9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5"/>
        <v>207</v>
      </c>
      <c r="P385" s="14">
        <f t="shared" si="26"/>
        <v>43.02</v>
      </c>
      <c r="Q385" s="9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si="25"/>
        <v>112</v>
      </c>
      <c r="P386" s="14">
        <f t="shared" si="26"/>
        <v>58.54</v>
      </c>
      <c r="Q386" s="9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ref="O387:O450" si="30">ROUND(E387/D387*100,0)</f>
        <v>106</v>
      </c>
      <c r="P387" s="14">
        <f t="shared" ref="P387:P450" si="31">IFERROR(ROUND(E387/L387,2),0)</f>
        <v>111.8</v>
      </c>
      <c r="Q387" s="9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30"/>
        <v>100</v>
      </c>
      <c r="P388" s="14">
        <f t="shared" si="31"/>
        <v>46.23</v>
      </c>
      <c r="Q388" s="9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30"/>
        <v>214</v>
      </c>
      <c r="P389" s="14">
        <f t="shared" si="31"/>
        <v>144.69</v>
      </c>
      <c r="Q389" s="9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30"/>
        <v>126</v>
      </c>
      <c r="P390" s="14">
        <f t="shared" si="31"/>
        <v>88.85</v>
      </c>
      <c r="Q390" s="9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30"/>
        <v>182</v>
      </c>
      <c r="P391" s="14">
        <f t="shared" si="31"/>
        <v>81.75</v>
      </c>
      <c r="Q391" s="9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30"/>
        <v>100</v>
      </c>
      <c r="P392" s="14">
        <f t="shared" si="31"/>
        <v>71.430000000000007</v>
      </c>
      <c r="Q392" s="9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30"/>
        <v>101</v>
      </c>
      <c r="P393" s="14">
        <f t="shared" si="31"/>
        <v>104.26</v>
      </c>
      <c r="Q393" s="9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30"/>
        <v>101</v>
      </c>
      <c r="P394" s="14">
        <f t="shared" si="31"/>
        <v>90.62</v>
      </c>
      <c r="Q394" s="9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30"/>
        <v>110</v>
      </c>
      <c r="P395" s="14">
        <f t="shared" si="31"/>
        <v>157.33000000000001</v>
      </c>
      <c r="Q395" s="9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30"/>
        <v>112</v>
      </c>
      <c r="P396" s="14">
        <f t="shared" si="31"/>
        <v>105.18</v>
      </c>
      <c r="Q396" s="9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30"/>
        <v>108</v>
      </c>
      <c r="P397" s="14">
        <f t="shared" si="31"/>
        <v>58.72</v>
      </c>
      <c r="Q397" s="9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30"/>
        <v>107</v>
      </c>
      <c r="P398" s="14">
        <f t="shared" si="31"/>
        <v>81.63</v>
      </c>
      <c r="Q398" s="9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30"/>
        <v>104</v>
      </c>
      <c r="P399" s="14">
        <f t="shared" si="31"/>
        <v>56.46</v>
      </c>
      <c r="Q399" s="9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30"/>
        <v>125</v>
      </c>
      <c r="P400" s="14">
        <f t="shared" si="31"/>
        <v>140.1</v>
      </c>
      <c r="Q400" s="9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30"/>
        <v>107</v>
      </c>
      <c r="P401" s="14">
        <f t="shared" si="31"/>
        <v>224.85</v>
      </c>
      <c r="Q401" s="9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30"/>
        <v>112</v>
      </c>
      <c r="P402" s="14">
        <f t="shared" si="31"/>
        <v>181.13</v>
      </c>
      <c r="Q402" s="9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30"/>
        <v>104</v>
      </c>
      <c r="P403" s="14">
        <f t="shared" si="31"/>
        <v>711.04</v>
      </c>
      <c r="Q403" s="9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30"/>
        <v>142</v>
      </c>
      <c r="P404" s="14">
        <f t="shared" si="31"/>
        <v>65.88</v>
      </c>
      <c r="Q404" s="9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30"/>
        <v>105</v>
      </c>
      <c r="P405" s="14">
        <f t="shared" si="31"/>
        <v>75.19</v>
      </c>
      <c r="Q405" s="9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30"/>
        <v>103</v>
      </c>
      <c r="P406" s="14">
        <f t="shared" si="31"/>
        <v>133.13999999999999</v>
      </c>
      <c r="Q406" s="9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30"/>
        <v>108</v>
      </c>
      <c r="P407" s="14">
        <f t="shared" si="31"/>
        <v>55.2</v>
      </c>
      <c r="Q407" s="9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30"/>
        <v>108</v>
      </c>
      <c r="P408" s="14">
        <f t="shared" si="31"/>
        <v>86.16</v>
      </c>
      <c r="Q408" s="9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30"/>
        <v>102</v>
      </c>
      <c r="P409" s="14">
        <f t="shared" si="31"/>
        <v>92.32</v>
      </c>
      <c r="Q409" s="9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30"/>
        <v>101</v>
      </c>
      <c r="P410" s="14">
        <f t="shared" si="31"/>
        <v>160.16</v>
      </c>
      <c r="Q410" s="9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30"/>
        <v>137</v>
      </c>
      <c r="P411" s="14">
        <f t="shared" si="31"/>
        <v>45.6</v>
      </c>
      <c r="Q411" s="9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30"/>
        <v>128</v>
      </c>
      <c r="P412" s="14">
        <f t="shared" si="31"/>
        <v>183.29</v>
      </c>
      <c r="Q412" s="9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30"/>
        <v>101</v>
      </c>
      <c r="P413" s="14">
        <f t="shared" si="31"/>
        <v>125.79</v>
      </c>
      <c r="Q413" s="9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30"/>
        <v>127</v>
      </c>
      <c r="P414" s="14">
        <f t="shared" si="31"/>
        <v>57.65</v>
      </c>
      <c r="Q414" s="9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30"/>
        <v>105</v>
      </c>
      <c r="P415" s="14">
        <f t="shared" si="31"/>
        <v>78.66</v>
      </c>
      <c r="Q415" s="9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30"/>
        <v>103</v>
      </c>
      <c r="P416" s="14">
        <f t="shared" si="31"/>
        <v>91.48</v>
      </c>
      <c r="Q416" s="9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30"/>
        <v>102</v>
      </c>
      <c r="P417" s="14">
        <f t="shared" si="31"/>
        <v>68.099999999999994</v>
      </c>
      <c r="Q417" s="9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30"/>
        <v>120</v>
      </c>
      <c r="P418" s="14">
        <f t="shared" si="31"/>
        <v>48.09</v>
      </c>
      <c r="Q418" s="9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30"/>
        <v>100</v>
      </c>
      <c r="P419" s="14">
        <f t="shared" si="31"/>
        <v>202.42</v>
      </c>
      <c r="Q419" s="9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30"/>
        <v>101</v>
      </c>
      <c r="P420" s="14">
        <f t="shared" si="31"/>
        <v>216.75</v>
      </c>
      <c r="Q420" s="9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30"/>
        <v>100</v>
      </c>
      <c r="P421" s="14">
        <f t="shared" si="31"/>
        <v>110.07</v>
      </c>
      <c r="Q421" s="9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30"/>
        <v>0</v>
      </c>
      <c r="P422" s="14">
        <f t="shared" si="31"/>
        <v>4.83</v>
      </c>
      <c r="Q422" s="9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30"/>
        <v>2</v>
      </c>
      <c r="P423" s="14">
        <f t="shared" si="31"/>
        <v>50.17</v>
      </c>
      <c r="Q423" s="9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30"/>
        <v>1</v>
      </c>
      <c r="P424" s="14">
        <f t="shared" si="31"/>
        <v>35.83</v>
      </c>
      <c r="Q424" s="9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30"/>
        <v>1</v>
      </c>
      <c r="P425" s="14">
        <f t="shared" si="31"/>
        <v>11.77</v>
      </c>
      <c r="Q425" s="9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30"/>
        <v>7</v>
      </c>
      <c r="P426" s="14">
        <f t="shared" si="31"/>
        <v>40.78</v>
      </c>
      <c r="Q426" s="9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30"/>
        <v>0</v>
      </c>
      <c r="P427" s="14">
        <f t="shared" si="31"/>
        <v>3</v>
      </c>
      <c r="Q427" s="9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30"/>
        <v>1</v>
      </c>
      <c r="P428" s="14">
        <f t="shared" si="31"/>
        <v>16.63</v>
      </c>
      <c r="Q428" s="9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30"/>
        <v>0</v>
      </c>
      <c r="P429" s="14">
        <f t="shared" si="31"/>
        <v>0</v>
      </c>
      <c r="Q429" s="9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30"/>
        <v>6</v>
      </c>
      <c r="P430" s="14">
        <f t="shared" si="31"/>
        <v>52</v>
      </c>
      <c r="Q430" s="9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30"/>
        <v>0</v>
      </c>
      <c r="P431" s="14">
        <f t="shared" si="31"/>
        <v>0</v>
      </c>
      <c r="Q431" s="9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30"/>
        <v>2</v>
      </c>
      <c r="P432" s="14">
        <f t="shared" si="31"/>
        <v>4.8</v>
      </c>
      <c r="Q432" s="9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30"/>
        <v>14</v>
      </c>
      <c r="P433" s="14">
        <f t="shared" si="31"/>
        <v>51.88</v>
      </c>
      <c r="Q433" s="9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30"/>
        <v>10</v>
      </c>
      <c r="P434" s="14">
        <f t="shared" si="31"/>
        <v>71.25</v>
      </c>
      <c r="Q434" s="9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30"/>
        <v>0</v>
      </c>
      <c r="P435" s="14">
        <f t="shared" si="31"/>
        <v>0</v>
      </c>
      <c r="Q435" s="9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30"/>
        <v>5</v>
      </c>
      <c r="P436" s="14">
        <f t="shared" si="31"/>
        <v>62.5</v>
      </c>
      <c r="Q436" s="9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30"/>
        <v>0</v>
      </c>
      <c r="P437" s="14">
        <f t="shared" si="31"/>
        <v>1</v>
      </c>
      <c r="Q437" s="9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30"/>
        <v>0</v>
      </c>
      <c r="P438" s="14">
        <f t="shared" si="31"/>
        <v>0</v>
      </c>
      <c r="Q438" s="9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30"/>
        <v>0</v>
      </c>
      <c r="P439" s="14">
        <f t="shared" si="31"/>
        <v>0</v>
      </c>
      <c r="Q439" s="9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30"/>
        <v>9</v>
      </c>
      <c r="P440" s="14">
        <f t="shared" si="31"/>
        <v>170.55</v>
      </c>
      <c r="Q440" s="9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30"/>
        <v>0</v>
      </c>
      <c r="P441" s="14">
        <f t="shared" si="31"/>
        <v>0</v>
      </c>
      <c r="Q441" s="9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30"/>
        <v>0</v>
      </c>
      <c r="P442" s="14">
        <f t="shared" si="31"/>
        <v>5</v>
      </c>
      <c r="Q442" s="9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30"/>
        <v>0</v>
      </c>
      <c r="P443" s="14">
        <f t="shared" si="31"/>
        <v>0</v>
      </c>
      <c r="Q443" s="9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30"/>
        <v>39</v>
      </c>
      <c r="P444" s="14">
        <f t="shared" si="31"/>
        <v>393.59</v>
      </c>
      <c r="Q444" s="9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30"/>
        <v>0</v>
      </c>
      <c r="P445" s="14">
        <f t="shared" si="31"/>
        <v>5</v>
      </c>
      <c r="Q445" s="9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30"/>
        <v>5</v>
      </c>
      <c r="P446" s="14">
        <f t="shared" si="31"/>
        <v>50</v>
      </c>
      <c r="Q446" s="9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30"/>
        <v>0</v>
      </c>
      <c r="P447" s="14">
        <f t="shared" si="31"/>
        <v>1</v>
      </c>
      <c r="Q447" s="9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30"/>
        <v>7</v>
      </c>
      <c r="P448" s="14">
        <f t="shared" si="31"/>
        <v>47.88</v>
      </c>
      <c r="Q448" s="9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30"/>
        <v>0</v>
      </c>
      <c r="P449" s="14">
        <f t="shared" si="31"/>
        <v>5</v>
      </c>
      <c r="Q449" s="9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si="30"/>
        <v>3</v>
      </c>
      <c r="P450" s="14">
        <f t="shared" si="31"/>
        <v>20.5</v>
      </c>
      <c r="Q450" s="9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ref="O451:O514" si="35">ROUND(E451/D451*100,0)</f>
        <v>2</v>
      </c>
      <c r="P451" s="14">
        <f t="shared" ref="P451:P514" si="36">IFERROR(ROUND(E451/L451,2),0)</f>
        <v>9</v>
      </c>
      <c r="Q451" s="9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35"/>
        <v>1</v>
      </c>
      <c r="P452" s="14">
        <f t="shared" si="36"/>
        <v>56.57</v>
      </c>
      <c r="Q452" s="9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35"/>
        <v>0</v>
      </c>
      <c r="P453" s="14">
        <f t="shared" si="36"/>
        <v>0</v>
      </c>
      <c r="Q453" s="9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35"/>
        <v>64</v>
      </c>
      <c r="P454" s="14">
        <f t="shared" si="36"/>
        <v>40</v>
      </c>
      <c r="Q454" s="9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35"/>
        <v>0</v>
      </c>
      <c r="P455" s="14">
        <f t="shared" si="36"/>
        <v>13</v>
      </c>
      <c r="Q455" s="9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35"/>
        <v>1</v>
      </c>
      <c r="P456" s="14">
        <f t="shared" si="36"/>
        <v>16.399999999999999</v>
      </c>
      <c r="Q456" s="9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35"/>
        <v>0</v>
      </c>
      <c r="P457" s="14">
        <f t="shared" si="36"/>
        <v>22.5</v>
      </c>
      <c r="Q457" s="9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35"/>
        <v>1</v>
      </c>
      <c r="P458" s="14">
        <f t="shared" si="36"/>
        <v>20.329999999999998</v>
      </c>
      <c r="Q458" s="9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35"/>
        <v>0</v>
      </c>
      <c r="P459" s="14">
        <f t="shared" si="36"/>
        <v>0</v>
      </c>
      <c r="Q459" s="9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35"/>
        <v>8</v>
      </c>
      <c r="P460" s="14">
        <f t="shared" si="36"/>
        <v>16.760000000000002</v>
      </c>
      <c r="Q460" s="9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35"/>
        <v>0</v>
      </c>
      <c r="P461" s="14">
        <f t="shared" si="36"/>
        <v>25</v>
      </c>
      <c r="Q461" s="9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35"/>
        <v>0</v>
      </c>
      <c r="P462" s="14">
        <f t="shared" si="36"/>
        <v>12.5</v>
      </c>
      <c r="Q462" s="9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35"/>
        <v>0</v>
      </c>
      <c r="P463" s="14">
        <f t="shared" si="36"/>
        <v>0</v>
      </c>
      <c r="Q463" s="9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35"/>
        <v>0</v>
      </c>
      <c r="P464" s="14">
        <f t="shared" si="36"/>
        <v>0</v>
      </c>
      <c r="Q464" s="9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35"/>
        <v>2</v>
      </c>
      <c r="P465" s="14">
        <f t="shared" si="36"/>
        <v>113.64</v>
      </c>
      <c r="Q465" s="9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35"/>
        <v>0</v>
      </c>
      <c r="P466" s="14">
        <f t="shared" si="36"/>
        <v>1</v>
      </c>
      <c r="Q466" s="9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35"/>
        <v>27</v>
      </c>
      <c r="P467" s="14">
        <f t="shared" si="36"/>
        <v>17.25</v>
      </c>
      <c r="Q467" s="9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35"/>
        <v>1</v>
      </c>
      <c r="P468" s="14">
        <f t="shared" si="36"/>
        <v>15.2</v>
      </c>
      <c r="Q468" s="9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35"/>
        <v>22</v>
      </c>
      <c r="P469" s="14">
        <f t="shared" si="36"/>
        <v>110.64</v>
      </c>
      <c r="Q469" s="9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35"/>
        <v>0</v>
      </c>
      <c r="P470" s="14">
        <f t="shared" si="36"/>
        <v>0</v>
      </c>
      <c r="Q470" s="9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35"/>
        <v>0</v>
      </c>
      <c r="P471" s="14">
        <f t="shared" si="36"/>
        <v>0</v>
      </c>
      <c r="Q471" s="9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35"/>
        <v>1</v>
      </c>
      <c r="P472" s="14">
        <f t="shared" si="36"/>
        <v>25.5</v>
      </c>
      <c r="Q472" s="9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35"/>
        <v>12</v>
      </c>
      <c r="P473" s="14">
        <f t="shared" si="36"/>
        <v>38.479999999999997</v>
      </c>
      <c r="Q473" s="9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35"/>
        <v>18</v>
      </c>
      <c r="P474" s="14">
        <f t="shared" si="36"/>
        <v>28.2</v>
      </c>
      <c r="Q474" s="9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35"/>
        <v>3</v>
      </c>
      <c r="P475" s="14">
        <f t="shared" si="36"/>
        <v>61.5</v>
      </c>
      <c r="Q475" s="9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35"/>
        <v>0</v>
      </c>
      <c r="P476" s="14">
        <f t="shared" si="36"/>
        <v>1</v>
      </c>
      <c r="Q476" s="9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35"/>
        <v>0</v>
      </c>
      <c r="P477" s="14">
        <f t="shared" si="36"/>
        <v>0</v>
      </c>
      <c r="Q477" s="9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35"/>
        <v>2</v>
      </c>
      <c r="P478" s="14">
        <f t="shared" si="36"/>
        <v>39.57</v>
      </c>
      <c r="Q478" s="9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35"/>
        <v>0</v>
      </c>
      <c r="P479" s="14">
        <f t="shared" si="36"/>
        <v>0</v>
      </c>
      <c r="Q479" s="9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35"/>
        <v>0</v>
      </c>
      <c r="P480" s="14">
        <f t="shared" si="36"/>
        <v>0</v>
      </c>
      <c r="Q480" s="9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35"/>
        <v>33</v>
      </c>
      <c r="P481" s="14">
        <f t="shared" si="36"/>
        <v>88.8</v>
      </c>
      <c r="Q481" s="9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35"/>
        <v>19</v>
      </c>
      <c r="P482" s="14">
        <f t="shared" si="36"/>
        <v>55.46</v>
      </c>
      <c r="Q482" s="9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35"/>
        <v>6</v>
      </c>
      <c r="P483" s="14">
        <f t="shared" si="36"/>
        <v>87.14</v>
      </c>
      <c r="Q483" s="9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35"/>
        <v>0</v>
      </c>
      <c r="P484" s="14">
        <f t="shared" si="36"/>
        <v>10</v>
      </c>
      <c r="Q484" s="9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35"/>
        <v>50</v>
      </c>
      <c r="P485" s="14">
        <f t="shared" si="36"/>
        <v>51.22</v>
      </c>
      <c r="Q485" s="9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35"/>
        <v>0</v>
      </c>
      <c r="P486" s="14">
        <f t="shared" si="36"/>
        <v>13.55</v>
      </c>
      <c r="Q486" s="9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35"/>
        <v>22</v>
      </c>
      <c r="P487" s="14">
        <f t="shared" si="36"/>
        <v>66.52</v>
      </c>
      <c r="Q487" s="9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35"/>
        <v>0</v>
      </c>
      <c r="P488" s="14">
        <f t="shared" si="36"/>
        <v>50</v>
      </c>
      <c r="Q488" s="9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35"/>
        <v>0</v>
      </c>
      <c r="P489" s="14">
        <f t="shared" si="36"/>
        <v>0</v>
      </c>
      <c r="Q489" s="9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35"/>
        <v>0</v>
      </c>
      <c r="P490" s="14">
        <f t="shared" si="36"/>
        <v>0</v>
      </c>
      <c r="Q490" s="9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35"/>
        <v>0</v>
      </c>
      <c r="P491" s="14">
        <f t="shared" si="36"/>
        <v>71.67</v>
      </c>
      <c r="Q491" s="9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35"/>
        <v>0</v>
      </c>
      <c r="P492" s="14">
        <f t="shared" si="36"/>
        <v>0</v>
      </c>
      <c r="Q492" s="9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35"/>
        <v>0</v>
      </c>
      <c r="P493" s="14">
        <f t="shared" si="36"/>
        <v>0</v>
      </c>
      <c r="Q493" s="9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35"/>
        <v>0</v>
      </c>
      <c r="P494" s="14">
        <f t="shared" si="36"/>
        <v>0</v>
      </c>
      <c r="Q494" s="9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35"/>
        <v>0</v>
      </c>
      <c r="P495" s="14">
        <f t="shared" si="36"/>
        <v>0</v>
      </c>
      <c r="Q495" s="9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35"/>
        <v>0</v>
      </c>
      <c r="P496" s="14">
        <f t="shared" si="36"/>
        <v>10.33</v>
      </c>
      <c r="Q496" s="9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35"/>
        <v>0</v>
      </c>
      <c r="P497" s="14">
        <f t="shared" si="36"/>
        <v>0</v>
      </c>
      <c r="Q497" s="9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35"/>
        <v>0</v>
      </c>
      <c r="P498" s="14">
        <f t="shared" si="36"/>
        <v>1</v>
      </c>
      <c r="Q498" s="9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35"/>
        <v>1</v>
      </c>
      <c r="P499" s="14">
        <f t="shared" si="36"/>
        <v>10</v>
      </c>
      <c r="Q499" s="9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35"/>
        <v>5</v>
      </c>
      <c r="P500" s="14">
        <f t="shared" si="36"/>
        <v>136.09</v>
      </c>
      <c r="Q500" s="9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35"/>
        <v>10</v>
      </c>
      <c r="P501" s="14">
        <f t="shared" si="36"/>
        <v>73.459999999999994</v>
      </c>
      <c r="Q501" s="9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35"/>
        <v>3</v>
      </c>
      <c r="P502" s="14">
        <f t="shared" si="36"/>
        <v>53.75</v>
      </c>
      <c r="Q502" s="9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35"/>
        <v>0</v>
      </c>
      <c r="P503" s="14">
        <f t="shared" si="36"/>
        <v>0</v>
      </c>
      <c r="Q503" s="9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35"/>
        <v>1</v>
      </c>
      <c r="P504" s="14">
        <f t="shared" si="36"/>
        <v>57.5</v>
      </c>
      <c r="Q504" s="9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35"/>
        <v>2</v>
      </c>
      <c r="P505" s="14">
        <f t="shared" si="36"/>
        <v>12.67</v>
      </c>
      <c r="Q505" s="9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35"/>
        <v>1</v>
      </c>
      <c r="P506" s="14">
        <f t="shared" si="36"/>
        <v>67</v>
      </c>
      <c r="Q506" s="9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35"/>
        <v>0</v>
      </c>
      <c r="P507" s="14">
        <f t="shared" si="36"/>
        <v>3.71</v>
      </c>
      <c r="Q507" s="9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35"/>
        <v>0</v>
      </c>
      <c r="P508" s="14">
        <f t="shared" si="36"/>
        <v>250</v>
      </c>
      <c r="Q508" s="9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35"/>
        <v>3</v>
      </c>
      <c r="P509" s="14">
        <f t="shared" si="36"/>
        <v>64</v>
      </c>
      <c r="Q509" s="9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35"/>
        <v>1</v>
      </c>
      <c r="P510" s="14">
        <f t="shared" si="36"/>
        <v>133.33000000000001</v>
      </c>
      <c r="Q510" s="9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35"/>
        <v>0</v>
      </c>
      <c r="P511" s="14">
        <f t="shared" si="36"/>
        <v>10</v>
      </c>
      <c r="Q511" s="9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35"/>
        <v>0</v>
      </c>
      <c r="P512" s="14">
        <f t="shared" si="36"/>
        <v>0</v>
      </c>
      <c r="Q512" s="9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35"/>
        <v>3</v>
      </c>
      <c r="P513" s="14">
        <f t="shared" si="36"/>
        <v>30</v>
      </c>
      <c r="Q513" s="9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si="35"/>
        <v>0</v>
      </c>
      <c r="P514" s="14">
        <f t="shared" si="36"/>
        <v>5.5</v>
      </c>
      <c r="Q514" s="9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ref="O515:O578" si="40">ROUND(E515/D515*100,0)</f>
        <v>14</v>
      </c>
      <c r="P515" s="14">
        <f t="shared" ref="P515:P578" si="41">IFERROR(ROUND(E515/L515,2),0)</f>
        <v>102.38</v>
      </c>
      <c r="Q515" s="9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40"/>
        <v>3</v>
      </c>
      <c r="P516" s="14">
        <f t="shared" si="41"/>
        <v>16.670000000000002</v>
      </c>
      <c r="Q516" s="9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40"/>
        <v>25</v>
      </c>
      <c r="P517" s="14">
        <f t="shared" si="41"/>
        <v>725.03</v>
      </c>
      <c r="Q517" s="9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40"/>
        <v>0</v>
      </c>
      <c r="P518" s="14">
        <f t="shared" si="41"/>
        <v>0</v>
      </c>
      <c r="Q518" s="9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40"/>
        <v>1</v>
      </c>
      <c r="P519" s="14">
        <f t="shared" si="41"/>
        <v>68.33</v>
      </c>
      <c r="Q519" s="9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40"/>
        <v>0</v>
      </c>
      <c r="P520" s="14">
        <f t="shared" si="41"/>
        <v>0</v>
      </c>
      <c r="Q520" s="9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40"/>
        <v>23</v>
      </c>
      <c r="P521" s="14">
        <f t="shared" si="41"/>
        <v>39.229999999999997</v>
      </c>
      <c r="Q521" s="9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40"/>
        <v>102</v>
      </c>
      <c r="P522" s="14">
        <f t="shared" si="41"/>
        <v>150.15</v>
      </c>
      <c r="Q522" s="9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40"/>
        <v>105</v>
      </c>
      <c r="P523" s="14">
        <f t="shared" si="41"/>
        <v>93.43</v>
      </c>
      <c r="Q523" s="9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40"/>
        <v>115</v>
      </c>
      <c r="P524" s="14">
        <f t="shared" si="41"/>
        <v>110.97</v>
      </c>
      <c r="Q524" s="9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40"/>
        <v>121</v>
      </c>
      <c r="P525" s="14">
        <f t="shared" si="41"/>
        <v>71.790000000000006</v>
      </c>
      <c r="Q525" s="9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40"/>
        <v>109</v>
      </c>
      <c r="P526" s="14">
        <f t="shared" si="41"/>
        <v>29.26</v>
      </c>
      <c r="Q526" s="9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40"/>
        <v>100</v>
      </c>
      <c r="P527" s="14">
        <f t="shared" si="41"/>
        <v>1000</v>
      </c>
      <c r="Q527" s="9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40"/>
        <v>114</v>
      </c>
      <c r="P528" s="14">
        <f t="shared" si="41"/>
        <v>74.349999999999994</v>
      </c>
      <c r="Q528" s="9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40"/>
        <v>101</v>
      </c>
      <c r="P529" s="14">
        <f t="shared" si="41"/>
        <v>63.83</v>
      </c>
      <c r="Q529" s="9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40"/>
        <v>116</v>
      </c>
      <c r="P530" s="14">
        <f t="shared" si="41"/>
        <v>44.33</v>
      </c>
      <c r="Q530" s="9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40"/>
        <v>130</v>
      </c>
      <c r="P531" s="14">
        <f t="shared" si="41"/>
        <v>86.94</v>
      </c>
      <c r="Q531" s="9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40"/>
        <v>108</v>
      </c>
      <c r="P532" s="14">
        <f t="shared" si="41"/>
        <v>126.55</v>
      </c>
      <c r="Q532" s="9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40"/>
        <v>100</v>
      </c>
      <c r="P533" s="14">
        <f t="shared" si="41"/>
        <v>129.03</v>
      </c>
      <c r="Q533" s="9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40"/>
        <v>123</v>
      </c>
      <c r="P534" s="14">
        <f t="shared" si="41"/>
        <v>71.239999999999995</v>
      </c>
      <c r="Q534" s="9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40"/>
        <v>100</v>
      </c>
      <c r="P535" s="14">
        <f t="shared" si="41"/>
        <v>117.88</v>
      </c>
      <c r="Q535" s="9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40"/>
        <v>105</v>
      </c>
      <c r="P536" s="14">
        <f t="shared" si="41"/>
        <v>327.08</v>
      </c>
      <c r="Q536" s="9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40"/>
        <v>103</v>
      </c>
      <c r="P537" s="14">
        <f t="shared" si="41"/>
        <v>34.75</v>
      </c>
      <c r="Q537" s="9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40"/>
        <v>118</v>
      </c>
      <c r="P538" s="14">
        <f t="shared" si="41"/>
        <v>100.06</v>
      </c>
      <c r="Q538" s="9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40"/>
        <v>121</v>
      </c>
      <c r="P539" s="14">
        <f t="shared" si="41"/>
        <v>40.85</v>
      </c>
      <c r="Q539" s="9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40"/>
        <v>302</v>
      </c>
      <c r="P540" s="14">
        <f t="shared" si="41"/>
        <v>252.02</v>
      </c>
      <c r="Q540" s="9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40"/>
        <v>101</v>
      </c>
      <c r="P541" s="14">
        <f t="shared" si="41"/>
        <v>25.16</v>
      </c>
      <c r="Q541" s="9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40"/>
        <v>0</v>
      </c>
      <c r="P542" s="14">
        <f t="shared" si="41"/>
        <v>1</v>
      </c>
      <c r="Q542" s="9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40"/>
        <v>1</v>
      </c>
      <c r="P543" s="14">
        <f t="shared" si="41"/>
        <v>25</v>
      </c>
      <c r="Q543" s="9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40"/>
        <v>0</v>
      </c>
      <c r="P544" s="14">
        <f t="shared" si="41"/>
        <v>1</v>
      </c>
      <c r="Q544" s="9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40"/>
        <v>0</v>
      </c>
      <c r="P545" s="14">
        <f t="shared" si="41"/>
        <v>35</v>
      </c>
      <c r="Q545" s="9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40"/>
        <v>1</v>
      </c>
      <c r="P546" s="14">
        <f t="shared" si="41"/>
        <v>3</v>
      </c>
      <c r="Q546" s="9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40"/>
        <v>27</v>
      </c>
      <c r="P547" s="14">
        <f t="shared" si="41"/>
        <v>402.71</v>
      </c>
      <c r="Q547" s="9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40"/>
        <v>0</v>
      </c>
      <c r="P548" s="14">
        <f t="shared" si="41"/>
        <v>26</v>
      </c>
      <c r="Q548" s="9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40"/>
        <v>0</v>
      </c>
      <c r="P549" s="14">
        <f t="shared" si="41"/>
        <v>0</v>
      </c>
      <c r="Q549" s="9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40"/>
        <v>0</v>
      </c>
      <c r="P550" s="14">
        <f t="shared" si="41"/>
        <v>9</v>
      </c>
      <c r="Q550" s="9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40"/>
        <v>3</v>
      </c>
      <c r="P551" s="14">
        <f t="shared" si="41"/>
        <v>8.5</v>
      </c>
      <c r="Q551" s="9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40"/>
        <v>1</v>
      </c>
      <c r="P552" s="14">
        <f t="shared" si="41"/>
        <v>8.75</v>
      </c>
      <c r="Q552" s="9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40"/>
        <v>5</v>
      </c>
      <c r="P553" s="14">
        <f t="shared" si="41"/>
        <v>135.04</v>
      </c>
      <c r="Q553" s="9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40"/>
        <v>0</v>
      </c>
      <c r="P554" s="14">
        <f t="shared" si="41"/>
        <v>0</v>
      </c>
      <c r="Q554" s="9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40"/>
        <v>0</v>
      </c>
      <c r="P555" s="14">
        <f t="shared" si="41"/>
        <v>20.5</v>
      </c>
      <c r="Q555" s="9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40"/>
        <v>37</v>
      </c>
      <c r="P556" s="14">
        <f t="shared" si="41"/>
        <v>64.36</v>
      </c>
      <c r="Q556" s="9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40"/>
        <v>0</v>
      </c>
      <c r="P557" s="14">
        <f t="shared" si="41"/>
        <v>0</v>
      </c>
      <c r="Q557" s="9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40"/>
        <v>3</v>
      </c>
      <c r="P558" s="14">
        <f t="shared" si="41"/>
        <v>200</v>
      </c>
      <c r="Q558" s="9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40"/>
        <v>1</v>
      </c>
      <c r="P559" s="14">
        <f t="shared" si="41"/>
        <v>68.3</v>
      </c>
      <c r="Q559" s="9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40"/>
        <v>0</v>
      </c>
      <c r="P560" s="14">
        <f t="shared" si="41"/>
        <v>0</v>
      </c>
      <c r="Q560" s="9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40"/>
        <v>0</v>
      </c>
      <c r="P561" s="14">
        <f t="shared" si="41"/>
        <v>50</v>
      </c>
      <c r="Q561" s="9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40"/>
        <v>0</v>
      </c>
      <c r="P562" s="14">
        <f t="shared" si="41"/>
        <v>4</v>
      </c>
      <c r="Q562" s="9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40"/>
        <v>0</v>
      </c>
      <c r="P563" s="14">
        <f t="shared" si="41"/>
        <v>27.5</v>
      </c>
      <c r="Q563" s="9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40"/>
        <v>0</v>
      </c>
      <c r="P564" s="14">
        <f t="shared" si="41"/>
        <v>0</v>
      </c>
      <c r="Q564" s="9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40"/>
        <v>0</v>
      </c>
      <c r="P565" s="14">
        <f t="shared" si="41"/>
        <v>34</v>
      </c>
      <c r="Q565" s="9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40"/>
        <v>0</v>
      </c>
      <c r="P566" s="14">
        <f t="shared" si="41"/>
        <v>1</v>
      </c>
      <c r="Q566" s="9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40"/>
        <v>0</v>
      </c>
      <c r="P567" s="14">
        <f t="shared" si="41"/>
        <v>0</v>
      </c>
      <c r="Q567" s="9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40"/>
        <v>0</v>
      </c>
      <c r="P568" s="14">
        <f t="shared" si="41"/>
        <v>1</v>
      </c>
      <c r="Q568" s="9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40"/>
        <v>0</v>
      </c>
      <c r="P569" s="14">
        <f t="shared" si="41"/>
        <v>0</v>
      </c>
      <c r="Q569" s="9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40"/>
        <v>1</v>
      </c>
      <c r="P570" s="14">
        <f t="shared" si="41"/>
        <v>49</v>
      </c>
      <c r="Q570" s="9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40"/>
        <v>1</v>
      </c>
      <c r="P571" s="14">
        <f t="shared" si="41"/>
        <v>20</v>
      </c>
      <c r="Q571" s="9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40"/>
        <v>0</v>
      </c>
      <c r="P572" s="14">
        <f t="shared" si="41"/>
        <v>142</v>
      </c>
      <c r="Q572" s="9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40"/>
        <v>0</v>
      </c>
      <c r="P573" s="14">
        <f t="shared" si="41"/>
        <v>53</v>
      </c>
      <c r="Q573" s="9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40"/>
        <v>0</v>
      </c>
      <c r="P574" s="14">
        <f t="shared" si="41"/>
        <v>0</v>
      </c>
      <c r="Q574" s="9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40"/>
        <v>0</v>
      </c>
      <c r="P575" s="14">
        <f t="shared" si="41"/>
        <v>38.44</v>
      </c>
      <c r="Q575" s="9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40"/>
        <v>1</v>
      </c>
      <c r="P576" s="14">
        <f t="shared" si="41"/>
        <v>20</v>
      </c>
      <c r="Q576" s="9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40"/>
        <v>0</v>
      </c>
      <c r="P577" s="14">
        <f t="shared" si="41"/>
        <v>64.75</v>
      </c>
      <c r="Q577" s="9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si="40"/>
        <v>0</v>
      </c>
      <c r="P578" s="14">
        <f t="shared" si="41"/>
        <v>1</v>
      </c>
      <c r="Q578" s="9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ref="O579:O642" si="45">ROUND(E579/D579*100,0)</f>
        <v>0</v>
      </c>
      <c r="P579" s="14">
        <f t="shared" ref="P579:P642" si="46">IFERROR(ROUND(E579/L579,2),0)</f>
        <v>10</v>
      </c>
      <c r="Q579" s="9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45"/>
        <v>0</v>
      </c>
      <c r="P580" s="14">
        <f t="shared" si="46"/>
        <v>2</v>
      </c>
      <c r="Q580" s="9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45"/>
        <v>1</v>
      </c>
      <c r="P581" s="14">
        <f t="shared" si="46"/>
        <v>35</v>
      </c>
      <c r="Q581" s="9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45"/>
        <v>0</v>
      </c>
      <c r="P582" s="14">
        <f t="shared" si="46"/>
        <v>1</v>
      </c>
      <c r="Q582" s="9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45"/>
        <v>0</v>
      </c>
      <c r="P583" s="14">
        <f t="shared" si="46"/>
        <v>0</v>
      </c>
      <c r="Q583" s="9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45"/>
        <v>0</v>
      </c>
      <c r="P584" s="14">
        <f t="shared" si="46"/>
        <v>0</v>
      </c>
      <c r="Q584" s="9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45"/>
        <v>0</v>
      </c>
      <c r="P585" s="14">
        <f t="shared" si="46"/>
        <v>1</v>
      </c>
      <c r="Q585" s="9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45"/>
        <v>1</v>
      </c>
      <c r="P586" s="14">
        <f t="shared" si="46"/>
        <v>5</v>
      </c>
      <c r="Q586" s="9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45"/>
        <v>0</v>
      </c>
      <c r="P587" s="14">
        <f t="shared" si="46"/>
        <v>0</v>
      </c>
      <c r="Q587" s="9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45"/>
        <v>1</v>
      </c>
      <c r="P588" s="14">
        <f t="shared" si="46"/>
        <v>14</v>
      </c>
      <c r="Q588" s="9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45"/>
        <v>9</v>
      </c>
      <c r="P589" s="14">
        <f t="shared" si="46"/>
        <v>389.29</v>
      </c>
      <c r="Q589" s="9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45"/>
        <v>3</v>
      </c>
      <c r="P590" s="14">
        <f t="shared" si="46"/>
        <v>150.5</v>
      </c>
      <c r="Q590" s="9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45"/>
        <v>0</v>
      </c>
      <c r="P591" s="14">
        <f t="shared" si="46"/>
        <v>1</v>
      </c>
      <c r="Q591" s="9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45"/>
        <v>4</v>
      </c>
      <c r="P592" s="14">
        <f t="shared" si="46"/>
        <v>24.78</v>
      </c>
      <c r="Q592" s="9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45"/>
        <v>0</v>
      </c>
      <c r="P593" s="14">
        <f t="shared" si="46"/>
        <v>30.5</v>
      </c>
      <c r="Q593" s="9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45"/>
        <v>3</v>
      </c>
      <c r="P594" s="14">
        <f t="shared" si="46"/>
        <v>250</v>
      </c>
      <c r="Q594" s="9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45"/>
        <v>23</v>
      </c>
      <c r="P595" s="14">
        <f t="shared" si="46"/>
        <v>16.43</v>
      </c>
      <c r="Q595" s="9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45"/>
        <v>0</v>
      </c>
      <c r="P596" s="14">
        <f t="shared" si="46"/>
        <v>13</v>
      </c>
      <c r="Q596" s="9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45"/>
        <v>0</v>
      </c>
      <c r="P597" s="14">
        <f t="shared" si="46"/>
        <v>53.25</v>
      </c>
      <c r="Q597" s="9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45"/>
        <v>0</v>
      </c>
      <c r="P598" s="14">
        <f t="shared" si="46"/>
        <v>3</v>
      </c>
      <c r="Q598" s="9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45"/>
        <v>0</v>
      </c>
      <c r="P599" s="14">
        <f t="shared" si="46"/>
        <v>10</v>
      </c>
      <c r="Q599" s="9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45"/>
        <v>34</v>
      </c>
      <c r="P600" s="14">
        <f t="shared" si="46"/>
        <v>121.43</v>
      </c>
      <c r="Q600" s="9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45"/>
        <v>0</v>
      </c>
      <c r="P601" s="14">
        <f t="shared" si="46"/>
        <v>15.5</v>
      </c>
      <c r="Q601" s="9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45"/>
        <v>2</v>
      </c>
      <c r="P602" s="14">
        <f t="shared" si="46"/>
        <v>100</v>
      </c>
      <c r="Q602" s="9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45"/>
        <v>1</v>
      </c>
      <c r="P603" s="14">
        <f t="shared" si="46"/>
        <v>23.33</v>
      </c>
      <c r="Q603" s="9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45"/>
        <v>0</v>
      </c>
      <c r="P604" s="14">
        <f t="shared" si="46"/>
        <v>0</v>
      </c>
      <c r="Q604" s="9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45"/>
        <v>4</v>
      </c>
      <c r="P605" s="14">
        <f t="shared" si="46"/>
        <v>45.39</v>
      </c>
      <c r="Q605" s="9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45"/>
        <v>0</v>
      </c>
      <c r="P606" s="14">
        <f t="shared" si="46"/>
        <v>0</v>
      </c>
      <c r="Q606" s="9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45"/>
        <v>3</v>
      </c>
      <c r="P607" s="14">
        <f t="shared" si="46"/>
        <v>16.38</v>
      </c>
      <c r="Q607" s="9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45"/>
        <v>0</v>
      </c>
      <c r="P608" s="14">
        <f t="shared" si="46"/>
        <v>10</v>
      </c>
      <c r="Q608" s="9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45"/>
        <v>0</v>
      </c>
      <c r="P609" s="14">
        <f t="shared" si="46"/>
        <v>0</v>
      </c>
      <c r="Q609" s="9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45"/>
        <v>1</v>
      </c>
      <c r="P610" s="14">
        <f t="shared" si="46"/>
        <v>292.2</v>
      </c>
      <c r="Q610" s="9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45"/>
        <v>1</v>
      </c>
      <c r="P611" s="14">
        <f t="shared" si="46"/>
        <v>5</v>
      </c>
      <c r="Q611" s="9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45"/>
        <v>0</v>
      </c>
      <c r="P612" s="14">
        <f t="shared" si="46"/>
        <v>0</v>
      </c>
      <c r="Q612" s="9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45"/>
        <v>0</v>
      </c>
      <c r="P613" s="14">
        <f t="shared" si="46"/>
        <v>0</v>
      </c>
      <c r="Q613" s="9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45"/>
        <v>0</v>
      </c>
      <c r="P614" s="14">
        <f t="shared" si="46"/>
        <v>0</v>
      </c>
      <c r="Q614" s="9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45"/>
        <v>21</v>
      </c>
      <c r="P615" s="14">
        <f t="shared" si="46"/>
        <v>105.93</v>
      </c>
      <c r="Q615" s="9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45"/>
        <v>0</v>
      </c>
      <c r="P616" s="14">
        <f t="shared" si="46"/>
        <v>0</v>
      </c>
      <c r="Q616" s="9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45"/>
        <v>0</v>
      </c>
      <c r="P617" s="14">
        <f t="shared" si="46"/>
        <v>0</v>
      </c>
      <c r="Q617" s="9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45"/>
        <v>0</v>
      </c>
      <c r="P618" s="14">
        <f t="shared" si="46"/>
        <v>0</v>
      </c>
      <c r="Q618" s="9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45"/>
        <v>3</v>
      </c>
      <c r="P619" s="14">
        <f t="shared" si="46"/>
        <v>20</v>
      </c>
      <c r="Q619" s="9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45"/>
        <v>0</v>
      </c>
      <c r="P620" s="14">
        <f t="shared" si="46"/>
        <v>0</v>
      </c>
      <c r="Q620" s="9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45"/>
        <v>0</v>
      </c>
      <c r="P621" s="14">
        <f t="shared" si="46"/>
        <v>1</v>
      </c>
      <c r="Q621" s="9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45"/>
        <v>1</v>
      </c>
      <c r="P622" s="14">
        <f t="shared" si="46"/>
        <v>300</v>
      </c>
      <c r="Q622" s="9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45"/>
        <v>1</v>
      </c>
      <c r="P623" s="14">
        <f t="shared" si="46"/>
        <v>87</v>
      </c>
      <c r="Q623" s="9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45"/>
        <v>6</v>
      </c>
      <c r="P624" s="14">
        <f t="shared" si="46"/>
        <v>37.89</v>
      </c>
      <c r="Q624" s="9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45"/>
        <v>0</v>
      </c>
      <c r="P625" s="14">
        <f t="shared" si="46"/>
        <v>0</v>
      </c>
      <c r="Q625" s="9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45"/>
        <v>0</v>
      </c>
      <c r="P626" s="14">
        <f t="shared" si="46"/>
        <v>0</v>
      </c>
      <c r="Q626" s="9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45"/>
        <v>0</v>
      </c>
      <c r="P627" s="14">
        <f t="shared" si="46"/>
        <v>0</v>
      </c>
      <c r="Q627" s="9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45"/>
        <v>17</v>
      </c>
      <c r="P628" s="14">
        <f t="shared" si="46"/>
        <v>111.41</v>
      </c>
      <c r="Q628" s="9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45"/>
        <v>0</v>
      </c>
      <c r="P629" s="14">
        <f t="shared" si="46"/>
        <v>90</v>
      </c>
      <c r="Q629" s="9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45"/>
        <v>0</v>
      </c>
      <c r="P630" s="14">
        <f t="shared" si="46"/>
        <v>0</v>
      </c>
      <c r="Q630" s="9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45"/>
        <v>0</v>
      </c>
      <c r="P631" s="14">
        <f t="shared" si="46"/>
        <v>116.67</v>
      </c>
      <c r="Q631" s="9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45"/>
        <v>0</v>
      </c>
      <c r="P632" s="14">
        <f t="shared" si="46"/>
        <v>10</v>
      </c>
      <c r="Q632" s="9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45"/>
        <v>1</v>
      </c>
      <c r="P633" s="14">
        <f t="shared" si="46"/>
        <v>76.67</v>
      </c>
      <c r="Q633" s="9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45"/>
        <v>0</v>
      </c>
      <c r="P634" s="14">
        <f t="shared" si="46"/>
        <v>0</v>
      </c>
      <c r="Q634" s="9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45"/>
        <v>12</v>
      </c>
      <c r="P635" s="14">
        <f t="shared" si="46"/>
        <v>49.8</v>
      </c>
      <c r="Q635" s="9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45"/>
        <v>0</v>
      </c>
      <c r="P636" s="14">
        <f t="shared" si="46"/>
        <v>1</v>
      </c>
      <c r="Q636" s="9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45"/>
        <v>0</v>
      </c>
      <c r="P637" s="14">
        <f t="shared" si="46"/>
        <v>2</v>
      </c>
      <c r="Q637" s="9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45"/>
        <v>0</v>
      </c>
      <c r="P638" s="14">
        <f t="shared" si="46"/>
        <v>4</v>
      </c>
      <c r="Q638" s="9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45"/>
        <v>0</v>
      </c>
      <c r="P639" s="14">
        <f t="shared" si="46"/>
        <v>0</v>
      </c>
      <c r="Q639" s="9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45"/>
        <v>0</v>
      </c>
      <c r="P640" s="14">
        <f t="shared" si="46"/>
        <v>3</v>
      </c>
      <c r="Q640" s="9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45"/>
        <v>0</v>
      </c>
      <c r="P641" s="14">
        <f t="shared" si="46"/>
        <v>1</v>
      </c>
      <c r="Q641" s="9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si="45"/>
        <v>144</v>
      </c>
      <c r="P642" s="14">
        <f t="shared" si="46"/>
        <v>50.5</v>
      </c>
      <c r="Q642" s="9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ref="O643:O706" si="50">ROUND(E643/D643*100,0)</f>
        <v>119</v>
      </c>
      <c r="P643" s="14">
        <f t="shared" ref="P643:P706" si="51">IFERROR(ROUND(E643/L643,2),0)</f>
        <v>151.32</v>
      </c>
      <c r="Q643" s="9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50"/>
        <v>1460</v>
      </c>
      <c r="P644" s="14">
        <f t="shared" si="51"/>
        <v>134.36000000000001</v>
      </c>
      <c r="Q644" s="9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50"/>
        <v>106</v>
      </c>
      <c r="P645" s="14">
        <f t="shared" si="51"/>
        <v>174.03</v>
      </c>
      <c r="Q645" s="9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50"/>
        <v>300</v>
      </c>
      <c r="P646" s="14">
        <f t="shared" si="51"/>
        <v>73.489999999999995</v>
      </c>
      <c r="Q646" s="9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50"/>
        <v>279</v>
      </c>
      <c r="P647" s="14">
        <f t="shared" si="51"/>
        <v>23.52</v>
      </c>
      <c r="Q647" s="9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50"/>
        <v>132</v>
      </c>
      <c r="P648" s="14">
        <f t="shared" si="51"/>
        <v>39.07</v>
      </c>
      <c r="Q648" s="9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50"/>
        <v>107</v>
      </c>
      <c r="P649" s="14">
        <f t="shared" si="51"/>
        <v>125.94</v>
      </c>
      <c r="Q649" s="9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50"/>
        <v>127</v>
      </c>
      <c r="P650" s="14">
        <f t="shared" si="51"/>
        <v>1644</v>
      </c>
      <c r="Q650" s="9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50"/>
        <v>140</v>
      </c>
      <c r="P651" s="14">
        <f t="shared" si="51"/>
        <v>42.67</v>
      </c>
      <c r="Q651" s="9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50"/>
        <v>112</v>
      </c>
      <c r="P652" s="14">
        <f t="shared" si="51"/>
        <v>35.130000000000003</v>
      </c>
      <c r="Q652" s="9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50"/>
        <v>101</v>
      </c>
      <c r="P653" s="14">
        <f t="shared" si="51"/>
        <v>239.35</v>
      </c>
      <c r="Q653" s="9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50"/>
        <v>100</v>
      </c>
      <c r="P654" s="14">
        <f t="shared" si="51"/>
        <v>107.64</v>
      </c>
      <c r="Q654" s="9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50"/>
        <v>141</v>
      </c>
      <c r="P655" s="14">
        <f t="shared" si="51"/>
        <v>95.83</v>
      </c>
      <c r="Q655" s="9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50"/>
        <v>267</v>
      </c>
      <c r="P656" s="14">
        <f t="shared" si="51"/>
        <v>31.66</v>
      </c>
      <c r="Q656" s="9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50"/>
        <v>147</v>
      </c>
      <c r="P657" s="14">
        <f t="shared" si="51"/>
        <v>42.89</v>
      </c>
      <c r="Q657" s="9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50"/>
        <v>214</v>
      </c>
      <c r="P658" s="14">
        <f t="shared" si="51"/>
        <v>122.74</v>
      </c>
      <c r="Q658" s="9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50"/>
        <v>126</v>
      </c>
      <c r="P659" s="14">
        <f t="shared" si="51"/>
        <v>190.45</v>
      </c>
      <c r="Q659" s="9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50"/>
        <v>104</v>
      </c>
      <c r="P660" s="14">
        <f t="shared" si="51"/>
        <v>109.34</v>
      </c>
      <c r="Q660" s="9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50"/>
        <v>101</v>
      </c>
      <c r="P661" s="14">
        <f t="shared" si="51"/>
        <v>143.66999999999999</v>
      </c>
      <c r="Q661" s="9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50"/>
        <v>3</v>
      </c>
      <c r="P662" s="14">
        <f t="shared" si="51"/>
        <v>84.94</v>
      </c>
      <c r="Q662" s="9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50"/>
        <v>1</v>
      </c>
      <c r="P663" s="14">
        <f t="shared" si="51"/>
        <v>10.56</v>
      </c>
      <c r="Q663" s="9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50"/>
        <v>0</v>
      </c>
      <c r="P664" s="14">
        <f t="shared" si="51"/>
        <v>39</v>
      </c>
      <c r="Q664" s="9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50"/>
        <v>0</v>
      </c>
      <c r="P665" s="14">
        <f t="shared" si="51"/>
        <v>100</v>
      </c>
      <c r="Q665" s="9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50"/>
        <v>8</v>
      </c>
      <c r="P666" s="14">
        <f t="shared" si="51"/>
        <v>31.17</v>
      </c>
      <c r="Q666" s="9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50"/>
        <v>19</v>
      </c>
      <c r="P667" s="14">
        <f t="shared" si="51"/>
        <v>155.33000000000001</v>
      </c>
      <c r="Q667" s="9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50"/>
        <v>0</v>
      </c>
      <c r="P668" s="14">
        <f t="shared" si="51"/>
        <v>2</v>
      </c>
      <c r="Q668" s="9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50"/>
        <v>10</v>
      </c>
      <c r="P669" s="14">
        <f t="shared" si="51"/>
        <v>178.93</v>
      </c>
      <c r="Q669" s="9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50"/>
        <v>5</v>
      </c>
      <c r="P670" s="14">
        <f t="shared" si="51"/>
        <v>27.36</v>
      </c>
      <c r="Q670" s="9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50"/>
        <v>22</v>
      </c>
      <c r="P671" s="14">
        <f t="shared" si="51"/>
        <v>1536.25</v>
      </c>
      <c r="Q671" s="9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50"/>
        <v>29</v>
      </c>
      <c r="P672" s="14">
        <f t="shared" si="51"/>
        <v>85</v>
      </c>
      <c r="Q672" s="9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50"/>
        <v>39</v>
      </c>
      <c r="P673" s="14">
        <f t="shared" si="51"/>
        <v>788.53</v>
      </c>
      <c r="Q673" s="9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50"/>
        <v>22</v>
      </c>
      <c r="P674" s="14">
        <f t="shared" si="51"/>
        <v>50.3</v>
      </c>
      <c r="Q674" s="9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50"/>
        <v>0</v>
      </c>
      <c r="P675" s="14">
        <f t="shared" si="51"/>
        <v>68.33</v>
      </c>
      <c r="Q675" s="9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50"/>
        <v>0</v>
      </c>
      <c r="P676" s="14">
        <f t="shared" si="51"/>
        <v>7.5</v>
      </c>
      <c r="Q676" s="9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50"/>
        <v>15</v>
      </c>
      <c r="P677" s="14">
        <f t="shared" si="51"/>
        <v>34.270000000000003</v>
      </c>
      <c r="Q677" s="9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50"/>
        <v>1</v>
      </c>
      <c r="P678" s="14">
        <f t="shared" si="51"/>
        <v>61.29</v>
      </c>
      <c r="Q678" s="9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50"/>
        <v>26</v>
      </c>
      <c r="P679" s="14">
        <f t="shared" si="51"/>
        <v>133.25</v>
      </c>
      <c r="Q679" s="9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50"/>
        <v>4</v>
      </c>
      <c r="P680" s="14">
        <f t="shared" si="51"/>
        <v>65.180000000000007</v>
      </c>
      <c r="Q680" s="9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50"/>
        <v>15</v>
      </c>
      <c r="P681" s="14">
        <f t="shared" si="51"/>
        <v>93.9</v>
      </c>
      <c r="Q681" s="9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50"/>
        <v>26</v>
      </c>
      <c r="P682" s="14">
        <f t="shared" si="51"/>
        <v>150.65</v>
      </c>
      <c r="Q682" s="9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50"/>
        <v>0</v>
      </c>
      <c r="P683" s="14">
        <f t="shared" si="51"/>
        <v>1</v>
      </c>
      <c r="Q683" s="9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50"/>
        <v>0</v>
      </c>
      <c r="P684" s="14">
        <f t="shared" si="51"/>
        <v>13.25</v>
      </c>
      <c r="Q684" s="9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50"/>
        <v>1</v>
      </c>
      <c r="P685" s="14">
        <f t="shared" si="51"/>
        <v>99.33</v>
      </c>
      <c r="Q685" s="9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50"/>
        <v>7</v>
      </c>
      <c r="P686" s="14">
        <f t="shared" si="51"/>
        <v>177.39</v>
      </c>
      <c r="Q686" s="9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50"/>
        <v>28</v>
      </c>
      <c r="P687" s="14">
        <f t="shared" si="51"/>
        <v>55.3</v>
      </c>
      <c r="Q687" s="9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50"/>
        <v>0</v>
      </c>
      <c r="P688" s="14">
        <f t="shared" si="51"/>
        <v>0</v>
      </c>
      <c r="Q688" s="9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50"/>
        <v>4</v>
      </c>
      <c r="P689" s="14">
        <f t="shared" si="51"/>
        <v>591.66999999999996</v>
      </c>
      <c r="Q689" s="9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50"/>
        <v>73</v>
      </c>
      <c r="P690" s="14">
        <f t="shared" si="51"/>
        <v>405.5</v>
      </c>
      <c r="Q690" s="9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50"/>
        <v>58</v>
      </c>
      <c r="P691" s="14">
        <f t="shared" si="51"/>
        <v>343.15</v>
      </c>
      <c r="Q691" s="9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50"/>
        <v>12</v>
      </c>
      <c r="P692" s="14">
        <f t="shared" si="51"/>
        <v>72.59</v>
      </c>
      <c r="Q692" s="9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50"/>
        <v>1</v>
      </c>
      <c r="P693" s="14">
        <f t="shared" si="51"/>
        <v>26</v>
      </c>
      <c r="Q693" s="9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50"/>
        <v>7</v>
      </c>
      <c r="P694" s="14">
        <f t="shared" si="51"/>
        <v>6.5</v>
      </c>
      <c r="Q694" s="9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50"/>
        <v>35</v>
      </c>
      <c r="P695" s="14">
        <f t="shared" si="51"/>
        <v>119.39</v>
      </c>
      <c r="Q695" s="9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50"/>
        <v>0</v>
      </c>
      <c r="P696" s="14">
        <f t="shared" si="51"/>
        <v>84.29</v>
      </c>
      <c r="Q696" s="9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50"/>
        <v>1</v>
      </c>
      <c r="P697" s="14">
        <f t="shared" si="51"/>
        <v>90.86</v>
      </c>
      <c r="Q697" s="9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50"/>
        <v>0</v>
      </c>
      <c r="P698" s="14">
        <f t="shared" si="51"/>
        <v>1</v>
      </c>
      <c r="Q698" s="9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50"/>
        <v>46</v>
      </c>
      <c r="P699" s="14">
        <f t="shared" si="51"/>
        <v>20.34</v>
      </c>
      <c r="Q699" s="9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50"/>
        <v>15</v>
      </c>
      <c r="P700" s="14">
        <f t="shared" si="51"/>
        <v>530.69000000000005</v>
      </c>
      <c r="Q700" s="9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50"/>
        <v>82</v>
      </c>
      <c r="P701" s="14">
        <f t="shared" si="51"/>
        <v>120.39</v>
      </c>
      <c r="Q701" s="9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50"/>
        <v>3</v>
      </c>
      <c r="P702" s="14">
        <f t="shared" si="51"/>
        <v>13</v>
      </c>
      <c r="Q702" s="9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50"/>
        <v>27</v>
      </c>
      <c r="P703" s="14">
        <f t="shared" si="51"/>
        <v>291.33</v>
      </c>
      <c r="Q703" s="9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50"/>
        <v>31</v>
      </c>
      <c r="P704" s="14">
        <f t="shared" si="51"/>
        <v>124.92</v>
      </c>
      <c r="Q704" s="9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50"/>
        <v>6</v>
      </c>
      <c r="P705" s="14">
        <f t="shared" si="51"/>
        <v>119.57</v>
      </c>
      <c r="Q705" s="9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si="50"/>
        <v>1</v>
      </c>
      <c r="P706" s="14">
        <f t="shared" si="51"/>
        <v>120.25</v>
      </c>
      <c r="Q706" s="9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ref="O707:O770" si="55">ROUND(E707/D707*100,0)</f>
        <v>1</v>
      </c>
      <c r="P707" s="14">
        <f t="shared" ref="P707:P770" si="56">IFERROR(ROUND(E707/L707,2),0)</f>
        <v>195.4</v>
      </c>
      <c r="Q707" s="9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55"/>
        <v>0</v>
      </c>
      <c r="P708" s="14">
        <f t="shared" si="56"/>
        <v>0</v>
      </c>
      <c r="Q708" s="9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55"/>
        <v>79</v>
      </c>
      <c r="P709" s="14">
        <f t="shared" si="56"/>
        <v>117.7</v>
      </c>
      <c r="Q709" s="9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55"/>
        <v>22</v>
      </c>
      <c r="P710" s="14">
        <f t="shared" si="56"/>
        <v>23.95</v>
      </c>
      <c r="Q710" s="9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55"/>
        <v>0</v>
      </c>
      <c r="P711" s="14">
        <f t="shared" si="56"/>
        <v>30.5</v>
      </c>
      <c r="Q711" s="9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55"/>
        <v>0</v>
      </c>
      <c r="P712" s="14">
        <f t="shared" si="56"/>
        <v>0</v>
      </c>
      <c r="Q712" s="9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55"/>
        <v>34</v>
      </c>
      <c r="P713" s="14">
        <f t="shared" si="56"/>
        <v>99.97</v>
      </c>
      <c r="Q713" s="9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55"/>
        <v>0</v>
      </c>
      <c r="P714" s="14">
        <f t="shared" si="56"/>
        <v>26.25</v>
      </c>
      <c r="Q714" s="9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55"/>
        <v>1</v>
      </c>
      <c r="P715" s="14">
        <f t="shared" si="56"/>
        <v>199</v>
      </c>
      <c r="Q715" s="9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55"/>
        <v>15</v>
      </c>
      <c r="P716" s="14">
        <f t="shared" si="56"/>
        <v>80.319999999999993</v>
      </c>
      <c r="Q716" s="9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55"/>
        <v>5</v>
      </c>
      <c r="P717" s="14">
        <f t="shared" si="56"/>
        <v>115.75</v>
      </c>
      <c r="Q717" s="9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55"/>
        <v>10</v>
      </c>
      <c r="P718" s="14">
        <f t="shared" si="56"/>
        <v>44.69</v>
      </c>
      <c r="Q718" s="9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55"/>
        <v>0</v>
      </c>
      <c r="P719" s="14">
        <f t="shared" si="56"/>
        <v>76.25</v>
      </c>
      <c r="Q719" s="9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55"/>
        <v>1</v>
      </c>
      <c r="P720" s="14">
        <f t="shared" si="56"/>
        <v>22.5</v>
      </c>
      <c r="Q720" s="9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55"/>
        <v>1</v>
      </c>
      <c r="P721" s="14">
        <f t="shared" si="56"/>
        <v>19.399999999999999</v>
      </c>
      <c r="Q721" s="9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55"/>
        <v>144</v>
      </c>
      <c r="P722" s="14">
        <f t="shared" si="56"/>
        <v>66.709999999999994</v>
      </c>
      <c r="Q722" s="9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55"/>
        <v>122</v>
      </c>
      <c r="P723" s="14">
        <f t="shared" si="56"/>
        <v>84.14</v>
      </c>
      <c r="Q723" s="9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55"/>
        <v>132</v>
      </c>
      <c r="P724" s="14">
        <f t="shared" si="56"/>
        <v>215.73</v>
      </c>
      <c r="Q724" s="9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55"/>
        <v>109</v>
      </c>
      <c r="P725" s="14">
        <f t="shared" si="56"/>
        <v>54.69</v>
      </c>
      <c r="Q725" s="9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55"/>
        <v>105</v>
      </c>
      <c r="P726" s="14">
        <f t="shared" si="56"/>
        <v>51.63</v>
      </c>
      <c r="Q726" s="9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55"/>
        <v>100</v>
      </c>
      <c r="P727" s="14">
        <f t="shared" si="56"/>
        <v>143.36000000000001</v>
      </c>
      <c r="Q727" s="9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55"/>
        <v>101</v>
      </c>
      <c r="P728" s="14">
        <f t="shared" si="56"/>
        <v>72.430000000000007</v>
      </c>
      <c r="Q728" s="9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55"/>
        <v>156</v>
      </c>
      <c r="P729" s="14">
        <f t="shared" si="56"/>
        <v>36.53</v>
      </c>
      <c r="Q729" s="9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55"/>
        <v>106</v>
      </c>
      <c r="P730" s="14">
        <f t="shared" si="56"/>
        <v>60.9</v>
      </c>
      <c r="Q730" s="9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55"/>
        <v>131</v>
      </c>
      <c r="P731" s="14">
        <f t="shared" si="56"/>
        <v>43.55</v>
      </c>
      <c r="Q731" s="9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55"/>
        <v>132</v>
      </c>
      <c r="P732" s="14">
        <f t="shared" si="56"/>
        <v>99.77</v>
      </c>
      <c r="Q732" s="9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55"/>
        <v>126</v>
      </c>
      <c r="P733" s="14">
        <f t="shared" si="56"/>
        <v>88.73</v>
      </c>
      <c r="Q733" s="9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55"/>
        <v>160</v>
      </c>
      <c r="P734" s="14">
        <f t="shared" si="56"/>
        <v>4.92</v>
      </c>
      <c r="Q734" s="9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55"/>
        <v>120</v>
      </c>
      <c r="P735" s="14">
        <f t="shared" si="56"/>
        <v>17.82</v>
      </c>
      <c r="Q735" s="9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55"/>
        <v>126</v>
      </c>
      <c r="P736" s="14">
        <f t="shared" si="56"/>
        <v>187.19</v>
      </c>
      <c r="Q736" s="9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55"/>
        <v>114</v>
      </c>
      <c r="P737" s="14">
        <f t="shared" si="56"/>
        <v>234.81</v>
      </c>
      <c r="Q737" s="9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55"/>
        <v>315</v>
      </c>
      <c r="P738" s="14">
        <f t="shared" si="56"/>
        <v>105.05</v>
      </c>
      <c r="Q738" s="9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55"/>
        <v>122</v>
      </c>
      <c r="P739" s="14">
        <f t="shared" si="56"/>
        <v>56.67</v>
      </c>
      <c r="Q739" s="9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55"/>
        <v>107</v>
      </c>
      <c r="P740" s="14">
        <f t="shared" si="56"/>
        <v>39.049999999999997</v>
      </c>
      <c r="Q740" s="9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55"/>
        <v>158</v>
      </c>
      <c r="P741" s="14">
        <f t="shared" si="56"/>
        <v>68.349999999999994</v>
      </c>
      <c r="Q741" s="9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55"/>
        <v>107</v>
      </c>
      <c r="P742" s="14">
        <f t="shared" si="56"/>
        <v>169.58</v>
      </c>
      <c r="Q742" s="9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55"/>
        <v>102</v>
      </c>
      <c r="P743" s="14">
        <f t="shared" si="56"/>
        <v>141.41999999999999</v>
      </c>
      <c r="Q743" s="9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55"/>
        <v>111</v>
      </c>
      <c r="P744" s="14">
        <f t="shared" si="56"/>
        <v>67.39</v>
      </c>
      <c r="Q744" s="9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55"/>
        <v>148</v>
      </c>
      <c r="P745" s="14">
        <f t="shared" si="56"/>
        <v>54.27</v>
      </c>
      <c r="Q745" s="9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55"/>
        <v>102</v>
      </c>
      <c r="P746" s="14">
        <f t="shared" si="56"/>
        <v>82.52</v>
      </c>
      <c r="Q746" s="9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55"/>
        <v>179</v>
      </c>
      <c r="P747" s="14">
        <f t="shared" si="56"/>
        <v>53.73</v>
      </c>
      <c r="Q747" s="9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55"/>
        <v>111</v>
      </c>
      <c r="P748" s="14">
        <f t="shared" si="56"/>
        <v>34.21</v>
      </c>
      <c r="Q748" s="9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55"/>
        <v>100</v>
      </c>
      <c r="P749" s="14">
        <f t="shared" si="56"/>
        <v>127.33</v>
      </c>
      <c r="Q749" s="9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55"/>
        <v>100</v>
      </c>
      <c r="P750" s="14">
        <f t="shared" si="56"/>
        <v>45.57</v>
      </c>
      <c r="Q750" s="9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55"/>
        <v>106</v>
      </c>
      <c r="P751" s="14">
        <f t="shared" si="56"/>
        <v>95.96</v>
      </c>
      <c r="Q751" s="9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55"/>
        <v>103</v>
      </c>
      <c r="P752" s="14">
        <f t="shared" si="56"/>
        <v>77.27</v>
      </c>
      <c r="Q752" s="9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55"/>
        <v>119</v>
      </c>
      <c r="P753" s="14">
        <f t="shared" si="56"/>
        <v>57.34</v>
      </c>
      <c r="Q753" s="9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55"/>
        <v>112</v>
      </c>
      <c r="P754" s="14">
        <f t="shared" si="56"/>
        <v>53.19</v>
      </c>
      <c r="Q754" s="9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55"/>
        <v>128</v>
      </c>
      <c r="P755" s="14">
        <f t="shared" si="56"/>
        <v>492.31</v>
      </c>
      <c r="Q755" s="9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55"/>
        <v>104</v>
      </c>
      <c r="P756" s="14">
        <f t="shared" si="56"/>
        <v>42.35</v>
      </c>
      <c r="Q756" s="9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55"/>
        <v>102</v>
      </c>
      <c r="P757" s="14">
        <f t="shared" si="56"/>
        <v>37.47</v>
      </c>
      <c r="Q757" s="9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55"/>
        <v>118</v>
      </c>
      <c r="P758" s="14">
        <f t="shared" si="56"/>
        <v>37.450000000000003</v>
      </c>
      <c r="Q758" s="9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55"/>
        <v>238</v>
      </c>
      <c r="P759" s="14">
        <f t="shared" si="56"/>
        <v>33.06</v>
      </c>
      <c r="Q759" s="9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55"/>
        <v>102</v>
      </c>
      <c r="P760" s="14">
        <f t="shared" si="56"/>
        <v>134.21</v>
      </c>
      <c r="Q760" s="9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55"/>
        <v>102</v>
      </c>
      <c r="P761" s="14">
        <f t="shared" si="56"/>
        <v>51.47</v>
      </c>
      <c r="Q761" s="9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55"/>
        <v>0</v>
      </c>
      <c r="P762" s="14">
        <f t="shared" si="56"/>
        <v>0</v>
      </c>
      <c r="Q762" s="9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55"/>
        <v>5</v>
      </c>
      <c r="P763" s="14">
        <f t="shared" si="56"/>
        <v>39.17</v>
      </c>
      <c r="Q763" s="9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55"/>
        <v>0</v>
      </c>
      <c r="P764" s="14">
        <f t="shared" si="56"/>
        <v>0</v>
      </c>
      <c r="Q764" s="9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55"/>
        <v>0</v>
      </c>
      <c r="P765" s="14">
        <f t="shared" si="56"/>
        <v>5</v>
      </c>
      <c r="Q765" s="9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55"/>
        <v>0</v>
      </c>
      <c r="P766" s="14">
        <f t="shared" si="56"/>
        <v>0</v>
      </c>
      <c r="Q766" s="9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55"/>
        <v>36</v>
      </c>
      <c r="P767" s="14">
        <f t="shared" si="56"/>
        <v>57.3</v>
      </c>
      <c r="Q767" s="9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55"/>
        <v>0</v>
      </c>
      <c r="P768" s="14">
        <f t="shared" si="56"/>
        <v>0</v>
      </c>
      <c r="Q768" s="9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55"/>
        <v>4</v>
      </c>
      <c r="P769" s="14">
        <f t="shared" si="56"/>
        <v>59</v>
      </c>
      <c r="Q769" s="9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si="55"/>
        <v>0</v>
      </c>
      <c r="P770" s="14">
        <f t="shared" si="56"/>
        <v>0</v>
      </c>
      <c r="Q770" s="9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ref="O771:O834" si="60">ROUND(E771/D771*100,0)</f>
        <v>41</v>
      </c>
      <c r="P771" s="14">
        <f t="shared" ref="P771:P834" si="61">IFERROR(ROUND(E771/L771,2),0)</f>
        <v>31.85</v>
      </c>
      <c r="Q771" s="9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60"/>
        <v>0</v>
      </c>
      <c r="P772" s="14">
        <f t="shared" si="61"/>
        <v>0</v>
      </c>
      <c r="Q772" s="9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60"/>
        <v>0</v>
      </c>
      <c r="P773" s="14">
        <f t="shared" si="61"/>
        <v>10</v>
      </c>
      <c r="Q773" s="9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60"/>
        <v>3</v>
      </c>
      <c r="P774" s="14">
        <f t="shared" si="61"/>
        <v>50</v>
      </c>
      <c r="Q774" s="9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60"/>
        <v>1</v>
      </c>
      <c r="P775" s="14">
        <f t="shared" si="61"/>
        <v>16</v>
      </c>
      <c r="Q775" s="9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60"/>
        <v>70</v>
      </c>
      <c r="P776" s="14">
        <f t="shared" si="61"/>
        <v>39</v>
      </c>
      <c r="Q776" s="9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60"/>
        <v>2</v>
      </c>
      <c r="P777" s="14">
        <f t="shared" si="61"/>
        <v>34</v>
      </c>
      <c r="Q777" s="9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60"/>
        <v>51</v>
      </c>
      <c r="P778" s="14">
        <f t="shared" si="61"/>
        <v>63.12</v>
      </c>
      <c r="Q778" s="9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60"/>
        <v>1</v>
      </c>
      <c r="P779" s="14">
        <f t="shared" si="61"/>
        <v>7</v>
      </c>
      <c r="Q779" s="9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60"/>
        <v>0</v>
      </c>
      <c r="P780" s="14">
        <f t="shared" si="61"/>
        <v>2</v>
      </c>
      <c r="Q780" s="9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60"/>
        <v>3</v>
      </c>
      <c r="P781" s="14">
        <f t="shared" si="61"/>
        <v>66.67</v>
      </c>
      <c r="Q781" s="9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60"/>
        <v>104</v>
      </c>
      <c r="P782" s="14">
        <f t="shared" si="61"/>
        <v>38.520000000000003</v>
      </c>
      <c r="Q782" s="9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60"/>
        <v>133</v>
      </c>
      <c r="P783" s="14">
        <f t="shared" si="61"/>
        <v>42.61</v>
      </c>
      <c r="Q783" s="9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60"/>
        <v>100</v>
      </c>
      <c r="P784" s="14">
        <f t="shared" si="61"/>
        <v>50</v>
      </c>
      <c r="Q784" s="9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60"/>
        <v>148</v>
      </c>
      <c r="P785" s="14">
        <f t="shared" si="61"/>
        <v>63.49</v>
      </c>
      <c r="Q785" s="9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60"/>
        <v>103</v>
      </c>
      <c r="P786" s="14">
        <f t="shared" si="61"/>
        <v>102.5</v>
      </c>
      <c r="Q786" s="9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60"/>
        <v>181</v>
      </c>
      <c r="P787" s="14">
        <f t="shared" si="61"/>
        <v>31.14</v>
      </c>
      <c r="Q787" s="9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60"/>
        <v>143</v>
      </c>
      <c r="P788" s="14">
        <f t="shared" si="61"/>
        <v>162.27000000000001</v>
      </c>
      <c r="Q788" s="9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60"/>
        <v>114</v>
      </c>
      <c r="P789" s="14">
        <f t="shared" si="61"/>
        <v>80.59</v>
      </c>
      <c r="Q789" s="9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60"/>
        <v>204</v>
      </c>
      <c r="P790" s="14">
        <f t="shared" si="61"/>
        <v>59.85</v>
      </c>
      <c r="Q790" s="9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60"/>
        <v>109</v>
      </c>
      <c r="P791" s="14">
        <f t="shared" si="61"/>
        <v>132.86000000000001</v>
      </c>
      <c r="Q791" s="9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60"/>
        <v>144</v>
      </c>
      <c r="P792" s="14">
        <f t="shared" si="61"/>
        <v>92.55</v>
      </c>
      <c r="Q792" s="9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60"/>
        <v>104</v>
      </c>
      <c r="P793" s="14">
        <f t="shared" si="61"/>
        <v>60.86</v>
      </c>
      <c r="Q793" s="9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60"/>
        <v>100</v>
      </c>
      <c r="P794" s="14">
        <f t="shared" si="61"/>
        <v>41.85</v>
      </c>
      <c r="Q794" s="9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60"/>
        <v>103</v>
      </c>
      <c r="P795" s="14">
        <f t="shared" si="61"/>
        <v>88.33</v>
      </c>
      <c r="Q795" s="9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60"/>
        <v>105</v>
      </c>
      <c r="P796" s="14">
        <f t="shared" si="61"/>
        <v>158.96</v>
      </c>
      <c r="Q796" s="9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60"/>
        <v>112</v>
      </c>
      <c r="P797" s="14">
        <f t="shared" si="61"/>
        <v>85.05</v>
      </c>
      <c r="Q797" s="9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60"/>
        <v>101</v>
      </c>
      <c r="P798" s="14">
        <f t="shared" si="61"/>
        <v>112.61</v>
      </c>
      <c r="Q798" s="9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60"/>
        <v>108</v>
      </c>
      <c r="P799" s="14">
        <f t="shared" si="61"/>
        <v>45.44</v>
      </c>
      <c r="Q799" s="9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60"/>
        <v>115</v>
      </c>
      <c r="P800" s="14">
        <f t="shared" si="61"/>
        <v>46.22</v>
      </c>
      <c r="Q800" s="9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60"/>
        <v>100</v>
      </c>
      <c r="P801" s="14">
        <f t="shared" si="61"/>
        <v>178.61</v>
      </c>
      <c r="Q801" s="9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60"/>
        <v>152</v>
      </c>
      <c r="P802" s="14">
        <f t="shared" si="61"/>
        <v>40.75</v>
      </c>
      <c r="Q802" s="9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60"/>
        <v>112</v>
      </c>
      <c r="P803" s="14">
        <f t="shared" si="61"/>
        <v>43.73</v>
      </c>
      <c r="Q803" s="9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60"/>
        <v>101</v>
      </c>
      <c r="P804" s="14">
        <f t="shared" si="61"/>
        <v>81.069999999999993</v>
      </c>
      <c r="Q804" s="9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60"/>
        <v>123</v>
      </c>
      <c r="P805" s="14">
        <f t="shared" si="61"/>
        <v>74.61</v>
      </c>
      <c r="Q805" s="9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60"/>
        <v>100</v>
      </c>
      <c r="P806" s="14">
        <f t="shared" si="61"/>
        <v>305.56</v>
      </c>
      <c r="Q806" s="9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60"/>
        <v>105</v>
      </c>
      <c r="P807" s="14">
        <f t="shared" si="61"/>
        <v>58.33</v>
      </c>
      <c r="Q807" s="9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60"/>
        <v>104</v>
      </c>
      <c r="P808" s="14">
        <f t="shared" si="61"/>
        <v>117.68</v>
      </c>
      <c r="Q808" s="9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60"/>
        <v>105</v>
      </c>
      <c r="P809" s="14">
        <f t="shared" si="61"/>
        <v>73.77</v>
      </c>
      <c r="Q809" s="9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60"/>
        <v>100</v>
      </c>
      <c r="P810" s="14">
        <f t="shared" si="61"/>
        <v>104.65</v>
      </c>
      <c r="Q810" s="9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60"/>
        <v>104</v>
      </c>
      <c r="P811" s="14">
        <f t="shared" si="61"/>
        <v>79.83</v>
      </c>
      <c r="Q811" s="9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60"/>
        <v>105</v>
      </c>
      <c r="P812" s="14">
        <f t="shared" si="61"/>
        <v>58.33</v>
      </c>
      <c r="Q812" s="9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60"/>
        <v>104</v>
      </c>
      <c r="P813" s="14">
        <f t="shared" si="61"/>
        <v>86.67</v>
      </c>
      <c r="Q813" s="9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60"/>
        <v>152</v>
      </c>
      <c r="P814" s="14">
        <f t="shared" si="61"/>
        <v>27.61</v>
      </c>
      <c r="Q814" s="9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60"/>
        <v>160</v>
      </c>
      <c r="P815" s="14">
        <f t="shared" si="61"/>
        <v>25</v>
      </c>
      <c r="Q815" s="9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60"/>
        <v>127</v>
      </c>
      <c r="P816" s="14">
        <f t="shared" si="61"/>
        <v>45.46</v>
      </c>
      <c r="Q816" s="9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60"/>
        <v>107</v>
      </c>
      <c r="P817" s="14">
        <f t="shared" si="61"/>
        <v>99.53</v>
      </c>
      <c r="Q817" s="9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60"/>
        <v>115</v>
      </c>
      <c r="P818" s="14">
        <f t="shared" si="61"/>
        <v>39.31</v>
      </c>
      <c r="Q818" s="9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60"/>
        <v>137</v>
      </c>
      <c r="P819" s="14">
        <f t="shared" si="61"/>
        <v>89.42</v>
      </c>
      <c r="Q819" s="9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60"/>
        <v>156</v>
      </c>
      <c r="P820" s="14">
        <f t="shared" si="61"/>
        <v>28.68</v>
      </c>
      <c r="Q820" s="9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60"/>
        <v>109</v>
      </c>
      <c r="P821" s="14">
        <f t="shared" si="61"/>
        <v>31.07</v>
      </c>
      <c r="Q821" s="9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60"/>
        <v>134</v>
      </c>
      <c r="P822" s="14">
        <f t="shared" si="61"/>
        <v>70.55</v>
      </c>
      <c r="Q822" s="9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60"/>
        <v>100</v>
      </c>
      <c r="P823" s="14">
        <f t="shared" si="61"/>
        <v>224.13</v>
      </c>
      <c r="Q823" s="9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60"/>
        <v>119</v>
      </c>
      <c r="P824" s="14">
        <f t="shared" si="61"/>
        <v>51.81</v>
      </c>
      <c r="Q824" s="9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60"/>
        <v>180</v>
      </c>
      <c r="P825" s="14">
        <f t="shared" si="61"/>
        <v>43.52</v>
      </c>
      <c r="Q825" s="9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60"/>
        <v>134</v>
      </c>
      <c r="P826" s="14">
        <f t="shared" si="61"/>
        <v>39.82</v>
      </c>
      <c r="Q826" s="9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60"/>
        <v>100</v>
      </c>
      <c r="P827" s="14">
        <f t="shared" si="61"/>
        <v>126.81</v>
      </c>
      <c r="Q827" s="9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60"/>
        <v>101</v>
      </c>
      <c r="P828" s="14">
        <f t="shared" si="61"/>
        <v>113.88</v>
      </c>
      <c r="Q828" s="9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60"/>
        <v>103</v>
      </c>
      <c r="P829" s="14">
        <f t="shared" si="61"/>
        <v>28.18</v>
      </c>
      <c r="Q829" s="9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60"/>
        <v>107</v>
      </c>
      <c r="P830" s="14">
        <f t="shared" si="61"/>
        <v>36.61</v>
      </c>
      <c r="Q830" s="9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60"/>
        <v>104</v>
      </c>
      <c r="P831" s="14">
        <f t="shared" si="61"/>
        <v>32.5</v>
      </c>
      <c r="Q831" s="9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60"/>
        <v>108</v>
      </c>
      <c r="P832" s="14">
        <f t="shared" si="61"/>
        <v>60.66</v>
      </c>
      <c r="Q832" s="9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60"/>
        <v>233</v>
      </c>
      <c r="P833" s="14">
        <f t="shared" si="61"/>
        <v>175</v>
      </c>
      <c r="Q833" s="9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si="60"/>
        <v>101</v>
      </c>
      <c r="P834" s="14">
        <f t="shared" si="61"/>
        <v>97.99</v>
      </c>
      <c r="Q834" s="9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ref="O835:O898" si="65">ROUND(E835/D835*100,0)</f>
        <v>102</v>
      </c>
      <c r="P835" s="14">
        <f t="shared" ref="P835:P898" si="66">IFERROR(ROUND(E835/L835,2),0)</f>
        <v>148.78</v>
      </c>
      <c r="Q835" s="9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65"/>
        <v>131</v>
      </c>
      <c r="P836" s="14">
        <f t="shared" si="66"/>
        <v>96.08</v>
      </c>
      <c r="Q836" s="9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65"/>
        <v>117</v>
      </c>
      <c r="P837" s="14">
        <f t="shared" si="66"/>
        <v>58.63</v>
      </c>
      <c r="Q837" s="9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65"/>
        <v>101</v>
      </c>
      <c r="P838" s="14">
        <f t="shared" si="66"/>
        <v>109.71</v>
      </c>
      <c r="Q838" s="9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65"/>
        <v>122</v>
      </c>
      <c r="P839" s="14">
        <f t="shared" si="66"/>
        <v>49.11</v>
      </c>
      <c r="Q839" s="9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65"/>
        <v>145</v>
      </c>
      <c r="P840" s="14">
        <f t="shared" si="66"/>
        <v>47.67</v>
      </c>
      <c r="Q840" s="9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65"/>
        <v>117</v>
      </c>
      <c r="P841" s="14">
        <f t="shared" si="66"/>
        <v>60.74</v>
      </c>
      <c r="Q841" s="9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65"/>
        <v>120</v>
      </c>
      <c r="P842" s="14">
        <f t="shared" si="66"/>
        <v>63.38</v>
      </c>
      <c r="Q842" s="9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65"/>
        <v>101</v>
      </c>
      <c r="P843" s="14">
        <f t="shared" si="66"/>
        <v>53.89</v>
      </c>
      <c r="Q843" s="9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65"/>
        <v>104</v>
      </c>
      <c r="P844" s="14">
        <f t="shared" si="66"/>
        <v>66.87</v>
      </c>
      <c r="Q844" s="9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65"/>
        <v>267</v>
      </c>
      <c r="P845" s="14">
        <f t="shared" si="66"/>
        <v>63.1</v>
      </c>
      <c r="Q845" s="9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65"/>
        <v>194</v>
      </c>
      <c r="P846" s="14">
        <f t="shared" si="66"/>
        <v>36.630000000000003</v>
      </c>
      <c r="Q846" s="9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65"/>
        <v>120</v>
      </c>
      <c r="P847" s="14">
        <f t="shared" si="66"/>
        <v>34.01</v>
      </c>
      <c r="Q847" s="9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65"/>
        <v>122</v>
      </c>
      <c r="P848" s="14">
        <f t="shared" si="66"/>
        <v>28.55</v>
      </c>
      <c r="Q848" s="9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65"/>
        <v>100</v>
      </c>
      <c r="P849" s="14">
        <f t="shared" si="66"/>
        <v>10</v>
      </c>
      <c r="Q849" s="9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65"/>
        <v>100</v>
      </c>
      <c r="P850" s="14">
        <f t="shared" si="66"/>
        <v>18.75</v>
      </c>
      <c r="Q850" s="9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65"/>
        <v>120</v>
      </c>
      <c r="P851" s="14">
        <f t="shared" si="66"/>
        <v>41.7</v>
      </c>
      <c r="Q851" s="9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65"/>
        <v>155</v>
      </c>
      <c r="P852" s="14">
        <f t="shared" si="66"/>
        <v>46.67</v>
      </c>
      <c r="Q852" s="9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65"/>
        <v>130</v>
      </c>
      <c r="P853" s="14">
        <f t="shared" si="66"/>
        <v>37.270000000000003</v>
      </c>
      <c r="Q853" s="9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65"/>
        <v>105</v>
      </c>
      <c r="P854" s="14">
        <f t="shared" si="66"/>
        <v>59.26</v>
      </c>
      <c r="Q854" s="9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65"/>
        <v>100</v>
      </c>
      <c r="P855" s="14">
        <f t="shared" si="66"/>
        <v>30</v>
      </c>
      <c r="Q855" s="9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65"/>
        <v>118</v>
      </c>
      <c r="P856" s="14">
        <f t="shared" si="66"/>
        <v>65.86</v>
      </c>
      <c r="Q856" s="9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65"/>
        <v>103</v>
      </c>
      <c r="P857" s="14">
        <f t="shared" si="66"/>
        <v>31.91</v>
      </c>
      <c r="Q857" s="9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65"/>
        <v>218</v>
      </c>
      <c r="P858" s="14">
        <f t="shared" si="66"/>
        <v>19.46</v>
      </c>
      <c r="Q858" s="9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65"/>
        <v>100</v>
      </c>
      <c r="P859" s="14">
        <f t="shared" si="66"/>
        <v>50</v>
      </c>
      <c r="Q859" s="9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65"/>
        <v>144</v>
      </c>
      <c r="P860" s="14">
        <f t="shared" si="66"/>
        <v>22.74</v>
      </c>
      <c r="Q860" s="9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65"/>
        <v>105</v>
      </c>
      <c r="P861" s="14">
        <f t="shared" si="66"/>
        <v>42.72</v>
      </c>
      <c r="Q861" s="9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65"/>
        <v>18</v>
      </c>
      <c r="P862" s="14">
        <f t="shared" si="66"/>
        <v>52.92</v>
      </c>
      <c r="Q862" s="9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65"/>
        <v>2</v>
      </c>
      <c r="P863" s="14">
        <f t="shared" si="66"/>
        <v>50.5</v>
      </c>
      <c r="Q863" s="9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65"/>
        <v>0</v>
      </c>
      <c r="P864" s="14">
        <f t="shared" si="66"/>
        <v>42.5</v>
      </c>
      <c r="Q864" s="9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65"/>
        <v>5</v>
      </c>
      <c r="P865" s="14">
        <f t="shared" si="66"/>
        <v>18</v>
      </c>
      <c r="Q865" s="9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65"/>
        <v>42</v>
      </c>
      <c r="P866" s="14">
        <f t="shared" si="66"/>
        <v>34.18</v>
      </c>
      <c r="Q866" s="9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65"/>
        <v>2</v>
      </c>
      <c r="P867" s="14">
        <f t="shared" si="66"/>
        <v>22.5</v>
      </c>
      <c r="Q867" s="9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65"/>
        <v>18</v>
      </c>
      <c r="P868" s="14">
        <f t="shared" si="66"/>
        <v>58.18</v>
      </c>
      <c r="Q868" s="9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65"/>
        <v>24</v>
      </c>
      <c r="P869" s="14">
        <f t="shared" si="66"/>
        <v>109.18</v>
      </c>
      <c r="Q869" s="9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65"/>
        <v>0</v>
      </c>
      <c r="P870" s="14">
        <f t="shared" si="66"/>
        <v>50</v>
      </c>
      <c r="Q870" s="9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65"/>
        <v>12</v>
      </c>
      <c r="P871" s="14">
        <f t="shared" si="66"/>
        <v>346.67</v>
      </c>
      <c r="Q871" s="9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65"/>
        <v>0</v>
      </c>
      <c r="P872" s="14">
        <f t="shared" si="66"/>
        <v>12.4</v>
      </c>
      <c r="Q872" s="9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65"/>
        <v>5</v>
      </c>
      <c r="P873" s="14">
        <f t="shared" si="66"/>
        <v>27.08</v>
      </c>
      <c r="Q873" s="9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65"/>
        <v>1</v>
      </c>
      <c r="P874" s="14">
        <f t="shared" si="66"/>
        <v>32.5</v>
      </c>
      <c r="Q874" s="9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65"/>
        <v>1</v>
      </c>
      <c r="P875" s="14">
        <f t="shared" si="66"/>
        <v>9</v>
      </c>
      <c r="Q875" s="9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65"/>
        <v>24</v>
      </c>
      <c r="P876" s="14">
        <f t="shared" si="66"/>
        <v>34.76</v>
      </c>
      <c r="Q876" s="9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65"/>
        <v>0</v>
      </c>
      <c r="P877" s="14">
        <f t="shared" si="66"/>
        <v>0</v>
      </c>
      <c r="Q877" s="9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65"/>
        <v>41</v>
      </c>
      <c r="P878" s="14">
        <f t="shared" si="66"/>
        <v>28.58</v>
      </c>
      <c r="Q878" s="9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65"/>
        <v>68</v>
      </c>
      <c r="P879" s="14">
        <f t="shared" si="66"/>
        <v>46.59</v>
      </c>
      <c r="Q879" s="9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65"/>
        <v>1</v>
      </c>
      <c r="P880" s="14">
        <f t="shared" si="66"/>
        <v>32.5</v>
      </c>
      <c r="Q880" s="9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65"/>
        <v>31</v>
      </c>
      <c r="P881" s="14">
        <f t="shared" si="66"/>
        <v>21.47</v>
      </c>
      <c r="Q881" s="9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65"/>
        <v>3</v>
      </c>
      <c r="P882" s="14">
        <f t="shared" si="66"/>
        <v>14.13</v>
      </c>
      <c r="Q882" s="9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65"/>
        <v>1</v>
      </c>
      <c r="P883" s="14">
        <f t="shared" si="66"/>
        <v>30</v>
      </c>
      <c r="Q883" s="9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65"/>
        <v>20</v>
      </c>
      <c r="P884" s="14">
        <f t="shared" si="66"/>
        <v>21.57</v>
      </c>
      <c r="Q884" s="9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65"/>
        <v>40</v>
      </c>
      <c r="P885" s="14">
        <f t="shared" si="66"/>
        <v>83.38</v>
      </c>
      <c r="Q885" s="9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65"/>
        <v>1</v>
      </c>
      <c r="P886" s="14">
        <f t="shared" si="66"/>
        <v>10</v>
      </c>
      <c r="Q886" s="9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65"/>
        <v>75</v>
      </c>
      <c r="P887" s="14">
        <f t="shared" si="66"/>
        <v>35.71</v>
      </c>
      <c r="Q887" s="9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65"/>
        <v>41</v>
      </c>
      <c r="P888" s="14">
        <f t="shared" si="66"/>
        <v>29.29</v>
      </c>
      <c r="Q888" s="9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65"/>
        <v>0</v>
      </c>
      <c r="P889" s="14">
        <f t="shared" si="66"/>
        <v>0</v>
      </c>
      <c r="Q889" s="9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65"/>
        <v>7</v>
      </c>
      <c r="P890" s="14">
        <f t="shared" si="66"/>
        <v>18</v>
      </c>
      <c r="Q890" s="9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65"/>
        <v>9</v>
      </c>
      <c r="P891" s="14">
        <f t="shared" si="66"/>
        <v>73.760000000000005</v>
      </c>
      <c r="Q891" s="9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65"/>
        <v>4</v>
      </c>
      <c r="P892" s="14">
        <f t="shared" si="66"/>
        <v>31.25</v>
      </c>
      <c r="Q892" s="9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65"/>
        <v>3</v>
      </c>
      <c r="P893" s="14">
        <f t="shared" si="66"/>
        <v>28.89</v>
      </c>
      <c r="Q893" s="9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65"/>
        <v>41</v>
      </c>
      <c r="P894" s="14">
        <f t="shared" si="66"/>
        <v>143.82</v>
      </c>
      <c r="Q894" s="9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65"/>
        <v>10</v>
      </c>
      <c r="P895" s="14">
        <f t="shared" si="66"/>
        <v>40</v>
      </c>
      <c r="Q895" s="9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65"/>
        <v>39</v>
      </c>
      <c r="P896" s="14">
        <f t="shared" si="66"/>
        <v>147.81</v>
      </c>
      <c r="Q896" s="9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65"/>
        <v>2</v>
      </c>
      <c r="P897" s="14">
        <f t="shared" si="66"/>
        <v>27.86</v>
      </c>
      <c r="Q897" s="9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si="65"/>
        <v>40</v>
      </c>
      <c r="P898" s="14">
        <f t="shared" si="66"/>
        <v>44.44</v>
      </c>
      <c r="Q898" s="9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ref="O899:O962" si="70">ROUND(E899/D899*100,0)</f>
        <v>0</v>
      </c>
      <c r="P899" s="14">
        <f t="shared" ref="P899:P962" si="71">IFERROR(ROUND(E899/L899,2),0)</f>
        <v>0</v>
      </c>
      <c r="Q899" s="9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70"/>
        <v>3</v>
      </c>
      <c r="P900" s="14">
        <f t="shared" si="71"/>
        <v>35</v>
      </c>
      <c r="Q900" s="9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70"/>
        <v>37</v>
      </c>
      <c r="P901" s="14">
        <f t="shared" si="71"/>
        <v>35</v>
      </c>
      <c r="Q901" s="9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70"/>
        <v>0</v>
      </c>
      <c r="P902" s="14">
        <f t="shared" si="71"/>
        <v>10.5</v>
      </c>
      <c r="Q902" s="9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70"/>
        <v>0</v>
      </c>
      <c r="P903" s="14">
        <f t="shared" si="71"/>
        <v>0</v>
      </c>
      <c r="Q903" s="9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70"/>
        <v>0</v>
      </c>
      <c r="P904" s="14">
        <f t="shared" si="71"/>
        <v>30</v>
      </c>
      <c r="Q904" s="9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70"/>
        <v>3</v>
      </c>
      <c r="P905" s="14">
        <f t="shared" si="71"/>
        <v>40</v>
      </c>
      <c r="Q905" s="9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70"/>
        <v>0</v>
      </c>
      <c r="P906" s="14">
        <f t="shared" si="71"/>
        <v>50.33</v>
      </c>
      <c r="Q906" s="9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70"/>
        <v>3</v>
      </c>
      <c r="P907" s="14">
        <f t="shared" si="71"/>
        <v>32.67</v>
      </c>
      <c r="Q907" s="9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70"/>
        <v>0</v>
      </c>
      <c r="P908" s="14">
        <f t="shared" si="71"/>
        <v>0</v>
      </c>
      <c r="Q908" s="9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70"/>
        <v>0</v>
      </c>
      <c r="P909" s="14">
        <f t="shared" si="71"/>
        <v>0</v>
      </c>
      <c r="Q909" s="9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70"/>
        <v>0</v>
      </c>
      <c r="P910" s="14">
        <f t="shared" si="71"/>
        <v>0</v>
      </c>
      <c r="Q910" s="9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70"/>
        <v>3</v>
      </c>
      <c r="P911" s="14">
        <f t="shared" si="71"/>
        <v>65</v>
      </c>
      <c r="Q911" s="9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70"/>
        <v>22</v>
      </c>
      <c r="P912" s="14">
        <f t="shared" si="71"/>
        <v>24.6</v>
      </c>
      <c r="Q912" s="9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70"/>
        <v>0</v>
      </c>
      <c r="P913" s="14">
        <f t="shared" si="71"/>
        <v>0</v>
      </c>
      <c r="Q913" s="9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70"/>
        <v>1</v>
      </c>
      <c r="P914" s="14">
        <f t="shared" si="71"/>
        <v>15</v>
      </c>
      <c r="Q914" s="9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70"/>
        <v>7</v>
      </c>
      <c r="P915" s="14">
        <f t="shared" si="71"/>
        <v>82.58</v>
      </c>
      <c r="Q915" s="9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70"/>
        <v>0</v>
      </c>
      <c r="P916" s="14">
        <f t="shared" si="71"/>
        <v>0</v>
      </c>
      <c r="Q916" s="9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70"/>
        <v>6</v>
      </c>
      <c r="P917" s="14">
        <f t="shared" si="71"/>
        <v>41.67</v>
      </c>
      <c r="Q917" s="9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70"/>
        <v>0</v>
      </c>
      <c r="P918" s="14">
        <f t="shared" si="71"/>
        <v>0</v>
      </c>
      <c r="Q918" s="9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70"/>
        <v>1</v>
      </c>
      <c r="P919" s="14">
        <f t="shared" si="71"/>
        <v>30</v>
      </c>
      <c r="Q919" s="9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70"/>
        <v>5</v>
      </c>
      <c r="P920" s="14">
        <f t="shared" si="71"/>
        <v>19.600000000000001</v>
      </c>
      <c r="Q920" s="9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70"/>
        <v>1</v>
      </c>
      <c r="P921" s="14">
        <f t="shared" si="71"/>
        <v>100</v>
      </c>
      <c r="Q921" s="9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70"/>
        <v>0</v>
      </c>
      <c r="P922" s="14">
        <f t="shared" si="71"/>
        <v>0</v>
      </c>
      <c r="Q922" s="9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70"/>
        <v>31</v>
      </c>
      <c r="P923" s="14">
        <f t="shared" si="71"/>
        <v>231.75</v>
      </c>
      <c r="Q923" s="9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70"/>
        <v>21</v>
      </c>
      <c r="P924" s="14">
        <f t="shared" si="71"/>
        <v>189.33</v>
      </c>
      <c r="Q924" s="9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70"/>
        <v>2</v>
      </c>
      <c r="P925" s="14">
        <f t="shared" si="71"/>
        <v>55</v>
      </c>
      <c r="Q925" s="9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70"/>
        <v>11</v>
      </c>
      <c r="P926" s="14">
        <f t="shared" si="71"/>
        <v>21.8</v>
      </c>
      <c r="Q926" s="9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70"/>
        <v>3</v>
      </c>
      <c r="P927" s="14">
        <f t="shared" si="71"/>
        <v>32</v>
      </c>
      <c r="Q927" s="9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70"/>
        <v>0</v>
      </c>
      <c r="P928" s="14">
        <f t="shared" si="71"/>
        <v>0</v>
      </c>
      <c r="Q928" s="9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70"/>
        <v>0</v>
      </c>
      <c r="P929" s="14">
        <f t="shared" si="71"/>
        <v>0</v>
      </c>
      <c r="Q929" s="9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70"/>
        <v>11</v>
      </c>
      <c r="P930" s="14">
        <f t="shared" si="71"/>
        <v>56.25</v>
      </c>
      <c r="Q930" s="9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70"/>
        <v>0</v>
      </c>
      <c r="P931" s="14">
        <f t="shared" si="71"/>
        <v>0</v>
      </c>
      <c r="Q931" s="9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70"/>
        <v>38</v>
      </c>
      <c r="P932" s="14">
        <f t="shared" si="71"/>
        <v>69</v>
      </c>
      <c r="Q932" s="9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70"/>
        <v>7</v>
      </c>
      <c r="P933" s="14">
        <f t="shared" si="71"/>
        <v>18.71</v>
      </c>
      <c r="Q933" s="9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70"/>
        <v>15</v>
      </c>
      <c r="P934" s="14">
        <f t="shared" si="71"/>
        <v>46.03</v>
      </c>
      <c r="Q934" s="9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70"/>
        <v>6</v>
      </c>
      <c r="P935" s="14">
        <f t="shared" si="71"/>
        <v>60</v>
      </c>
      <c r="Q935" s="9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70"/>
        <v>30</v>
      </c>
      <c r="P936" s="14">
        <f t="shared" si="71"/>
        <v>50.67</v>
      </c>
      <c r="Q936" s="9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70"/>
        <v>1</v>
      </c>
      <c r="P937" s="14">
        <f t="shared" si="71"/>
        <v>25</v>
      </c>
      <c r="Q937" s="9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70"/>
        <v>0</v>
      </c>
      <c r="P938" s="14">
        <f t="shared" si="71"/>
        <v>0</v>
      </c>
      <c r="Q938" s="9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70"/>
        <v>1</v>
      </c>
      <c r="P939" s="14">
        <f t="shared" si="71"/>
        <v>20</v>
      </c>
      <c r="Q939" s="9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70"/>
        <v>0</v>
      </c>
      <c r="P940" s="14">
        <f t="shared" si="71"/>
        <v>25</v>
      </c>
      <c r="Q940" s="9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70"/>
        <v>1</v>
      </c>
      <c r="P941" s="14">
        <f t="shared" si="71"/>
        <v>20</v>
      </c>
      <c r="Q941" s="9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70"/>
        <v>17</v>
      </c>
      <c r="P942" s="14">
        <f t="shared" si="71"/>
        <v>110.29</v>
      </c>
      <c r="Q942" s="9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70"/>
        <v>2</v>
      </c>
      <c r="P943" s="14">
        <f t="shared" si="71"/>
        <v>37.450000000000003</v>
      </c>
      <c r="Q943" s="9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70"/>
        <v>9</v>
      </c>
      <c r="P944" s="14">
        <f t="shared" si="71"/>
        <v>41.75</v>
      </c>
      <c r="Q944" s="9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70"/>
        <v>10</v>
      </c>
      <c r="P945" s="14">
        <f t="shared" si="71"/>
        <v>24.08</v>
      </c>
      <c r="Q945" s="9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70"/>
        <v>13</v>
      </c>
      <c r="P946" s="14">
        <f t="shared" si="71"/>
        <v>69.41</v>
      </c>
      <c r="Q946" s="9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70"/>
        <v>2</v>
      </c>
      <c r="P947" s="14">
        <f t="shared" si="71"/>
        <v>155.25</v>
      </c>
      <c r="Q947" s="9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70"/>
        <v>2</v>
      </c>
      <c r="P948" s="14">
        <f t="shared" si="71"/>
        <v>57.2</v>
      </c>
      <c r="Q948" s="9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70"/>
        <v>0</v>
      </c>
      <c r="P949" s="14">
        <f t="shared" si="71"/>
        <v>0</v>
      </c>
      <c r="Q949" s="9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70"/>
        <v>12</v>
      </c>
      <c r="P950" s="14">
        <f t="shared" si="71"/>
        <v>60</v>
      </c>
      <c r="Q950" s="9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70"/>
        <v>1</v>
      </c>
      <c r="P951" s="14">
        <f t="shared" si="71"/>
        <v>39</v>
      </c>
      <c r="Q951" s="9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70"/>
        <v>28</v>
      </c>
      <c r="P952" s="14">
        <f t="shared" si="71"/>
        <v>58.42</v>
      </c>
      <c r="Q952" s="9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70"/>
        <v>38</v>
      </c>
      <c r="P953" s="14">
        <f t="shared" si="71"/>
        <v>158.63999999999999</v>
      </c>
      <c r="Q953" s="9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70"/>
        <v>40</v>
      </c>
      <c r="P954" s="14">
        <f t="shared" si="71"/>
        <v>99.86</v>
      </c>
      <c r="Q954" s="9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70"/>
        <v>1</v>
      </c>
      <c r="P955" s="14">
        <f t="shared" si="71"/>
        <v>25.2</v>
      </c>
      <c r="Q955" s="9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70"/>
        <v>43</v>
      </c>
      <c r="P956" s="14">
        <f t="shared" si="71"/>
        <v>89.19</v>
      </c>
      <c r="Q956" s="9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70"/>
        <v>6</v>
      </c>
      <c r="P957" s="14">
        <f t="shared" si="71"/>
        <v>182.62</v>
      </c>
      <c r="Q957" s="9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70"/>
        <v>2</v>
      </c>
      <c r="P958" s="14">
        <f t="shared" si="71"/>
        <v>50.65</v>
      </c>
      <c r="Q958" s="9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70"/>
        <v>2</v>
      </c>
      <c r="P959" s="14">
        <f t="shared" si="71"/>
        <v>33.29</v>
      </c>
      <c r="Q959" s="9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70"/>
        <v>11</v>
      </c>
      <c r="P960" s="14">
        <f t="shared" si="71"/>
        <v>51.82</v>
      </c>
      <c r="Q960" s="9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70"/>
        <v>39</v>
      </c>
      <c r="P961" s="14">
        <f t="shared" si="71"/>
        <v>113.63</v>
      </c>
      <c r="Q961" s="9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si="70"/>
        <v>46</v>
      </c>
      <c r="P962" s="14">
        <f t="shared" si="71"/>
        <v>136.46</v>
      </c>
      <c r="Q962" s="9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ref="O963:O1026" si="75">ROUND(E963/D963*100,0)</f>
        <v>42</v>
      </c>
      <c r="P963" s="14">
        <f t="shared" ref="P963:P1026" si="76">IFERROR(ROUND(E963/L963,2),0)</f>
        <v>364.35</v>
      </c>
      <c r="Q963" s="9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75"/>
        <v>28</v>
      </c>
      <c r="P964" s="14">
        <f t="shared" si="76"/>
        <v>19.239999999999998</v>
      </c>
      <c r="Q964" s="9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75"/>
        <v>1</v>
      </c>
      <c r="P965" s="14">
        <f t="shared" si="76"/>
        <v>41.89</v>
      </c>
      <c r="Q965" s="9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75"/>
        <v>1</v>
      </c>
      <c r="P966" s="14">
        <f t="shared" si="76"/>
        <v>30.31</v>
      </c>
      <c r="Q966" s="9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75"/>
        <v>1</v>
      </c>
      <c r="P967" s="14">
        <f t="shared" si="76"/>
        <v>49.67</v>
      </c>
      <c r="Q967" s="9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75"/>
        <v>15</v>
      </c>
      <c r="P968" s="14">
        <f t="shared" si="76"/>
        <v>59.2</v>
      </c>
      <c r="Q968" s="9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75"/>
        <v>18</v>
      </c>
      <c r="P969" s="14">
        <f t="shared" si="76"/>
        <v>43.98</v>
      </c>
      <c r="Q969" s="9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75"/>
        <v>1</v>
      </c>
      <c r="P970" s="14">
        <f t="shared" si="76"/>
        <v>26.5</v>
      </c>
      <c r="Q970" s="9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75"/>
        <v>47</v>
      </c>
      <c r="P971" s="14">
        <f t="shared" si="76"/>
        <v>1272.73</v>
      </c>
      <c r="Q971" s="9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75"/>
        <v>46</v>
      </c>
      <c r="P972" s="14">
        <f t="shared" si="76"/>
        <v>164</v>
      </c>
      <c r="Q972" s="9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75"/>
        <v>0</v>
      </c>
      <c r="P973" s="14">
        <f t="shared" si="76"/>
        <v>45.2</v>
      </c>
      <c r="Q973" s="9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75"/>
        <v>35</v>
      </c>
      <c r="P974" s="14">
        <f t="shared" si="76"/>
        <v>153.88999999999999</v>
      </c>
      <c r="Q974" s="9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75"/>
        <v>2</v>
      </c>
      <c r="P975" s="14">
        <f t="shared" si="76"/>
        <v>51.38</v>
      </c>
      <c r="Q975" s="9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75"/>
        <v>1</v>
      </c>
      <c r="P976" s="14">
        <f t="shared" si="76"/>
        <v>93.33</v>
      </c>
      <c r="Q976" s="9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75"/>
        <v>3</v>
      </c>
      <c r="P977" s="14">
        <f t="shared" si="76"/>
        <v>108.63</v>
      </c>
      <c r="Q977" s="9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75"/>
        <v>2</v>
      </c>
      <c r="P978" s="14">
        <f t="shared" si="76"/>
        <v>160.5</v>
      </c>
      <c r="Q978" s="9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75"/>
        <v>34</v>
      </c>
      <c r="P979" s="14">
        <f t="shared" si="76"/>
        <v>75.75</v>
      </c>
      <c r="Q979" s="9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75"/>
        <v>56</v>
      </c>
      <c r="P980" s="14">
        <f t="shared" si="76"/>
        <v>790.84</v>
      </c>
      <c r="Q980" s="9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75"/>
        <v>83</v>
      </c>
      <c r="P981" s="14">
        <f t="shared" si="76"/>
        <v>301.94</v>
      </c>
      <c r="Q981" s="9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75"/>
        <v>15</v>
      </c>
      <c r="P982" s="14">
        <f t="shared" si="76"/>
        <v>47.94</v>
      </c>
      <c r="Q982" s="9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75"/>
        <v>0</v>
      </c>
      <c r="P983" s="14">
        <f t="shared" si="76"/>
        <v>2.75</v>
      </c>
      <c r="Q983" s="9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75"/>
        <v>0</v>
      </c>
      <c r="P984" s="14">
        <f t="shared" si="76"/>
        <v>1</v>
      </c>
      <c r="Q984" s="9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75"/>
        <v>30</v>
      </c>
      <c r="P985" s="14">
        <f t="shared" si="76"/>
        <v>171.79</v>
      </c>
      <c r="Q985" s="9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75"/>
        <v>1</v>
      </c>
      <c r="P986" s="14">
        <f t="shared" si="76"/>
        <v>35.33</v>
      </c>
      <c r="Q986" s="9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75"/>
        <v>6</v>
      </c>
      <c r="P987" s="14">
        <f t="shared" si="76"/>
        <v>82.09</v>
      </c>
      <c r="Q987" s="9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75"/>
        <v>13</v>
      </c>
      <c r="P988" s="14">
        <f t="shared" si="76"/>
        <v>110.87</v>
      </c>
      <c r="Q988" s="9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75"/>
        <v>13</v>
      </c>
      <c r="P989" s="14">
        <f t="shared" si="76"/>
        <v>161.22</v>
      </c>
      <c r="Q989" s="9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75"/>
        <v>0</v>
      </c>
      <c r="P990" s="14">
        <f t="shared" si="76"/>
        <v>0</v>
      </c>
      <c r="Q990" s="9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75"/>
        <v>17</v>
      </c>
      <c r="P991" s="14">
        <f t="shared" si="76"/>
        <v>52.41</v>
      </c>
      <c r="Q991" s="9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75"/>
        <v>0</v>
      </c>
      <c r="P992" s="14">
        <f t="shared" si="76"/>
        <v>13</v>
      </c>
      <c r="Q992" s="9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75"/>
        <v>4</v>
      </c>
      <c r="P993" s="14">
        <f t="shared" si="76"/>
        <v>30.29</v>
      </c>
      <c r="Q993" s="9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75"/>
        <v>0</v>
      </c>
      <c r="P994" s="14">
        <f t="shared" si="76"/>
        <v>116.75</v>
      </c>
      <c r="Q994" s="9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75"/>
        <v>25</v>
      </c>
      <c r="P995" s="14">
        <f t="shared" si="76"/>
        <v>89.6</v>
      </c>
      <c r="Q995" s="9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75"/>
        <v>2</v>
      </c>
      <c r="P996" s="14">
        <f t="shared" si="76"/>
        <v>424.45</v>
      </c>
      <c r="Q996" s="9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75"/>
        <v>7</v>
      </c>
      <c r="P997" s="14">
        <f t="shared" si="76"/>
        <v>80.67</v>
      </c>
      <c r="Q997" s="9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75"/>
        <v>2</v>
      </c>
      <c r="P998" s="14">
        <f t="shared" si="76"/>
        <v>13</v>
      </c>
      <c r="Q998" s="9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75"/>
        <v>1</v>
      </c>
      <c r="P999" s="14">
        <f t="shared" si="76"/>
        <v>8.1300000000000008</v>
      </c>
      <c r="Q999" s="9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75"/>
        <v>59</v>
      </c>
      <c r="P1000" s="14">
        <f t="shared" si="76"/>
        <v>153.43</v>
      </c>
      <c r="Q1000" s="9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75"/>
        <v>8</v>
      </c>
      <c r="P1001" s="14">
        <f t="shared" si="76"/>
        <v>292.08</v>
      </c>
      <c r="Q1001" s="9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75"/>
        <v>2</v>
      </c>
      <c r="P1002" s="14">
        <f t="shared" si="76"/>
        <v>3304</v>
      </c>
      <c r="Q1002" s="9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75"/>
        <v>104</v>
      </c>
      <c r="P1003" s="14">
        <f t="shared" si="76"/>
        <v>1300</v>
      </c>
      <c r="Q1003" s="9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75"/>
        <v>30</v>
      </c>
      <c r="P1004" s="14">
        <f t="shared" si="76"/>
        <v>134.55000000000001</v>
      </c>
      <c r="Q1004" s="9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75"/>
        <v>16</v>
      </c>
      <c r="P1005" s="14">
        <f t="shared" si="76"/>
        <v>214.07</v>
      </c>
      <c r="Q1005" s="9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75"/>
        <v>82</v>
      </c>
      <c r="P1006" s="14">
        <f t="shared" si="76"/>
        <v>216.34</v>
      </c>
      <c r="Q1006" s="9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75"/>
        <v>75</v>
      </c>
      <c r="P1007" s="14">
        <f t="shared" si="76"/>
        <v>932.31</v>
      </c>
      <c r="Q1007" s="9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75"/>
        <v>6</v>
      </c>
      <c r="P1008" s="14">
        <f t="shared" si="76"/>
        <v>29.25</v>
      </c>
      <c r="Q1008" s="9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75"/>
        <v>44</v>
      </c>
      <c r="P1009" s="14">
        <f t="shared" si="76"/>
        <v>174.95</v>
      </c>
      <c r="Q1009" s="9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75"/>
        <v>0</v>
      </c>
      <c r="P1010" s="14">
        <f t="shared" si="76"/>
        <v>250</v>
      </c>
      <c r="Q1010" s="9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75"/>
        <v>13</v>
      </c>
      <c r="P1011" s="14">
        <f t="shared" si="76"/>
        <v>65</v>
      </c>
      <c r="Q1011" s="9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75"/>
        <v>0</v>
      </c>
      <c r="P1012" s="14">
        <f t="shared" si="76"/>
        <v>55</v>
      </c>
      <c r="Q1012" s="9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75"/>
        <v>0</v>
      </c>
      <c r="P1013" s="14">
        <f t="shared" si="76"/>
        <v>75</v>
      </c>
      <c r="Q1013" s="9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75"/>
        <v>21535</v>
      </c>
      <c r="P1014" s="14">
        <f t="shared" si="76"/>
        <v>1389.36</v>
      </c>
      <c r="Q1014" s="9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75"/>
        <v>35</v>
      </c>
      <c r="P1015" s="14">
        <f t="shared" si="76"/>
        <v>95.91</v>
      </c>
      <c r="Q1015" s="9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75"/>
        <v>31</v>
      </c>
      <c r="P1016" s="14">
        <f t="shared" si="76"/>
        <v>191.25</v>
      </c>
      <c r="Q1016" s="9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75"/>
        <v>3</v>
      </c>
      <c r="P1017" s="14">
        <f t="shared" si="76"/>
        <v>40</v>
      </c>
      <c r="Q1017" s="9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75"/>
        <v>3</v>
      </c>
      <c r="P1018" s="14">
        <f t="shared" si="76"/>
        <v>74.790000000000006</v>
      </c>
      <c r="Q1018" s="9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75"/>
        <v>23</v>
      </c>
      <c r="P1019" s="14">
        <f t="shared" si="76"/>
        <v>161.12</v>
      </c>
      <c r="Q1019" s="9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75"/>
        <v>3</v>
      </c>
      <c r="P1020" s="14">
        <f t="shared" si="76"/>
        <v>88.71</v>
      </c>
      <c r="Q1020" s="9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75"/>
        <v>47</v>
      </c>
      <c r="P1021" s="14">
        <f t="shared" si="76"/>
        <v>53.25</v>
      </c>
      <c r="Q1021" s="9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75"/>
        <v>206</v>
      </c>
      <c r="P1022" s="14">
        <f t="shared" si="76"/>
        <v>106.2</v>
      </c>
      <c r="Q1022" s="9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75"/>
        <v>352</v>
      </c>
      <c r="P1023" s="14">
        <f t="shared" si="76"/>
        <v>22.08</v>
      </c>
      <c r="Q1023" s="9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75"/>
        <v>115</v>
      </c>
      <c r="P1024" s="14">
        <f t="shared" si="76"/>
        <v>31.05</v>
      </c>
      <c r="Q1024" s="9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75"/>
        <v>237</v>
      </c>
      <c r="P1025" s="14">
        <f t="shared" si="76"/>
        <v>36.21</v>
      </c>
      <c r="Q1025" s="9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si="75"/>
        <v>119</v>
      </c>
      <c r="P1026" s="14">
        <f t="shared" si="76"/>
        <v>388.98</v>
      </c>
      <c r="Q1026" s="9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ref="O1027:O1090" si="80">ROUND(E1027/D1027*100,0)</f>
        <v>110</v>
      </c>
      <c r="P1027" s="14">
        <f t="shared" ref="P1027:P1090" si="81">IFERROR(ROUND(E1027/L1027,2),0)</f>
        <v>71.849999999999994</v>
      </c>
      <c r="Q1027" s="9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80"/>
        <v>100</v>
      </c>
      <c r="P1028" s="14">
        <f t="shared" si="81"/>
        <v>57.38</v>
      </c>
      <c r="Q1028" s="9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80"/>
        <v>103</v>
      </c>
      <c r="P1029" s="14">
        <f t="shared" si="81"/>
        <v>69.67</v>
      </c>
      <c r="Q1029" s="9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80"/>
        <v>117</v>
      </c>
      <c r="P1030" s="14">
        <f t="shared" si="81"/>
        <v>45.99</v>
      </c>
      <c r="Q1030" s="9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80"/>
        <v>112</v>
      </c>
      <c r="P1031" s="14">
        <f t="shared" si="81"/>
        <v>79.260000000000005</v>
      </c>
      <c r="Q1031" s="9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80"/>
        <v>342</v>
      </c>
      <c r="P1032" s="14">
        <f t="shared" si="81"/>
        <v>43.03</v>
      </c>
      <c r="Q1032" s="9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80"/>
        <v>107</v>
      </c>
      <c r="P1033" s="14">
        <f t="shared" si="81"/>
        <v>108.48</v>
      </c>
      <c r="Q1033" s="9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80"/>
        <v>108</v>
      </c>
      <c r="P1034" s="14">
        <f t="shared" si="81"/>
        <v>61.03</v>
      </c>
      <c r="Q1034" s="9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80"/>
        <v>103</v>
      </c>
      <c r="P1035" s="14">
        <f t="shared" si="81"/>
        <v>50.59</v>
      </c>
      <c r="Q1035" s="9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80"/>
        <v>130</v>
      </c>
      <c r="P1036" s="14">
        <f t="shared" si="81"/>
        <v>39.159999999999997</v>
      </c>
      <c r="Q1036" s="9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80"/>
        <v>108</v>
      </c>
      <c r="P1037" s="14">
        <f t="shared" si="81"/>
        <v>65.16</v>
      </c>
      <c r="Q1037" s="9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80"/>
        <v>112</v>
      </c>
      <c r="P1038" s="14">
        <f t="shared" si="81"/>
        <v>23.96</v>
      </c>
      <c r="Q1038" s="9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80"/>
        <v>102</v>
      </c>
      <c r="P1039" s="14">
        <f t="shared" si="81"/>
        <v>48.62</v>
      </c>
      <c r="Q1039" s="9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80"/>
        <v>145</v>
      </c>
      <c r="P1040" s="14">
        <f t="shared" si="81"/>
        <v>35.74</v>
      </c>
      <c r="Q1040" s="9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80"/>
        <v>128</v>
      </c>
      <c r="P1041" s="14">
        <f t="shared" si="81"/>
        <v>21.37</v>
      </c>
      <c r="Q1041" s="9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80"/>
        <v>0</v>
      </c>
      <c r="P1042" s="14">
        <f t="shared" si="81"/>
        <v>250</v>
      </c>
      <c r="Q1042" s="9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80"/>
        <v>0</v>
      </c>
      <c r="P1043" s="14">
        <f t="shared" si="81"/>
        <v>0</v>
      </c>
      <c r="Q1043" s="9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80"/>
        <v>2</v>
      </c>
      <c r="P1044" s="14">
        <f t="shared" si="81"/>
        <v>10</v>
      </c>
      <c r="Q1044" s="9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80"/>
        <v>9</v>
      </c>
      <c r="P1045" s="14">
        <f t="shared" si="81"/>
        <v>29.24</v>
      </c>
      <c r="Q1045" s="9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80"/>
        <v>0</v>
      </c>
      <c r="P1046" s="14">
        <f t="shared" si="81"/>
        <v>3</v>
      </c>
      <c r="Q1046" s="9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80"/>
        <v>3</v>
      </c>
      <c r="P1047" s="14">
        <f t="shared" si="81"/>
        <v>33.25</v>
      </c>
      <c r="Q1047" s="9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80"/>
        <v>0</v>
      </c>
      <c r="P1048" s="14">
        <f t="shared" si="81"/>
        <v>0</v>
      </c>
      <c r="Q1048" s="9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80"/>
        <v>0</v>
      </c>
      <c r="P1049" s="14">
        <f t="shared" si="81"/>
        <v>1</v>
      </c>
      <c r="Q1049" s="9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80"/>
        <v>1</v>
      </c>
      <c r="P1050" s="14">
        <f t="shared" si="81"/>
        <v>53</v>
      </c>
      <c r="Q1050" s="9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80"/>
        <v>0</v>
      </c>
      <c r="P1051" s="14">
        <f t="shared" si="81"/>
        <v>0</v>
      </c>
      <c r="Q1051" s="9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80"/>
        <v>0</v>
      </c>
      <c r="P1052" s="14">
        <f t="shared" si="81"/>
        <v>0</v>
      </c>
      <c r="Q1052" s="9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80"/>
        <v>0</v>
      </c>
      <c r="P1053" s="14">
        <f t="shared" si="81"/>
        <v>0</v>
      </c>
      <c r="Q1053" s="9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80"/>
        <v>0</v>
      </c>
      <c r="P1054" s="14">
        <f t="shared" si="81"/>
        <v>0</v>
      </c>
      <c r="Q1054" s="9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80"/>
        <v>1</v>
      </c>
      <c r="P1055" s="14">
        <f t="shared" si="81"/>
        <v>15</v>
      </c>
      <c r="Q1055" s="9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80"/>
        <v>0</v>
      </c>
      <c r="P1056" s="14">
        <f t="shared" si="81"/>
        <v>0</v>
      </c>
      <c r="Q1056" s="9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80"/>
        <v>0</v>
      </c>
      <c r="P1057" s="14">
        <f t="shared" si="81"/>
        <v>0</v>
      </c>
      <c r="Q1057" s="9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80"/>
        <v>0</v>
      </c>
      <c r="P1058" s="14">
        <f t="shared" si="81"/>
        <v>0</v>
      </c>
      <c r="Q1058" s="9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80"/>
        <v>0</v>
      </c>
      <c r="P1059" s="14">
        <f t="shared" si="81"/>
        <v>0</v>
      </c>
      <c r="Q1059" s="9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80"/>
        <v>0</v>
      </c>
      <c r="P1060" s="14">
        <f t="shared" si="81"/>
        <v>0</v>
      </c>
      <c r="Q1060" s="9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80"/>
        <v>0</v>
      </c>
      <c r="P1061" s="14">
        <f t="shared" si="81"/>
        <v>0</v>
      </c>
      <c r="Q1061" s="9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80"/>
        <v>1</v>
      </c>
      <c r="P1062" s="14">
        <f t="shared" si="81"/>
        <v>50</v>
      </c>
      <c r="Q1062" s="9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80"/>
        <v>0</v>
      </c>
      <c r="P1063" s="14">
        <f t="shared" si="81"/>
        <v>0</v>
      </c>
      <c r="Q1063" s="9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80"/>
        <v>95</v>
      </c>
      <c r="P1064" s="14">
        <f t="shared" si="81"/>
        <v>47.5</v>
      </c>
      <c r="Q1064" s="9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80"/>
        <v>0</v>
      </c>
      <c r="P1065" s="14">
        <f t="shared" si="81"/>
        <v>0</v>
      </c>
      <c r="Q1065" s="9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80"/>
        <v>9</v>
      </c>
      <c r="P1066" s="14">
        <f t="shared" si="81"/>
        <v>65.67</v>
      </c>
      <c r="Q1066" s="9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80"/>
        <v>3</v>
      </c>
      <c r="P1067" s="14">
        <f t="shared" si="81"/>
        <v>16.2</v>
      </c>
      <c r="Q1067" s="9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80"/>
        <v>3</v>
      </c>
      <c r="P1068" s="14">
        <f t="shared" si="81"/>
        <v>34.130000000000003</v>
      </c>
      <c r="Q1068" s="9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80"/>
        <v>26</v>
      </c>
      <c r="P1069" s="14">
        <f t="shared" si="81"/>
        <v>13</v>
      </c>
      <c r="Q1069" s="9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80"/>
        <v>0</v>
      </c>
      <c r="P1070" s="14">
        <f t="shared" si="81"/>
        <v>11.25</v>
      </c>
      <c r="Q1070" s="9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80"/>
        <v>39</v>
      </c>
      <c r="P1071" s="14">
        <f t="shared" si="81"/>
        <v>40.479999999999997</v>
      </c>
      <c r="Q1071" s="9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80"/>
        <v>1</v>
      </c>
      <c r="P1072" s="14">
        <f t="shared" si="81"/>
        <v>35</v>
      </c>
      <c r="Q1072" s="9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80"/>
        <v>0</v>
      </c>
      <c r="P1073" s="14">
        <f t="shared" si="81"/>
        <v>0</v>
      </c>
      <c r="Q1073" s="9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80"/>
        <v>0</v>
      </c>
      <c r="P1074" s="14">
        <f t="shared" si="81"/>
        <v>12.75</v>
      </c>
      <c r="Q1074" s="9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80"/>
        <v>1</v>
      </c>
      <c r="P1075" s="14">
        <f t="shared" si="81"/>
        <v>10</v>
      </c>
      <c r="Q1075" s="9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80"/>
        <v>6</v>
      </c>
      <c r="P1076" s="14">
        <f t="shared" si="81"/>
        <v>113.57</v>
      </c>
      <c r="Q1076" s="9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80"/>
        <v>5</v>
      </c>
      <c r="P1077" s="14">
        <f t="shared" si="81"/>
        <v>15</v>
      </c>
      <c r="Q1077" s="9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80"/>
        <v>63</v>
      </c>
      <c r="P1078" s="14">
        <f t="shared" si="81"/>
        <v>48.28</v>
      </c>
      <c r="Q1078" s="9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80"/>
        <v>29</v>
      </c>
      <c r="P1079" s="14">
        <f t="shared" si="81"/>
        <v>43.98</v>
      </c>
      <c r="Q1079" s="9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80"/>
        <v>8</v>
      </c>
      <c r="P1080" s="14">
        <f t="shared" si="81"/>
        <v>9</v>
      </c>
      <c r="Q1080" s="9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80"/>
        <v>3</v>
      </c>
      <c r="P1081" s="14">
        <f t="shared" si="81"/>
        <v>37.67</v>
      </c>
      <c r="Q1081" s="9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80"/>
        <v>9</v>
      </c>
      <c r="P1082" s="14">
        <f t="shared" si="81"/>
        <v>18.579999999999998</v>
      </c>
      <c r="Q1082" s="9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80"/>
        <v>0</v>
      </c>
      <c r="P1083" s="14">
        <f t="shared" si="81"/>
        <v>3</v>
      </c>
      <c r="Q1083" s="9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80"/>
        <v>1</v>
      </c>
      <c r="P1084" s="14">
        <f t="shared" si="81"/>
        <v>18.670000000000002</v>
      </c>
      <c r="Q1084" s="9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80"/>
        <v>1</v>
      </c>
      <c r="P1085" s="14">
        <f t="shared" si="81"/>
        <v>410</v>
      </c>
      <c r="Q1085" s="9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80"/>
        <v>0</v>
      </c>
      <c r="P1086" s="14">
        <f t="shared" si="81"/>
        <v>0</v>
      </c>
      <c r="Q1086" s="9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80"/>
        <v>3</v>
      </c>
      <c r="P1087" s="14">
        <f t="shared" si="81"/>
        <v>114</v>
      </c>
      <c r="Q1087" s="9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80"/>
        <v>0</v>
      </c>
      <c r="P1088" s="14">
        <f t="shared" si="81"/>
        <v>7.5</v>
      </c>
      <c r="Q1088" s="9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80"/>
        <v>0</v>
      </c>
      <c r="P1089" s="14">
        <f t="shared" si="81"/>
        <v>0</v>
      </c>
      <c r="Q1089" s="9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si="80"/>
        <v>14</v>
      </c>
      <c r="P1090" s="14">
        <f t="shared" si="81"/>
        <v>43.42</v>
      </c>
      <c r="Q1090" s="9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ref="O1091:O1154" si="85">ROUND(E1091/D1091*100,0)</f>
        <v>8</v>
      </c>
      <c r="P1091" s="14">
        <f t="shared" ref="P1091:P1154" si="86">IFERROR(ROUND(E1091/L1091,2),0)</f>
        <v>23.96</v>
      </c>
      <c r="Q1091" s="9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85"/>
        <v>0</v>
      </c>
      <c r="P1092" s="14">
        <f t="shared" si="86"/>
        <v>5</v>
      </c>
      <c r="Q1092" s="9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85"/>
        <v>13</v>
      </c>
      <c r="P1093" s="14">
        <f t="shared" si="86"/>
        <v>12.5</v>
      </c>
      <c r="Q1093" s="9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85"/>
        <v>1</v>
      </c>
      <c r="P1094" s="14">
        <f t="shared" si="86"/>
        <v>3</v>
      </c>
      <c r="Q1094" s="9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85"/>
        <v>14</v>
      </c>
      <c r="P1095" s="14">
        <f t="shared" si="86"/>
        <v>10.56</v>
      </c>
      <c r="Q1095" s="9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85"/>
        <v>18</v>
      </c>
      <c r="P1096" s="14">
        <f t="shared" si="86"/>
        <v>122</v>
      </c>
      <c r="Q1096" s="9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85"/>
        <v>5</v>
      </c>
      <c r="P1097" s="14">
        <f t="shared" si="86"/>
        <v>267.81</v>
      </c>
      <c r="Q1097" s="9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85"/>
        <v>18</v>
      </c>
      <c r="P1098" s="14">
        <f t="shared" si="86"/>
        <v>74.209999999999994</v>
      </c>
      <c r="Q1098" s="9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85"/>
        <v>0</v>
      </c>
      <c r="P1099" s="14">
        <f t="shared" si="86"/>
        <v>6.71</v>
      </c>
      <c r="Q1099" s="9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85"/>
        <v>7</v>
      </c>
      <c r="P1100" s="14">
        <f t="shared" si="86"/>
        <v>81.95</v>
      </c>
      <c r="Q1100" s="9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85"/>
        <v>1</v>
      </c>
      <c r="P1101" s="14">
        <f t="shared" si="86"/>
        <v>25</v>
      </c>
      <c r="Q1101" s="9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85"/>
        <v>3</v>
      </c>
      <c r="P1102" s="14">
        <f t="shared" si="86"/>
        <v>10</v>
      </c>
      <c r="Q1102" s="9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85"/>
        <v>0</v>
      </c>
      <c r="P1103" s="14">
        <f t="shared" si="86"/>
        <v>6.83</v>
      </c>
      <c r="Q1103" s="9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85"/>
        <v>5</v>
      </c>
      <c r="P1104" s="14">
        <f t="shared" si="86"/>
        <v>17.71</v>
      </c>
      <c r="Q1104" s="9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85"/>
        <v>2</v>
      </c>
      <c r="P1105" s="14">
        <f t="shared" si="86"/>
        <v>16.2</v>
      </c>
      <c r="Q1105" s="9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85"/>
        <v>5</v>
      </c>
      <c r="P1106" s="14">
        <f t="shared" si="86"/>
        <v>80.3</v>
      </c>
      <c r="Q1106" s="9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85"/>
        <v>0</v>
      </c>
      <c r="P1107" s="14">
        <f t="shared" si="86"/>
        <v>71.55</v>
      </c>
      <c r="Q1107" s="9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85"/>
        <v>41</v>
      </c>
      <c r="P1108" s="14">
        <f t="shared" si="86"/>
        <v>23.57</v>
      </c>
      <c r="Q1108" s="9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85"/>
        <v>0</v>
      </c>
      <c r="P1109" s="14">
        <f t="shared" si="86"/>
        <v>0</v>
      </c>
      <c r="Q1109" s="9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85"/>
        <v>3</v>
      </c>
      <c r="P1110" s="14">
        <f t="shared" si="86"/>
        <v>34.880000000000003</v>
      </c>
      <c r="Q1110" s="9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85"/>
        <v>0</v>
      </c>
      <c r="P1111" s="14">
        <f t="shared" si="86"/>
        <v>15</v>
      </c>
      <c r="Q1111" s="9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85"/>
        <v>1</v>
      </c>
      <c r="P1112" s="14">
        <f t="shared" si="86"/>
        <v>23.18</v>
      </c>
      <c r="Q1112" s="9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85"/>
        <v>0</v>
      </c>
      <c r="P1113" s="14">
        <f t="shared" si="86"/>
        <v>1</v>
      </c>
      <c r="Q1113" s="9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85"/>
        <v>36</v>
      </c>
      <c r="P1114" s="14">
        <f t="shared" si="86"/>
        <v>100.23</v>
      </c>
      <c r="Q1114" s="9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85"/>
        <v>1</v>
      </c>
      <c r="P1115" s="14">
        <f t="shared" si="86"/>
        <v>5</v>
      </c>
      <c r="Q1115" s="9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85"/>
        <v>0</v>
      </c>
      <c r="P1116" s="14">
        <f t="shared" si="86"/>
        <v>3.33</v>
      </c>
      <c r="Q1116" s="9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85"/>
        <v>0</v>
      </c>
      <c r="P1117" s="14">
        <f t="shared" si="86"/>
        <v>13.25</v>
      </c>
      <c r="Q1117" s="9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85"/>
        <v>0</v>
      </c>
      <c r="P1118" s="14">
        <f t="shared" si="86"/>
        <v>17.850000000000001</v>
      </c>
      <c r="Q1118" s="9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85"/>
        <v>8</v>
      </c>
      <c r="P1119" s="14">
        <f t="shared" si="86"/>
        <v>10.38</v>
      </c>
      <c r="Q1119" s="9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85"/>
        <v>2</v>
      </c>
      <c r="P1120" s="14">
        <f t="shared" si="86"/>
        <v>36.33</v>
      </c>
      <c r="Q1120" s="9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85"/>
        <v>0</v>
      </c>
      <c r="P1121" s="14">
        <f t="shared" si="86"/>
        <v>5</v>
      </c>
      <c r="Q1121" s="9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85"/>
        <v>0</v>
      </c>
      <c r="P1122" s="14">
        <f t="shared" si="86"/>
        <v>0</v>
      </c>
      <c r="Q1122" s="9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85"/>
        <v>0</v>
      </c>
      <c r="P1123" s="14">
        <f t="shared" si="86"/>
        <v>5.8</v>
      </c>
      <c r="Q1123" s="9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85"/>
        <v>0</v>
      </c>
      <c r="P1124" s="14">
        <f t="shared" si="86"/>
        <v>0</v>
      </c>
      <c r="Q1124" s="9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85"/>
        <v>0</v>
      </c>
      <c r="P1125" s="14">
        <f t="shared" si="86"/>
        <v>3.67</v>
      </c>
      <c r="Q1125" s="9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85"/>
        <v>0</v>
      </c>
      <c r="P1126" s="14">
        <f t="shared" si="86"/>
        <v>60.71</v>
      </c>
      <c r="Q1126" s="9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85"/>
        <v>0</v>
      </c>
      <c r="P1127" s="14">
        <f t="shared" si="86"/>
        <v>0</v>
      </c>
      <c r="Q1127" s="9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85"/>
        <v>1</v>
      </c>
      <c r="P1128" s="14">
        <f t="shared" si="86"/>
        <v>5</v>
      </c>
      <c r="Q1128" s="9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85"/>
        <v>2</v>
      </c>
      <c r="P1129" s="14">
        <f t="shared" si="86"/>
        <v>25.43</v>
      </c>
      <c r="Q1129" s="9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85"/>
        <v>0</v>
      </c>
      <c r="P1130" s="14">
        <f t="shared" si="86"/>
        <v>1</v>
      </c>
      <c r="Q1130" s="9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85"/>
        <v>0</v>
      </c>
      <c r="P1131" s="14">
        <f t="shared" si="86"/>
        <v>10.5</v>
      </c>
      <c r="Q1131" s="9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85"/>
        <v>0</v>
      </c>
      <c r="P1132" s="14">
        <f t="shared" si="86"/>
        <v>3.67</v>
      </c>
      <c r="Q1132" s="9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85"/>
        <v>0</v>
      </c>
      <c r="P1133" s="14">
        <f t="shared" si="86"/>
        <v>0</v>
      </c>
      <c r="Q1133" s="9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85"/>
        <v>14</v>
      </c>
      <c r="P1134" s="14">
        <f t="shared" si="86"/>
        <v>110.62</v>
      </c>
      <c r="Q1134" s="9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85"/>
        <v>1</v>
      </c>
      <c r="P1135" s="14">
        <f t="shared" si="86"/>
        <v>20</v>
      </c>
      <c r="Q1135" s="9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85"/>
        <v>0</v>
      </c>
      <c r="P1136" s="14">
        <f t="shared" si="86"/>
        <v>1</v>
      </c>
      <c r="Q1136" s="9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85"/>
        <v>5</v>
      </c>
      <c r="P1137" s="14">
        <f t="shared" si="86"/>
        <v>50</v>
      </c>
      <c r="Q1137" s="9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85"/>
        <v>6</v>
      </c>
      <c r="P1138" s="14">
        <f t="shared" si="86"/>
        <v>45</v>
      </c>
      <c r="Q1138" s="9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85"/>
        <v>40</v>
      </c>
      <c r="P1139" s="14">
        <f t="shared" si="86"/>
        <v>253.21</v>
      </c>
      <c r="Q1139" s="9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85"/>
        <v>0</v>
      </c>
      <c r="P1140" s="14">
        <f t="shared" si="86"/>
        <v>31.25</v>
      </c>
      <c r="Q1140" s="9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85"/>
        <v>0</v>
      </c>
      <c r="P1141" s="14">
        <f t="shared" si="86"/>
        <v>5</v>
      </c>
      <c r="Q1141" s="9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85"/>
        <v>0</v>
      </c>
      <c r="P1142" s="14">
        <f t="shared" si="86"/>
        <v>0</v>
      </c>
      <c r="Q1142" s="9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85"/>
        <v>0</v>
      </c>
      <c r="P1143" s="14">
        <f t="shared" si="86"/>
        <v>0</v>
      </c>
      <c r="Q1143" s="9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85"/>
        <v>0</v>
      </c>
      <c r="P1144" s="14">
        <f t="shared" si="86"/>
        <v>0</v>
      </c>
      <c r="Q1144" s="9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85"/>
        <v>0</v>
      </c>
      <c r="P1145" s="14">
        <f t="shared" si="86"/>
        <v>23.25</v>
      </c>
      <c r="Q1145" s="9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85"/>
        <v>0</v>
      </c>
      <c r="P1146" s="14">
        <f t="shared" si="86"/>
        <v>0</v>
      </c>
      <c r="Q1146" s="9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85"/>
        <v>0</v>
      </c>
      <c r="P1147" s="14">
        <f t="shared" si="86"/>
        <v>100</v>
      </c>
      <c r="Q1147" s="9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85"/>
        <v>9</v>
      </c>
      <c r="P1148" s="14">
        <f t="shared" si="86"/>
        <v>44.17</v>
      </c>
      <c r="Q1148" s="9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85"/>
        <v>0</v>
      </c>
      <c r="P1149" s="14">
        <f t="shared" si="86"/>
        <v>0</v>
      </c>
      <c r="Q1149" s="9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85"/>
        <v>0</v>
      </c>
      <c r="P1150" s="14">
        <f t="shared" si="86"/>
        <v>24.33</v>
      </c>
      <c r="Q1150" s="9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85"/>
        <v>0</v>
      </c>
      <c r="P1151" s="14">
        <f t="shared" si="86"/>
        <v>37.5</v>
      </c>
      <c r="Q1151" s="9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85"/>
        <v>10</v>
      </c>
      <c r="P1152" s="14">
        <f t="shared" si="86"/>
        <v>42</v>
      </c>
      <c r="Q1152" s="9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85"/>
        <v>0</v>
      </c>
      <c r="P1153" s="14">
        <f t="shared" si="86"/>
        <v>0</v>
      </c>
      <c r="Q1153" s="9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si="85"/>
        <v>6</v>
      </c>
      <c r="P1154" s="14">
        <f t="shared" si="86"/>
        <v>60.73</v>
      </c>
      <c r="Q1154" s="9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ref="O1155:O1218" si="90">ROUND(E1155/D1155*100,0)</f>
        <v>1</v>
      </c>
      <c r="P1155" s="14">
        <f t="shared" ref="P1155:P1218" si="91">IFERROR(ROUND(E1155/L1155,2),0)</f>
        <v>50</v>
      </c>
      <c r="Q1155" s="9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90"/>
        <v>7</v>
      </c>
      <c r="P1156" s="14">
        <f t="shared" si="91"/>
        <v>108.33</v>
      </c>
      <c r="Q1156" s="9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90"/>
        <v>1</v>
      </c>
      <c r="P1157" s="14">
        <f t="shared" si="91"/>
        <v>23.5</v>
      </c>
      <c r="Q1157" s="9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90"/>
        <v>0</v>
      </c>
      <c r="P1158" s="14">
        <f t="shared" si="91"/>
        <v>0</v>
      </c>
      <c r="Q1158" s="9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90"/>
        <v>2</v>
      </c>
      <c r="P1159" s="14">
        <f t="shared" si="91"/>
        <v>50.33</v>
      </c>
      <c r="Q1159" s="9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90"/>
        <v>0</v>
      </c>
      <c r="P1160" s="14">
        <f t="shared" si="91"/>
        <v>11.67</v>
      </c>
      <c r="Q1160" s="9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90"/>
        <v>0</v>
      </c>
      <c r="P1161" s="14">
        <f t="shared" si="91"/>
        <v>0</v>
      </c>
      <c r="Q1161" s="9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90"/>
        <v>4</v>
      </c>
      <c r="P1162" s="14">
        <f t="shared" si="91"/>
        <v>60.79</v>
      </c>
      <c r="Q1162" s="9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90"/>
        <v>0</v>
      </c>
      <c r="P1163" s="14">
        <f t="shared" si="91"/>
        <v>0</v>
      </c>
      <c r="Q1163" s="9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90"/>
        <v>0</v>
      </c>
      <c r="P1164" s="14">
        <f t="shared" si="91"/>
        <v>17.5</v>
      </c>
      <c r="Q1164" s="9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90"/>
        <v>0</v>
      </c>
      <c r="P1165" s="14">
        <f t="shared" si="91"/>
        <v>0</v>
      </c>
      <c r="Q1165" s="9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90"/>
        <v>0</v>
      </c>
      <c r="P1166" s="14">
        <f t="shared" si="91"/>
        <v>0</v>
      </c>
      <c r="Q1166" s="9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90"/>
        <v>21</v>
      </c>
      <c r="P1167" s="14">
        <f t="shared" si="91"/>
        <v>82.82</v>
      </c>
      <c r="Q1167" s="9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90"/>
        <v>19</v>
      </c>
      <c r="P1168" s="14">
        <f t="shared" si="91"/>
        <v>358.88</v>
      </c>
      <c r="Q1168" s="9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90"/>
        <v>2</v>
      </c>
      <c r="P1169" s="14">
        <f t="shared" si="91"/>
        <v>61.19</v>
      </c>
      <c r="Q1169" s="9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90"/>
        <v>6</v>
      </c>
      <c r="P1170" s="14">
        <f t="shared" si="91"/>
        <v>340</v>
      </c>
      <c r="Q1170" s="9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90"/>
        <v>0</v>
      </c>
      <c r="P1171" s="14">
        <f t="shared" si="91"/>
        <v>5.67</v>
      </c>
      <c r="Q1171" s="9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90"/>
        <v>0</v>
      </c>
      <c r="P1172" s="14">
        <f t="shared" si="91"/>
        <v>50</v>
      </c>
      <c r="Q1172" s="9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90"/>
        <v>0</v>
      </c>
      <c r="P1173" s="14">
        <f t="shared" si="91"/>
        <v>25</v>
      </c>
      <c r="Q1173" s="9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90"/>
        <v>0</v>
      </c>
      <c r="P1174" s="14">
        <f t="shared" si="91"/>
        <v>0</v>
      </c>
      <c r="Q1174" s="9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90"/>
        <v>0</v>
      </c>
      <c r="P1175" s="14">
        <f t="shared" si="91"/>
        <v>30</v>
      </c>
      <c r="Q1175" s="9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90"/>
        <v>6</v>
      </c>
      <c r="P1176" s="14">
        <f t="shared" si="91"/>
        <v>46.63</v>
      </c>
      <c r="Q1176" s="9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90"/>
        <v>3</v>
      </c>
      <c r="P1177" s="14">
        <f t="shared" si="91"/>
        <v>65</v>
      </c>
      <c r="Q1177" s="9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90"/>
        <v>0</v>
      </c>
      <c r="P1178" s="14">
        <f t="shared" si="91"/>
        <v>10</v>
      </c>
      <c r="Q1178" s="9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90"/>
        <v>0</v>
      </c>
      <c r="P1179" s="14">
        <f t="shared" si="91"/>
        <v>0</v>
      </c>
      <c r="Q1179" s="9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90"/>
        <v>0</v>
      </c>
      <c r="P1180" s="14">
        <f t="shared" si="91"/>
        <v>5</v>
      </c>
      <c r="Q1180" s="9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90"/>
        <v>5</v>
      </c>
      <c r="P1181" s="14">
        <f t="shared" si="91"/>
        <v>640</v>
      </c>
      <c r="Q1181" s="9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90"/>
        <v>12</v>
      </c>
      <c r="P1182" s="14">
        <f t="shared" si="91"/>
        <v>69.12</v>
      </c>
      <c r="Q1182" s="9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90"/>
        <v>0</v>
      </c>
      <c r="P1183" s="14">
        <f t="shared" si="91"/>
        <v>1.33</v>
      </c>
      <c r="Q1183" s="9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90"/>
        <v>4</v>
      </c>
      <c r="P1184" s="14">
        <f t="shared" si="91"/>
        <v>10.5</v>
      </c>
      <c r="Q1184" s="9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90"/>
        <v>4</v>
      </c>
      <c r="P1185" s="14">
        <f t="shared" si="91"/>
        <v>33.33</v>
      </c>
      <c r="Q1185" s="9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90"/>
        <v>105</v>
      </c>
      <c r="P1186" s="14">
        <f t="shared" si="91"/>
        <v>61.56</v>
      </c>
      <c r="Q1186" s="9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90"/>
        <v>105</v>
      </c>
      <c r="P1187" s="14">
        <f t="shared" si="91"/>
        <v>118.74</v>
      </c>
      <c r="Q1187" s="9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90"/>
        <v>107</v>
      </c>
      <c r="P1188" s="14">
        <f t="shared" si="91"/>
        <v>65.08</v>
      </c>
      <c r="Q1188" s="9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90"/>
        <v>104</v>
      </c>
      <c r="P1189" s="14">
        <f t="shared" si="91"/>
        <v>130.16</v>
      </c>
      <c r="Q1189" s="9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90"/>
        <v>161</v>
      </c>
      <c r="P1190" s="14">
        <f t="shared" si="91"/>
        <v>37.78</v>
      </c>
      <c r="Q1190" s="9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90"/>
        <v>108</v>
      </c>
      <c r="P1191" s="14">
        <f t="shared" si="91"/>
        <v>112.79</v>
      </c>
      <c r="Q1191" s="9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90"/>
        <v>135</v>
      </c>
      <c r="P1192" s="14">
        <f t="shared" si="91"/>
        <v>51.92</v>
      </c>
      <c r="Q1192" s="9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90"/>
        <v>109</v>
      </c>
      <c r="P1193" s="14">
        <f t="shared" si="91"/>
        <v>89.24</v>
      </c>
      <c r="Q1193" s="9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90"/>
        <v>290</v>
      </c>
      <c r="P1194" s="14">
        <f t="shared" si="91"/>
        <v>19.329999999999998</v>
      </c>
      <c r="Q1194" s="9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90"/>
        <v>104</v>
      </c>
      <c r="P1195" s="14">
        <f t="shared" si="91"/>
        <v>79.97</v>
      </c>
      <c r="Q1195" s="9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90"/>
        <v>322</v>
      </c>
      <c r="P1196" s="14">
        <f t="shared" si="91"/>
        <v>56.41</v>
      </c>
      <c r="Q1196" s="9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90"/>
        <v>135</v>
      </c>
      <c r="P1197" s="14">
        <f t="shared" si="91"/>
        <v>79.41</v>
      </c>
      <c r="Q1197" s="9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90"/>
        <v>270</v>
      </c>
      <c r="P1198" s="14">
        <f t="shared" si="91"/>
        <v>76.44</v>
      </c>
      <c r="Q1198" s="9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90"/>
        <v>253</v>
      </c>
      <c r="P1199" s="14">
        <f t="shared" si="91"/>
        <v>121</v>
      </c>
      <c r="Q1199" s="9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90"/>
        <v>261</v>
      </c>
      <c r="P1200" s="14">
        <f t="shared" si="91"/>
        <v>54.62</v>
      </c>
      <c r="Q1200" s="9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90"/>
        <v>101</v>
      </c>
      <c r="P1201" s="14">
        <f t="shared" si="91"/>
        <v>299.22000000000003</v>
      </c>
      <c r="Q1201" s="9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90"/>
        <v>126</v>
      </c>
      <c r="P1202" s="14">
        <f t="shared" si="91"/>
        <v>58.53</v>
      </c>
      <c r="Q1202" s="9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90"/>
        <v>102</v>
      </c>
      <c r="P1203" s="14">
        <f t="shared" si="91"/>
        <v>55.37</v>
      </c>
      <c r="Q1203" s="9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90"/>
        <v>199</v>
      </c>
      <c r="P1204" s="14">
        <f t="shared" si="91"/>
        <v>183.8</v>
      </c>
      <c r="Q1204" s="9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90"/>
        <v>102</v>
      </c>
      <c r="P1205" s="14">
        <f t="shared" si="91"/>
        <v>165.35</v>
      </c>
      <c r="Q1205" s="9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90"/>
        <v>103</v>
      </c>
      <c r="P1206" s="14">
        <f t="shared" si="91"/>
        <v>234.79</v>
      </c>
      <c r="Q1206" s="9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90"/>
        <v>101</v>
      </c>
      <c r="P1207" s="14">
        <f t="shared" si="91"/>
        <v>211.48</v>
      </c>
      <c r="Q1207" s="9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90"/>
        <v>115</v>
      </c>
      <c r="P1208" s="14">
        <f t="shared" si="91"/>
        <v>32.340000000000003</v>
      </c>
      <c r="Q1208" s="9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90"/>
        <v>104</v>
      </c>
      <c r="P1209" s="14">
        <f t="shared" si="91"/>
        <v>123.38</v>
      </c>
      <c r="Q1209" s="9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90"/>
        <v>155</v>
      </c>
      <c r="P1210" s="14">
        <f t="shared" si="91"/>
        <v>207.07</v>
      </c>
      <c r="Q1210" s="9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90"/>
        <v>106</v>
      </c>
      <c r="P1211" s="14">
        <f t="shared" si="91"/>
        <v>138.26</v>
      </c>
      <c r="Q1211" s="9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90"/>
        <v>254</v>
      </c>
      <c r="P1212" s="14">
        <f t="shared" si="91"/>
        <v>493.82</v>
      </c>
      <c r="Q1212" s="9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90"/>
        <v>101</v>
      </c>
      <c r="P1213" s="14">
        <f t="shared" si="91"/>
        <v>168.5</v>
      </c>
      <c r="Q1213" s="9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90"/>
        <v>129</v>
      </c>
      <c r="P1214" s="14">
        <f t="shared" si="91"/>
        <v>38.869999999999997</v>
      </c>
      <c r="Q1214" s="9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90"/>
        <v>102</v>
      </c>
      <c r="P1215" s="14">
        <f t="shared" si="91"/>
        <v>61.53</v>
      </c>
      <c r="Q1215" s="9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90"/>
        <v>132</v>
      </c>
      <c r="P1216" s="14">
        <f t="shared" si="91"/>
        <v>105.44</v>
      </c>
      <c r="Q1216" s="9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90"/>
        <v>786</v>
      </c>
      <c r="P1217" s="14">
        <f t="shared" si="91"/>
        <v>71.59</v>
      </c>
      <c r="Q1217" s="9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si="90"/>
        <v>146</v>
      </c>
      <c r="P1218" s="14">
        <f t="shared" si="91"/>
        <v>91.88</v>
      </c>
      <c r="Q1218" s="9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ref="O1219:O1282" si="95">ROUND(E1219/D1219*100,0)</f>
        <v>103</v>
      </c>
      <c r="P1219" s="14">
        <f t="shared" ref="P1219:P1282" si="96">IFERROR(ROUND(E1219/L1219,2),0)</f>
        <v>148.57</v>
      </c>
      <c r="Q1219" s="9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95"/>
        <v>172</v>
      </c>
      <c r="P1220" s="14">
        <f t="shared" si="96"/>
        <v>174.21</v>
      </c>
      <c r="Q1220" s="9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95"/>
        <v>159</v>
      </c>
      <c r="P1221" s="14">
        <f t="shared" si="96"/>
        <v>102.86</v>
      </c>
      <c r="Q1221" s="9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95"/>
        <v>104</v>
      </c>
      <c r="P1222" s="14">
        <f t="shared" si="96"/>
        <v>111.18</v>
      </c>
      <c r="Q1222" s="9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95"/>
        <v>111</v>
      </c>
      <c r="P1223" s="14">
        <f t="shared" si="96"/>
        <v>23.8</v>
      </c>
      <c r="Q1223" s="9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95"/>
        <v>280</v>
      </c>
      <c r="P1224" s="14">
        <f t="shared" si="96"/>
        <v>81.27</v>
      </c>
      <c r="Q1224" s="9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95"/>
        <v>112</v>
      </c>
      <c r="P1225" s="14">
        <f t="shared" si="96"/>
        <v>116.21</v>
      </c>
      <c r="Q1225" s="9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95"/>
        <v>7</v>
      </c>
      <c r="P1226" s="14">
        <f t="shared" si="96"/>
        <v>58.89</v>
      </c>
      <c r="Q1226" s="9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95"/>
        <v>4</v>
      </c>
      <c r="P1227" s="14">
        <f t="shared" si="96"/>
        <v>44</v>
      </c>
      <c r="Q1227" s="9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95"/>
        <v>4</v>
      </c>
      <c r="P1228" s="14">
        <f t="shared" si="96"/>
        <v>48.43</v>
      </c>
      <c r="Q1228" s="9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95"/>
        <v>0</v>
      </c>
      <c r="P1229" s="14">
        <f t="shared" si="96"/>
        <v>0</v>
      </c>
      <c r="Q1229" s="9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95"/>
        <v>29</v>
      </c>
      <c r="P1230" s="14">
        <f t="shared" si="96"/>
        <v>61.04</v>
      </c>
      <c r="Q1230" s="9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95"/>
        <v>1</v>
      </c>
      <c r="P1231" s="14">
        <f t="shared" si="96"/>
        <v>25</v>
      </c>
      <c r="Q1231" s="9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95"/>
        <v>0</v>
      </c>
      <c r="P1232" s="14">
        <f t="shared" si="96"/>
        <v>0</v>
      </c>
      <c r="Q1232" s="9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95"/>
        <v>0</v>
      </c>
      <c r="P1233" s="14">
        <f t="shared" si="96"/>
        <v>0</v>
      </c>
      <c r="Q1233" s="9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95"/>
        <v>1</v>
      </c>
      <c r="P1234" s="14">
        <f t="shared" si="96"/>
        <v>40</v>
      </c>
      <c r="Q1234" s="9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95"/>
        <v>12</v>
      </c>
      <c r="P1235" s="14">
        <f t="shared" si="96"/>
        <v>19.329999999999998</v>
      </c>
      <c r="Q1235" s="9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95"/>
        <v>0</v>
      </c>
      <c r="P1236" s="14">
        <f t="shared" si="96"/>
        <v>0</v>
      </c>
      <c r="Q1236" s="9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95"/>
        <v>3</v>
      </c>
      <c r="P1237" s="14">
        <f t="shared" si="96"/>
        <v>35</v>
      </c>
      <c r="Q1237" s="9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95"/>
        <v>0</v>
      </c>
      <c r="P1238" s="14">
        <f t="shared" si="96"/>
        <v>0</v>
      </c>
      <c r="Q1238" s="9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95"/>
        <v>0</v>
      </c>
      <c r="P1239" s="14">
        <f t="shared" si="96"/>
        <v>0</v>
      </c>
      <c r="Q1239" s="9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95"/>
        <v>18</v>
      </c>
      <c r="P1240" s="14">
        <f t="shared" si="96"/>
        <v>59.33</v>
      </c>
      <c r="Q1240" s="9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95"/>
        <v>0</v>
      </c>
      <c r="P1241" s="14">
        <f t="shared" si="96"/>
        <v>0</v>
      </c>
      <c r="Q1241" s="9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95"/>
        <v>3</v>
      </c>
      <c r="P1242" s="14">
        <f t="shared" si="96"/>
        <v>30.13</v>
      </c>
      <c r="Q1242" s="9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95"/>
        <v>51</v>
      </c>
      <c r="P1243" s="14">
        <f t="shared" si="96"/>
        <v>74.62</v>
      </c>
      <c r="Q1243" s="9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95"/>
        <v>1</v>
      </c>
      <c r="P1244" s="14">
        <f t="shared" si="96"/>
        <v>5</v>
      </c>
      <c r="Q1244" s="9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95"/>
        <v>14</v>
      </c>
      <c r="P1245" s="14">
        <f t="shared" si="96"/>
        <v>44.5</v>
      </c>
      <c r="Q1245" s="9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95"/>
        <v>104</v>
      </c>
      <c r="P1246" s="14">
        <f t="shared" si="96"/>
        <v>46.13</v>
      </c>
      <c r="Q1246" s="9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95"/>
        <v>120</v>
      </c>
      <c r="P1247" s="14">
        <f t="shared" si="96"/>
        <v>141.47</v>
      </c>
      <c r="Q1247" s="9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95"/>
        <v>117</v>
      </c>
      <c r="P1248" s="14">
        <f t="shared" si="96"/>
        <v>75.48</v>
      </c>
      <c r="Q1248" s="9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95"/>
        <v>122</v>
      </c>
      <c r="P1249" s="14">
        <f t="shared" si="96"/>
        <v>85.5</v>
      </c>
      <c r="Q1249" s="9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95"/>
        <v>152</v>
      </c>
      <c r="P1250" s="14">
        <f t="shared" si="96"/>
        <v>64.25</v>
      </c>
      <c r="Q1250" s="9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95"/>
        <v>104</v>
      </c>
      <c r="P1251" s="14">
        <f t="shared" si="96"/>
        <v>64.47</v>
      </c>
      <c r="Q1251" s="9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95"/>
        <v>200</v>
      </c>
      <c r="P1252" s="14">
        <f t="shared" si="96"/>
        <v>118.2</v>
      </c>
      <c r="Q1252" s="9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95"/>
        <v>102</v>
      </c>
      <c r="P1253" s="14">
        <f t="shared" si="96"/>
        <v>82.54</v>
      </c>
      <c r="Q1253" s="9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95"/>
        <v>138</v>
      </c>
      <c r="P1254" s="14">
        <f t="shared" si="96"/>
        <v>34.17</v>
      </c>
      <c r="Q1254" s="9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95"/>
        <v>303833</v>
      </c>
      <c r="P1255" s="14">
        <f t="shared" si="96"/>
        <v>42.73</v>
      </c>
      <c r="Q1255" s="9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95"/>
        <v>199</v>
      </c>
      <c r="P1256" s="14">
        <f t="shared" si="96"/>
        <v>94.49</v>
      </c>
      <c r="Q1256" s="9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95"/>
        <v>202</v>
      </c>
      <c r="P1257" s="14">
        <f t="shared" si="96"/>
        <v>55.7</v>
      </c>
      <c r="Q1257" s="9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95"/>
        <v>118</v>
      </c>
      <c r="P1258" s="14">
        <f t="shared" si="96"/>
        <v>98.03</v>
      </c>
      <c r="Q1258" s="9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95"/>
        <v>295</v>
      </c>
      <c r="P1259" s="14">
        <f t="shared" si="96"/>
        <v>92.1</v>
      </c>
      <c r="Q1259" s="9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95"/>
        <v>213</v>
      </c>
      <c r="P1260" s="14">
        <f t="shared" si="96"/>
        <v>38.18</v>
      </c>
      <c r="Q1260" s="9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95"/>
        <v>104</v>
      </c>
      <c r="P1261" s="14">
        <f t="shared" si="96"/>
        <v>27.15</v>
      </c>
      <c r="Q1261" s="9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95"/>
        <v>114</v>
      </c>
      <c r="P1262" s="14">
        <f t="shared" si="96"/>
        <v>50.69</v>
      </c>
      <c r="Q1262" s="9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95"/>
        <v>101</v>
      </c>
      <c r="P1263" s="14">
        <f t="shared" si="96"/>
        <v>38.94</v>
      </c>
      <c r="Q1263" s="9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95"/>
        <v>125</v>
      </c>
      <c r="P1264" s="14">
        <f t="shared" si="96"/>
        <v>77.64</v>
      </c>
      <c r="Q1264" s="9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95"/>
        <v>119</v>
      </c>
      <c r="P1265" s="14">
        <f t="shared" si="96"/>
        <v>43.54</v>
      </c>
      <c r="Q1265" s="9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95"/>
        <v>166</v>
      </c>
      <c r="P1266" s="14">
        <f t="shared" si="96"/>
        <v>31.82</v>
      </c>
      <c r="Q1266" s="9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95"/>
        <v>119</v>
      </c>
      <c r="P1267" s="14">
        <f t="shared" si="96"/>
        <v>63.18</v>
      </c>
      <c r="Q1267" s="9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95"/>
        <v>100</v>
      </c>
      <c r="P1268" s="14">
        <f t="shared" si="96"/>
        <v>190.9</v>
      </c>
      <c r="Q1268" s="9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95"/>
        <v>102</v>
      </c>
      <c r="P1269" s="14">
        <f t="shared" si="96"/>
        <v>140.86000000000001</v>
      </c>
      <c r="Q1269" s="9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95"/>
        <v>117</v>
      </c>
      <c r="P1270" s="14">
        <f t="shared" si="96"/>
        <v>76.92</v>
      </c>
      <c r="Q1270" s="9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95"/>
        <v>109</v>
      </c>
      <c r="P1271" s="14">
        <f t="shared" si="96"/>
        <v>99.16</v>
      </c>
      <c r="Q1271" s="9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95"/>
        <v>115</v>
      </c>
      <c r="P1272" s="14">
        <f t="shared" si="96"/>
        <v>67.88</v>
      </c>
      <c r="Q1272" s="9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95"/>
        <v>102</v>
      </c>
      <c r="P1273" s="14">
        <f t="shared" si="96"/>
        <v>246.29</v>
      </c>
      <c r="Q1273" s="9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95"/>
        <v>106</v>
      </c>
      <c r="P1274" s="14">
        <f t="shared" si="96"/>
        <v>189.29</v>
      </c>
      <c r="Q1274" s="9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95"/>
        <v>104</v>
      </c>
      <c r="P1275" s="14">
        <f t="shared" si="96"/>
        <v>76.67</v>
      </c>
      <c r="Q1275" s="9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95"/>
        <v>155</v>
      </c>
      <c r="P1276" s="14">
        <f t="shared" si="96"/>
        <v>82.96</v>
      </c>
      <c r="Q1276" s="9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95"/>
        <v>162</v>
      </c>
      <c r="P1277" s="14">
        <f t="shared" si="96"/>
        <v>62.52</v>
      </c>
      <c r="Q1277" s="9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95"/>
        <v>104</v>
      </c>
      <c r="P1278" s="14">
        <f t="shared" si="96"/>
        <v>46.07</v>
      </c>
      <c r="Q1278" s="9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95"/>
        <v>106</v>
      </c>
      <c r="P1279" s="14">
        <f t="shared" si="96"/>
        <v>38.54</v>
      </c>
      <c r="Q1279" s="9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95"/>
        <v>155</v>
      </c>
      <c r="P1280" s="14">
        <f t="shared" si="96"/>
        <v>53.01</v>
      </c>
      <c r="Q1280" s="9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95"/>
        <v>111</v>
      </c>
      <c r="P1281" s="14">
        <f t="shared" si="96"/>
        <v>73.36</v>
      </c>
      <c r="Q1281" s="9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si="95"/>
        <v>111</v>
      </c>
      <c r="P1282" s="14">
        <f t="shared" si="96"/>
        <v>127.98</v>
      </c>
      <c r="Q1282" s="9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ref="O1283:O1346" si="100">ROUND(E1283/D1283*100,0)</f>
        <v>111</v>
      </c>
      <c r="P1283" s="14">
        <f t="shared" ref="P1283:P1346" si="101">IFERROR(ROUND(E1283/L1283,2),0)</f>
        <v>104.73</v>
      </c>
      <c r="Q1283" s="9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100"/>
        <v>124</v>
      </c>
      <c r="P1284" s="14">
        <f t="shared" si="101"/>
        <v>67.67</v>
      </c>
      <c r="Q1284" s="9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100"/>
        <v>211</v>
      </c>
      <c r="P1285" s="14">
        <f t="shared" si="101"/>
        <v>95.93</v>
      </c>
      <c r="Q1285" s="9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100"/>
        <v>101</v>
      </c>
      <c r="P1286" s="14">
        <f t="shared" si="101"/>
        <v>65.16</v>
      </c>
      <c r="Q1286" s="9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100"/>
        <v>102</v>
      </c>
      <c r="P1287" s="14">
        <f t="shared" si="101"/>
        <v>32.270000000000003</v>
      </c>
      <c r="Q1287" s="9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100"/>
        <v>108</v>
      </c>
      <c r="P1288" s="14">
        <f t="shared" si="101"/>
        <v>81.25</v>
      </c>
      <c r="Q1288" s="9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100"/>
        <v>242</v>
      </c>
      <c r="P1289" s="14">
        <f t="shared" si="101"/>
        <v>24.2</v>
      </c>
      <c r="Q1289" s="9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100"/>
        <v>100</v>
      </c>
      <c r="P1290" s="14">
        <f t="shared" si="101"/>
        <v>65.87</v>
      </c>
      <c r="Q1290" s="9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100"/>
        <v>125</v>
      </c>
      <c r="P1291" s="14">
        <f t="shared" si="101"/>
        <v>36.08</v>
      </c>
      <c r="Q1291" s="9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100"/>
        <v>109</v>
      </c>
      <c r="P1292" s="14">
        <f t="shared" si="101"/>
        <v>44.19</v>
      </c>
      <c r="Q1292" s="9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100"/>
        <v>146</v>
      </c>
      <c r="P1293" s="14">
        <f t="shared" si="101"/>
        <v>104.07</v>
      </c>
      <c r="Q1293" s="9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100"/>
        <v>110</v>
      </c>
      <c r="P1294" s="14">
        <f t="shared" si="101"/>
        <v>35.96</v>
      </c>
      <c r="Q1294" s="9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100"/>
        <v>102</v>
      </c>
      <c r="P1295" s="14">
        <f t="shared" si="101"/>
        <v>127.79</v>
      </c>
      <c r="Q1295" s="9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100"/>
        <v>122</v>
      </c>
      <c r="P1296" s="14">
        <f t="shared" si="101"/>
        <v>27.73</v>
      </c>
      <c r="Q1296" s="9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100"/>
        <v>102</v>
      </c>
      <c r="P1297" s="14">
        <f t="shared" si="101"/>
        <v>39.83</v>
      </c>
      <c r="Q1297" s="9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100"/>
        <v>141</v>
      </c>
      <c r="P1298" s="14">
        <f t="shared" si="101"/>
        <v>52.17</v>
      </c>
      <c r="Q1298" s="9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100"/>
        <v>110</v>
      </c>
      <c r="P1299" s="14">
        <f t="shared" si="101"/>
        <v>92.04</v>
      </c>
      <c r="Q1299" s="9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100"/>
        <v>105</v>
      </c>
      <c r="P1300" s="14">
        <f t="shared" si="101"/>
        <v>63.42</v>
      </c>
      <c r="Q1300" s="9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100"/>
        <v>124</v>
      </c>
      <c r="P1301" s="14">
        <f t="shared" si="101"/>
        <v>135.63</v>
      </c>
      <c r="Q1301" s="9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100"/>
        <v>135</v>
      </c>
      <c r="P1302" s="14">
        <f t="shared" si="101"/>
        <v>168.75</v>
      </c>
      <c r="Q1302" s="9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100"/>
        <v>103</v>
      </c>
      <c r="P1303" s="14">
        <f t="shared" si="101"/>
        <v>70.86</v>
      </c>
      <c r="Q1303" s="9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100"/>
        <v>100</v>
      </c>
      <c r="P1304" s="14">
        <f t="shared" si="101"/>
        <v>50</v>
      </c>
      <c r="Q1304" s="9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100"/>
        <v>130</v>
      </c>
      <c r="P1305" s="14">
        <f t="shared" si="101"/>
        <v>42.21</v>
      </c>
      <c r="Q1305" s="9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100"/>
        <v>40</v>
      </c>
      <c r="P1306" s="14">
        <f t="shared" si="101"/>
        <v>152.41</v>
      </c>
      <c r="Q1306" s="9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100"/>
        <v>26</v>
      </c>
      <c r="P1307" s="14">
        <f t="shared" si="101"/>
        <v>90.62</v>
      </c>
      <c r="Q1307" s="9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100"/>
        <v>65</v>
      </c>
      <c r="P1308" s="14">
        <f t="shared" si="101"/>
        <v>201.6</v>
      </c>
      <c r="Q1308" s="9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100"/>
        <v>12</v>
      </c>
      <c r="P1309" s="14">
        <f t="shared" si="101"/>
        <v>127.93</v>
      </c>
      <c r="Q1309" s="9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100"/>
        <v>11</v>
      </c>
      <c r="P1310" s="14">
        <f t="shared" si="101"/>
        <v>29.89</v>
      </c>
      <c r="Q1310" s="9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100"/>
        <v>112</v>
      </c>
      <c r="P1311" s="14">
        <f t="shared" si="101"/>
        <v>367.97</v>
      </c>
      <c r="Q1311" s="9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100"/>
        <v>16</v>
      </c>
      <c r="P1312" s="14">
        <f t="shared" si="101"/>
        <v>129.16999999999999</v>
      </c>
      <c r="Q1312" s="9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100"/>
        <v>32</v>
      </c>
      <c r="P1313" s="14">
        <f t="shared" si="101"/>
        <v>800.7</v>
      </c>
      <c r="Q1313" s="9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100"/>
        <v>1</v>
      </c>
      <c r="P1314" s="14">
        <f t="shared" si="101"/>
        <v>28</v>
      </c>
      <c r="Q1314" s="9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100"/>
        <v>31</v>
      </c>
      <c r="P1315" s="14">
        <f t="shared" si="101"/>
        <v>102.02</v>
      </c>
      <c r="Q1315" s="9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100"/>
        <v>1</v>
      </c>
      <c r="P1316" s="14">
        <f t="shared" si="101"/>
        <v>184.36</v>
      </c>
      <c r="Q1316" s="9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100"/>
        <v>40</v>
      </c>
      <c r="P1317" s="14">
        <f t="shared" si="101"/>
        <v>162.91999999999999</v>
      </c>
      <c r="Q1317" s="9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100"/>
        <v>0</v>
      </c>
      <c r="P1318" s="14">
        <f t="shared" si="101"/>
        <v>1</v>
      </c>
      <c r="Q1318" s="9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100"/>
        <v>6</v>
      </c>
      <c r="P1319" s="14">
        <f t="shared" si="101"/>
        <v>603.53</v>
      </c>
      <c r="Q1319" s="9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100"/>
        <v>15</v>
      </c>
      <c r="P1320" s="14">
        <f t="shared" si="101"/>
        <v>45.41</v>
      </c>
      <c r="Q1320" s="9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100"/>
        <v>15</v>
      </c>
      <c r="P1321" s="14">
        <f t="shared" si="101"/>
        <v>97.33</v>
      </c>
      <c r="Q1321" s="9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100"/>
        <v>1</v>
      </c>
      <c r="P1322" s="14">
        <f t="shared" si="101"/>
        <v>167.67</v>
      </c>
      <c r="Q1322" s="9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100"/>
        <v>1</v>
      </c>
      <c r="P1323" s="14">
        <f t="shared" si="101"/>
        <v>859.86</v>
      </c>
      <c r="Q1323" s="9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100"/>
        <v>0</v>
      </c>
      <c r="P1324" s="14">
        <f t="shared" si="101"/>
        <v>26.5</v>
      </c>
      <c r="Q1324" s="9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100"/>
        <v>9</v>
      </c>
      <c r="P1325" s="14">
        <f t="shared" si="101"/>
        <v>30.27</v>
      </c>
      <c r="Q1325" s="9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100"/>
        <v>10</v>
      </c>
      <c r="P1326" s="14">
        <f t="shared" si="101"/>
        <v>54.67</v>
      </c>
      <c r="Q1326" s="9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100"/>
        <v>2</v>
      </c>
      <c r="P1327" s="14">
        <f t="shared" si="101"/>
        <v>60.75</v>
      </c>
      <c r="Q1327" s="9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100"/>
        <v>1</v>
      </c>
      <c r="P1328" s="14">
        <f t="shared" si="101"/>
        <v>102.73</v>
      </c>
      <c r="Q1328" s="9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100"/>
        <v>4</v>
      </c>
      <c r="P1329" s="14">
        <f t="shared" si="101"/>
        <v>41.59</v>
      </c>
      <c r="Q1329" s="9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100"/>
        <v>2</v>
      </c>
      <c r="P1330" s="14">
        <f t="shared" si="101"/>
        <v>116.53</v>
      </c>
      <c r="Q1330" s="9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100"/>
        <v>1</v>
      </c>
      <c r="P1331" s="14">
        <f t="shared" si="101"/>
        <v>45.33</v>
      </c>
      <c r="Q1331" s="9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100"/>
        <v>22</v>
      </c>
      <c r="P1332" s="14">
        <f t="shared" si="101"/>
        <v>157.46</v>
      </c>
      <c r="Q1332" s="9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100"/>
        <v>1</v>
      </c>
      <c r="P1333" s="14">
        <f t="shared" si="101"/>
        <v>100.5</v>
      </c>
      <c r="Q1333" s="9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100"/>
        <v>0</v>
      </c>
      <c r="P1334" s="14">
        <f t="shared" si="101"/>
        <v>0</v>
      </c>
      <c r="Q1334" s="9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100"/>
        <v>0</v>
      </c>
      <c r="P1335" s="14">
        <f t="shared" si="101"/>
        <v>0</v>
      </c>
      <c r="Q1335" s="9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100"/>
        <v>11</v>
      </c>
      <c r="P1336" s="14">
        <f t="shared" si="101"/>
        <v>51.82</v>
      </c>
      <c r="Q1336" s="9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100"/>
        <v>20</v>
      </c>
      <c r="P1337" s="14">
        <f t="shared" si="101"/>
        <v>308.75</v>
      </c>
      <c r="Q1337" s="9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100"/>
        <v>85</v>
      </c>
      <c r="P1338" s="14">
        <f t="shared" si="101"/>
        <v>379.23</v>
      </c>
      <c r="Q1338" s="9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100"/>
        <v>49</v>
      </c>
      <c r="P1339" s="14">
        <f t="shared" si="101"/>
        <v>176.36</v>
      </c>
      <c r="Q1339" s="9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100"/>
        <v>3</v>
      </c>
      <c r="P1340" s="14">
        <f t="shared" si="101"/>
        <v>66.069999999999993</v>
      </c>
      <c r="Q1340" s="9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100"/>
        <v>7</v>
      </c>
      <c r="P1341" s="14">
        <f t="shared" si="101"/>
        <v>89.65</v>
      </c>
      <c r="Q1341" s="9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100"/>
        <v>0</v>
      </c>
      <c r="P1342" s="14">
        <f t="shared" si="101"/>
        <v>0</v>
      </c>
      <c r="Q1342" s="9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100"/>
        <v>70</v>
      </c>
      <c r="P1343" s="14">
        <f t="shared" si="101"/>
        <v>382.39</v>
      </c>
      <c r="Q1343" s="9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100"/>
        <v>0</v>
      </c>
      <c r="P1344" s="14">
        <f t="shared" si="101"/>
        <v>100</v>
      </c>
      <c r="Q1344" s="9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100"/>
        <v>102</v>
      </c>
      <c r="P1345" s="14">
        <f t="shared" si="101"/>
        <v>158.36000000000001</v>
      </c>
      <c r="Q1345" s="9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si="100"/>
        <v>378</v>
      </c>
      <c r="P1346" s="14">
        <f t="shared" si="101"/>
        <v>40.76</v>
      </c>
      <c r="Q1346" s="9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ref="O1347:O1410" si="105">ROUND(E1347/D1347*100,0)</f>
        <v>125</v>
      </c>
      <c r="P1347" s="14">
        <f t="shared" ref="P1347:P1410" si="106">IFERROR(ROUND(E1347/L1347,2),0)</f>
        <v>53.57</v>
      </c>
      <c r="Q1347" s="9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105"/>
        <v>147</v>
      </c>
      <c r="P1348" s="14">
        <f t="shared" si="106"/>
        <v>48.45</v>
      </c>
      <c r="Q1348" s="9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105"/>
        <v>102</v>
      </c>
      <c r="P1349" s="14">
        <f t="shared" si="106"/>
        <v>82.42</v>
      </c>
      <c r="Q1349" s="9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105"/>
        <v>102</v>
      </c>
      <c r="P1350" s="14">
        <f t="shared" si="106"/>
        <v>230.19</v>
      </c>
      <c r="Q1350" s="9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105"/>
        <v>204</v>
      </c>
      <c r="P1351" s="14">
        <f t="shared" si="106"/>
        <v>59.36</v>
      </c>
      <c r="Q1351" s="9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105"/>
        <v>104</v>
      </c>
      <c r="P1352" s="14">
        <f t="shared" si="106"/>
        <v>66.7</v>
      </c>
      <c r="Q1352" s="9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105"/>
        <v>101</v>
      </c>
      <c r="P1353" s="14">
        <f t="shared" si="106"/>
        <v>168.78</v>
      </c>
      <c r="Q1353" s="9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105"/>
        <v>136</v>
      </c>
      <c r="P1354" s="14">
        <f t="shared" si="106"/>
        <v>59.97</v>
      </c>
      <c r="Q1354" s="9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105"/>
        <v>134</v>
      </c>
      <c r="P1355" s="14">
        <f t="shared" si="106"/>
        <v>31.81</v>
      </c>
      <c r="Q1355" s="9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105"/>
        <v>130</v>
      </c>
      <c r="P1356" s="14">
        <f t="shared" si="106"/>
        <v>24.42</v>
      </c>
      <c r="Q1356" s="9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105"/>
        <v>123</v>
      </c>
      <c r="P1357" s="14">
        <f t="shared" si="106"/>
        <v>25.35</v>
      </c>
      <c r="Q1357" s="9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105"/>
        <v>183</v>
      </c>
      <c r="P1358" s="14">
        <f t="shared" si="106"/>
        <v>71.44</v>
      </c>
      <c r="Q1358" s="9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105"/>
        <v>125</v>
      </c>
      <c r="P1359" s="14">
        <f t="shared" si="106"/>
        <v>38.549999999999997</v>
      </c>
      <c r="Q1359" s="9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105"/>
        <v>112</v>
      </c>
      <c r="P1360" s="14">
        <f t="shared" si="106"/>
        <v>68.37</v>
      </c>
      <c r="Q1360" s="9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105"/>
        <v>116</v>
      </c>
      <c r="P1361" s="14">
        <f t="shared" si="106"/>
        <v>40.21</v>
      </c>
      <c r="Q1361" s="9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105"/>
        <v>173</v>
      </c>
      <c r="P1362" s="14">
        <f t="shared" si="106"/>
        <v>32.07</v>
      </c>
      <c r="Q1362" s="9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105"/>
        <v>126</v>
      </c>
      <c r="P1363" s="14">
        <f t="shared" si="106"/>
        <v>28.63</v>
      </c>
      <c r="Q1363" s="9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105"/>
        <v>109</v>
      </c>
      <c r="P1364" s="14">
        <f t="shared" si="106"/>
        <v>43.64</v>
      </c>
      <c r="Q1364" s="9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105"/>
        <v>100</v>
      </c>
      <c r="P1365" s="14">
        <f t="shared" si="106"/>
        <v>40</v>
      </c>
      <c r="Q1365" s="9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105"/>
        <v>119</v>
      </c>
      <c r="P1366" s="14">
        <f t="shared" si="106"/>
        <v>346.04</v>
      </c>
      <c r="Q1366" s="9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105"/>
        <v>100</v>
      </c>
      <c r="P1367" s="14">
        <f t="shared" si="106"/>
        <v>81.739999999999995</v>
      </c>
      <c r="Q1367" s="9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105"/>
        <v>126</v>
      </c>
      <c r="P1368" s="14">
        <f t="shared" si="106"/>
        <v>64.540000000000006</v>
      </c>
      <c r="Q1368" s="9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105"/>
        <v>114</v>
      </c>
      <c r="P1369" s="14">
        <f t="shared" si="106"/>
        <v>63.48</v>
      </c>
      <c r="Q1369" s="9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105"/>
        <v>111</v>
      </c>
      <c r="P1370" s="14">
        <f t="shared" si="106"/>
        <v>63.62</v>
      </c>
      <c r="Q1370" s="9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105"/>
        <v>105</v>
      </c>
      <c r="P1371" s="14">
        <f t="shared" si="106"/>
        <v>83.97</v>
      </c>
      <c r="Q1371" s="9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105"/>
        <v>104</v>
      </c>
      <c r="P1372" s="14">
        <f t="shared" si="106"/>
        <v>77.75</v>
      </c>
      <c r="Q1372" s="9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105"/>
        <v>107</v>
      </c>
      <c r="P1373" s="14">
        <f t="shared" si="106"/>
        <v>107.07</v>
      </c>
      <c r="Q1373" s="9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105"/>
        <v>124</v>
      </c>
      <c r="P1374" s="14">
        <f t="shared" si="106"/>
        <v>38.75</v>
      </c>
      <c r="Q1374" s="9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105"/>
        <v>105</v>
      </c>
      <c r="P1375" s="14">
        <f t="shared" si="106"/>
        <v>201.94</v>
      </c>
      <c r="Q1375" s="9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105"/>
        <v>189</v>
      </c>
      <c r="P1376" s="14">
        <f t="shared" si="106"/>
        <v>43.06</v>
      </c>
      <c r="Q1376" s="9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105"/>
        <v>171</v>
      </c>
      <c r="P1377" s="14">
        <f t="shared" si="106"/>
        <v>62.87</v>
      </c>
      <c r="Q1377" s="9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105"/>
        <v>252</v>
      </c>
      <c r="P1378" s="14">
        <f t="shared" si="106"/>
        <v>55.61</v>
      </c>
      <c r="Q1378" s="9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105"/>
        <v>116</v>
      </c>
      <c r="P1379" s="14">
        <f t="shared" si="106"/>
        <v>48.71</v>
      </c>
      <c r="Q1379" s="9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105"/>
        <v>203</v>
      </c>
      <c r="P1380" s="14">
        <f t="shared" si="106"/>
        <v>30.58</v>
      </c>
      <c r="Q1380" s="9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105"/>
        <v>112</v>
      </c>
      <c r="P1381" s="14">
        <f t="shared" si="106"/>
        <v>73.91</v>
      </c>
      <c r="Q1381" s="9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105"/>
        <v>424</v>
      </c>
      <c r="P1382" s="14">
        <f t="shared" si="106"/>
        <v>21.2</v>
      </c>
      <c r="Q1382" s="9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105"/>
        <v>107</v>
      </c>
      <c r="P1383" s="14">
        <f t="shared" si="106"/>
        <v>73.36</v>
      </c>
      <c r="Q1383" s="9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105"/>
        <v>104</v>
      </c>
      <c r="P1384" s="14">
        <f t="shared" si="106"/>
        <v>56.41</v>
      </c>
      <c r="Q1384" s="9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105"/>
        <v>212</v>
      </c>
      <c r="P1385" s="14">
        <f t="shared" si="106"/>
        <v>50.25</v>
      </c>
      <c r="Q1385" s="9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105"/>
        <v>124</v>
      </c>
      <c r="P1386" s="14">
        <f t="shared" si="106"/>
        <v>68.94</v>
      </c>
      <c r="Q1386" s="9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105"/>
        <v>110</v>
      </c>
      <c r="P1387" s="14">
        <f t="shared" si="106"/>
        <v>65.91</v>
      </c>
      <c r="Q1387" s="9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105"/>
        <v>219</v>
      </c>
      <c r="P1388" s="14">
        <f t="shared" si="106"/>
        <v>62.5</v>
      </c>
      <c r="Q1388" s="9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105"/>
        <v>137</v>
      </c>
      <c r="P1389" s="14">
        <f t="shared" si="106"/>
        <v>70.06</v>
      </c>
      <c r="Q1389" s="9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105"/>
        <v>135</v>
      </c>
      <c r="P1390" s="14">
        <f t="shared" si="106"/>
        <v>60.18</v>
      </c>
      <c r="Q1390" s="9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105"/>
        <v>145</v>
      </c>
      <c r="P1391" s="14">
        <f t="shared" si="106"/>
        <v>21.38</v>
      </c>
      <c r="Q1391" s="9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105"/>
        <v>109</v>
      </c>
      <c r="P1392" s="14">
        <f t="shared" si="106"/>
        <v>160.79</v>
      </c>
      <c r="Q1392" s="9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105"/>
        <v>110</v>
      </c>
      <c r="P1393" s="14">
        <f t="shared" si="106"/>
        <v>42.38</v>
      </c>
      <c r="Q1393" s="9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105"/>
        <v>114</v>
      </c>
      <c r="P1394" s="14">
        <f t="shared" si="106"/>
        <v>27.32</v>
      </c>
      <c r="Q1394" s="9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105"/>
        <v>102</v>
      </c>
      <c r="P1395" s="14">
        <f t="shared" si="106"/>
        <v>196.83</v>
      </c>
      <c r="Q1395" s="9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105"/>
        <v>122</v>
      </c>
      <c r="P1396" s="14">
        <f t="shared" si="106"/>
        <v>53.88</v>
      </c>
      <c r="Q1396" s="9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105"/>
        <v>112</v>
      </c>
      <c r="P1397" s="14">
        <f t="shared" si="106"/>
        <v>47.76</v>
      </c>
      <c r="Q1397" s="9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105"/>
        <v>107</v>
      </c>
      <c r="P1398" s="14">
        <f t="shared" si="106"/>
        <v>88.19</v>
      </c>
      <c r="Q1398" s="9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105"/>
        <v>114</v>
      </c>
      <c r="P1399" s="14">
        <f t="shared" si="106"/>
        <v>72.06</v>
      </c>
      <c r="Q1399" s="9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105"/>
        <v>110</v>
      </c>
      <c r="P1400" s="14">
        <f t="shared" si="106"/>
        <v>74.25</v>
      </c>
      <c r="Q1400" s="9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105"/>
        <v>126</v>
      </c>
      <c r="P1401" s="14">
        <f t="shared" si="106"/>
        <v>61.7</v>
      </c>
      <c r="Q1401" s="9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105"/>
        <v>167</v>
      </c>
      <c r="P1402" s="14">
        <f t="shared" si="106"/>
        <v>17.239999999999998</v>
      </c>
      <c r="Q1402" s="9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105"/>
        <v>497</v>
      </c>
      <c r="P1403" s="14">
        <f t="shared" si="106"/>
        <v>51.72</v>
      </c>
      <c r="Q1403" s="9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105"/>
        <v>109</v>
      </c>
      <c r="P1404" s="14">
        <f t="shared" si="106"/>
        <v>24.15</v>
      </c>
      <c r="Q1404" s="9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105"/>
        <v>103</v>
      </c>
      <c r="P1405" s="14">
        <f t="shared" si="106"/>
        <v>62.17</v>
      </c>
      <c r="Q1405" s="9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105"/>
        <v>2</v>
      </c>
      <c r="P1406" s="14">
        <f t="shared" si="106"/>
        <v>48.2</v>
      </c>
      <c r="Q1406" s="9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105"/>
        <v>0</v>
      </c>
      <c r="P1407" s="14">
        <f t="shared" si="106"/>
        <v>6.18</v>
      </c>
      <c r="Q1407" s="9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105"/>
        <v>0</v>
      </c>
      <c r="P1408" s="14">
        <f t="shared" si="106"/>
        <v>5</v>
      </c>
      <c r="Q1408" s="9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105"/>
        <v>1</v>
      </c>
      <c r="P1409" s="14">
        <f t="shared" si="106"/>
        <v>7.5</v>
      </c>
      <c r="Q1409" s="9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si="105"/>
        <v>7</v>
      </c>
      <c r="P1410" s="14">
        <f t="shared" si="106"/>
        <v>12</v>
      </c>
      <c r="Q1410" s="9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ref="O1411:O1474" si="110">ROUND(E1411/D1411*100,0)</f>
        <v>0</v>
      </c>
      <c r="P1411" s="14">
        <f t="shared" ref="P1411:P1474" si="111">IFERROR(ROUND(E1411/L1411,2),0)</f>
        <v>0</v>
      </c>
      <c r="Q1411" s="9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110"/>
        <v>0</v>
      </c>
      <c r="P1412" s="14">
        <f t="shared" si="111"/>
        <v>1</v>
      </c>
      <c r="Q1412" s="9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110"/>
        <v>0</v>
      </c>
      <c r="P1413" s="14">
        <f t="shared" si="111"/>
        <v>2.33</v>
      </c>
      <c r="Q1413" s="9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110"/>
        <v>5</v>
      </c>
      <c r="P1414" s="14">
        <f t="shared" si="111"/>
        <v>24.62</v>
      </c>
      <c r="Q1414" s="9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110"/>
        <v>5</v>
      </c>
      <c r="P1415" s="14">
        <f t="shared" si="111"/>
        <v>100</v>
      </c>
      <c r="Q1415" s="9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110"/>
        <v>0</v>
      </c>
      <c r="P1416" s="14">
        <f t="shared" si="111"/>
        <v>1</v>
      </c>
      <c r="Q1416" s="9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110"/>
        <v>18</v>
      </c>
      <c r="P1417" s="14">
        <f t="shared" si="111"/>
        <v>88.89</v>
      </c>
      <c r="Q1417" s="9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110"/>
        <v>0</v>
      </c>
      <c r="P1418" s="14">
        <f t="shared" si="111"/>
        <v>0</v>
      </c>
      <c r="Q1418" s="9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110"/>
        <v>1</v>
      </c>
      <c r="P1419" s="14">
        <f t="shared" si="111"/>
        <v>27.5</v>
      </c>
      <c r="Q1419" s="9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110"/>
        <v>0</v>
      </c>
      <c r="P1420" s="14">
        <f t="shared" si="111"/>
        <v>6</v>
      </c>
      <c r="Q1420" s="9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110"/>
        <v>7</v>
      </c>
      <c r="P1421" s="14">
        <f t="shared" si="111"/>
        <v>44.5</v>
      </c>
      <c r="Q1421" s="9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110"/>
        <v>3</v>
      </c>
      <c r="P1422" s="14">
        <f t="shared" si="111"/>
        <v>1</v>
      </c>
      <c r="Q1422" s="9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110"/>
        <v>0</v>
      </c>
      <c r="P1423" s="14">
        <f t="shared" si="111"/>
        <v>100</v>
      </c>
      <c r="Q1423" s="9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110"/>
        <v>0</v>
      </c>
      <c r="P1424" s="14">
        <f t="shared" si="111"/>
        <v>13</v>
      </c>
      <c r="Q1424" s="9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110"/>
        <v>0</v>
      </c>
      <c r="P1425" s="14">
        <f t="shared" si="111"/>
        <v>100</v>
      </c>
      <c r="Q1425" s="9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110"/>
        <v>20</v>
      </c>
      <c r="P1426" s="14">
        <f t="shared" si="111"/>
        <v>109.07</v>
      </c>
      <c r="Q1426" s="9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110"/>
        <v>0</v>
      </c>
      <c r="P1427" s="14">
        <f t="shared" si="111"/>
        <v>0</v>
      </c>
      <c r="Q1427" s="9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110"/>
        <v>0</v>
      </c>
      <c r="P1428" s="14">
        <f t="shared" si="111"/>
        <v>0</v>
      </c>
      <c r="Q1428" s="9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110"/>
        <v>8</v>
      </c>
      <c r="P1429" s="14">
        <f t="shared" si="111"/>
        <v>104.75</v>
      </c>
      <c r="Q1429" s="9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110"/>
        <v>5</v>
      </c>
      <c r="P1430" s="14">
        <f t="shared" si="111"/>
        <v>15</v>
      </c>
      <c r="Q1430" s="9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110"/>
        <v>0</v>
      </c>
      <c r="P1431" s="14">
        <f t="shared" si="111"/>
        <v>0</v>
      </c>
      <c r="Q1431" s="9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110"/>
        <v>8</v>
      </c>
      <c r="P1432" s="14">
        <f t="shared" si="111"/>
        <v>80.599999999999994</v>
      </c>
      <c r="Q1432" s="9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110"/>
        <v>32</v>
      </c>
      <c r="P1433" s="14">
        <f t="shared" si="111"/>
        <v>115.55</v>
      </c>
      <c r="Q1433" s="9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110"/>
        <v>0</v>
      </c>
      <c r="P1434" s="14">
        <f t="shared" si="111"/>
        <v>0</v>
      </c>
      <c r="Q1434" s="9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110"/>
        <v>7</v>
      </c>
      <c r="P1435" s="14">
        <f t="shared" si="111"/>
        <v>80.5</v>
      </c>
      <c r="Q1435" s="9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110"/>
        <v>10</v>
      </c>
      <c r="P1436" s="14">
        <f t="shared" si="111"/>
        <v>744.55</v>
      </c>
      <c r="Q1436" s="9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110"/>
        <v>0</v>
      </c>
      <c r="P1437" s="14">
        <f t="shared" si="111"/>
        <v>7.5</v>
      </c>
      <c r="Q1437" s="9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110"/>
        <v>1</v>
      </c>
      <c r="P1438" s="14">
        <f t="shared" si="111"/>
        <v>38.5</v>
      </c>
      <c r="Q1438" s="9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110"/>
        <v>27</v>
      </c>
      <c r="P1439" s="14">
        <f t="shared" si="111"/>
        <v>36.68</v>
      </c>
      <c r="Q1439" s="9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110"/>
        <v>3</v>
      </c>
      <c r="P1440" s="14">
        <f t="shared" si="111"/>
        <v>75</v>
      </c>
      <c r="Q1440" s="9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110"/>
        <v>7</v>
      </c>
      <c r="P1441" s="14">
        <f t="shared" si="111"/>
        <v>30</v>
      </c>
      <c r="Q1441" s="9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110"/>
        <v>0</v>
      </c>
      <c r="P1442" s="14">
        <f t="shared" si="111"/>
        <v>1</v>
      </c>
      <c r="Q1442" s="9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110"/>
        <v>1</v>
      </c>
      <c r="P1443" s="14">
        <f t="shared" si="111"/>
        <v>673.33</v>
      </c>
      <c r="Q1443" s="9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110"/>
        <v>0</v>
      </c>
      <c r="P1444" s="14">
        <f t="shared" si="111"/>
        <v>0</v>
      </c>
      <c r="Q1444" s="9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110"/>
        <v>0</v>
      </c>
      <c r="P1445" s="14">
        <f t="shared" si="111"/>
        <v>0</v>
      </c>
      <c r="Q1445" s="9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110"/>
        <v>0</v>
      </c>
      <c r="P1446" s="14">
        <f t="shared" si="111"/>
        <v>0</v>
      </c>
      <c r="Q1446" s="9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110"/>
        <v>0</v>
      </c>
      <c r="P1447" s="14">
        <f t="shared" si="111"/>
        <v>0</v>
      </c>
      <c r="Q1447" s="9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110"/>
        <v>0</v>
      </c>
      <c r="P1448" s="14">
        <f t="shared" si="111"/>
        <v>0</v>
      </c>
      <c r="Q1448" s="9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110"/>
        <v>0</v>
      </c>
      <c r="P1449" s="14">
        <f t="shared" si="111"/>
        <v>25</v>
      </c>
      <c r="Q1449" s="9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110"/>
        <v>0</v>
      </c>
      <c r="P1450" s="14">
        <f t="shared" si="111"/>
        <v>0</v>
      </c>
      <c r="Q1450" s="9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110"/>
        <v>0</v>
      </c>
      <c r="P1451" s="14">
        <f t="shared" si="111"/>
        <v>0</v>
      </c>
      <c r="Q1451" s="9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110"/>
        <v>0</v>
      </c>
      <c r="P1452" s="14">
        <f t="shared" si="111"/>
        <v>1</v>
      </c>
      <c r="Q1452" s="9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110"/>
        <v>0</v>
      </c>
      <c r="P1453" s="14">
        <f t="shared" si="111"/>
        <v>1</v>
      </c>
      <c r="Q1453" s="9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110"/>
        <v>0</v>
      </c>
      <c r="P1454" s="14">
        <f t="shared" si="111"/>
        <v>0</v>
      </c>
      <c r="Q1454" s="9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110"/>
        <v>0</v>
      </c>
      <c r="P1455" s="14">
        <f t="shared" si="111"/>
        <v>0</v>
      </c>
      <c r="Q1455" s="9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110"/>
        <v>1</v>
      </c>
      <c r="P1456" s="14">
        <f t="shared" si="111"/>
        <v>15</v>
      </c>
      <c r="Q1456" s="9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110"/>
        <v>11</v>
      </c>
      <c r="P1457" s="14">
        <f t="shared" si="111"/>
        <v>225</v>
      </c>
      <c r="Q1457" s="9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110"/>
        <v>3</v>
      </c>
      <c r="P1458" s="14">
        <f t="shared" si="111"/>
        <v>48.33</v>
      </c>
      <c r="Q1458" s="9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110"/>
        <v>0</v>
      </c>
      <c r="P1459" s="14">
        <f t="shared" si="111"/>
        <v>0</v>
      </c>
      <c r="Q1459" s="9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110"/>
        <v>0</v>
      </c>
      <c r="P1460" s="14">
        <f t="shared" si="111"/>
        <v>0</v>
      </c>
      <c r="Q1460" s="9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110"/>
        <v>0</v>
      </c>
      <c r="P1461" s="14">
        <f t="shared" si="111"/>
        <v>0</v>
      </c>
      <c r="Q1461" s="9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110"/>
        <v>0</v>
      </c>
      <c r="P1462" s="14">
        <f t="shared" si="111"/>
        <v>0</v>
      </c>
      <c r="Q1462" s="9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110"/>
        <v>101</v>
      </c>
      <c r="P1463" s="14">
        <f t="shared" si="111"/>
        <v>44.67</v>
      </c>
      <c r="Q1463" s="9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110"/>
        <v>109</v>
      </c>
      <c r="P1464" s="14">
        <f t="shared" si="111"/>
        <v>28.94</v>
      </c>
      <c r="Q1464" s="9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110"/>
        <v>148</v>
      </c>
      <c r="P1465" s="14">
        <f t="shared" si="111"/>
        <v>35.44</v>
      </c>
      <c r="Q1465" s="9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110"/>
        <v>163</v>
      </c>
      <c r="P1466" s="14">
        <f t="shared" si="111"/>
        <v>34.869999999999997</v>
      </c>
      <c r="Q1466" s="9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110"/>
        <v>456</v>
      </c>
      <c r="P1467" s="14">
        <f t="shared" si="111"/>
        <v>52.62</v>
      </c>
      <c r="Q1467" s="9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110"/>
        <v>108</v>
      </c>
      <c r="P1468" s="14">
        <f t="shared" si="111"/>
        <v>69.599999999999994</v>
      </c>
      <c r="Q1468" s="9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110"/>
        <v>115</v>
      </c>
      <c r="P1469" s="14">
        <f t="shared" si="111"/>
        <v>76.72</v>
      </c>
      <c r="Q1469" s="9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110"/>
        <v>102</v>
      </c>
      <c r="P1470" s="14">
        <f t="shared" si="111"/>
        <v>33.19</v>
      </c>
      <c r="Q1470" s="9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110"/>
        <v>108</v>
      </c>
      <c r="P1471" s="14">
        <f t="shared" si="111"/>
        <v>149.46</v>
      </c>
      <c r="Q1471" s="9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110"/>
        <v>125</v>
      </c>
      <c r="P1472" s="14">
        <f t="shared" si="111"/>
        <v>23.17</v>
      </c>
      <c r="Q1472" s="9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110"/>
        <v>104</v>
      </c>
      <c r="P1473" s="14">
        <f t="shared" si="111"/>
        <v>96.88</v>
      </c>
      <c r="Q1473" s="9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si="110"/>
        <v>139</v>
      </c>
      <c r="P1474" s="14">
        <f t="shared" si="111"/>
        <v>103.2</v>
      </c>
      <c r="Q1474" s="9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ref="O1475:O1538" si="115">ROUND(E1475/D1475*100,0)</f>
        <v>121</v>
      </c>
      <c r="P1475" s="14">
        <f t="shared" ref="P1475:P1538" si="116">IFERROR(ROUND(E1475/L1475,2),0)</f>
        <v>38.46</v>
      </c>
      <c r="Q1475" s="9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115"/>
        <v>112</v>
      </c>
      <c r="P1476" s="14">
        <f t="shared" si="116"/>
        <v>44.32</v>
      </c>
      <c r="Q1476" s="9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115"/>
        <v>189</v>
      </c>
      <c r="P1477" s="14">
        <f t="shared" si="116"/>
        <v>64.17</v>
      </c>
      <c r="Q1477" s="9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115"/>
        <v>662</v>
      </c>
      <c r="P1478" s="14">
        <f t="shared" si="116"/>
        <v>43.33</v>
      </c>
      <c r="Q1478" s="9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115"/>
        <v>111</v>
      </c>
      <c r="P1479" s="14">
        <f t="shared" si="116"/>
        <v>90.5</v>
      </c>
      <c r="Q1479" s="9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115"/>
        <v>1182</v>
      </c>
      <c r="P1480" s="14">
        <f t="shared" si="116"/>
        <v>29.19</v>
      </c>
      <c r="Q1480" s="9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115"/>
        <v>137</v>
      </c>
      <c r="P1481" s="14">
        <f t="shared" si="116"/>
        <v>30.96</v>
      </c>
      <c r="Q1481" s="9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115"/>
        <v>117</v>
      </c>
      <c r="P1482" s="14">
        <f t="shared" si="116"/>
        <v>92.16</v>
      </c>
      <c r="Q1482" s="9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115"/>
        <v>2</v>
      </c>
      <c r="P1483" s="14">
        <f t="shared" si="116"/>
        <v>17.5</v>
      </c>
      <c r="Q1483" s="9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115"/>
        <v>0</v>
      </c>
      <c r="P1484" s="14">
        <f t="shared" si="116"/>
        <v>5</v>
      </c>
      <c r="Q1484" s="9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115"/>
        <v>1</v>
      </c>
      <c r="P1485" s="14">
        <f t="shared" si="116"/>
        <v>25</v>
      </c>
      <c r="Q1485" s="9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115"/>
        <v>0</v>
      </c>
      <c r="P1486" s="14">
        <f t="shared" si="116"/>
        <v>0</v>
      </c>
      <c r="Q1486" s="9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115"/>
        <v>2</v>
      </c>
      <c r="P1487" s="14">
        <f t="shared" si="116"/>
        <v>50</v>
      </c>
      <c r="Q1487" s="9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115"/>
        <v>0</v>
      </c>
      <c r="P1488" s="14">
        <f t="shared" si="116"/>
        <v>16</v>
      </c>
      <c r="Q1488" s="9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115"/>
        <v>0</v>
      </c>
      <c r="P1489" s="14">
        <f t="shared" si="116"/>
        <v>0</v>
      </c>
      <c r="Q1489" s="9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115"/>
        <v>2</v>
      </c>
      <c r="P1490" s="14">
        <f t="shared" si="116"/>
        <v>60</v>
      </c>
      <c r="Q1490" s="9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115"/>
        <v>0</v>
      </c>
      <c r="P1491" s="14">
        <f t="shared" si="116"/>
        <v>0</v>
      </c>
      <c r="Q1491" s="9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115"/>
        <v>31</v>
      </c>
      <c r="P1492" s="14">
        <f t="shared" si="116"/>
        <v>47.11</v>
      </c>
      <c r="Q1492" s="9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115"/>
        <v>8</v>
      </c>
      <c r="P1493" s="14">
        <f t="shared" si="116"/>
        <v>100</v>
      </c>
      <c r="Q1493" s="9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115"/>
        <v>1</v>
      </c>
      <c r="P1494" s="14">
        <f t="shared" si="116"/>
        <v>15</v>
      </c>
      <c r="Q1494" s="9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115"/>
        <v>0</v>
      </c>
      <c r="P1495" s="14">
        <f t="shared" si="116"/>
        <v>0</v>
      </c>
      <c r="Q1495" s="9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115"/>
        <v>9</v>
      </c>
      <c r="P1496" s="14">
        <f t="shared" si="116"/>
        <v>40.450000000000003</v>
      </c>
      <c r="Q1496" s="9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115"/>
        <v>0</v>
      </c>
      <c r="P1497" s="14">
        <f t="shared" si="116"/>
        <v>0</v>
      </c>
      <c r="Q1497" s="9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115"/>
        <v>0</v>
      </c>
      <c r="P1498" s="14">
        <f t="shared" si="116"/>
        <v>0</v>
      </c>
      <c r="Q1498" s="9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115"/>
        <v>0</v>
      </c>
      <c r="P1499" s="14">
        <f t="shared" si="116"/>
        <v>1</v>
      </c>
      <c r="Q1499" s="9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115"/>
        <v>2</v>
      </c>
      <c r="P1500" s="14">
        <f t="shared" si="116"/>
        <v>19</v>
      </c>
      <c r="Q1500" s="9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115"/>
        <v>0</v>
      </c>
      <c r="P1501" s="14">
        <f t="shared" si="116"/>
        <v>5</v>
      </c>
      <c r="Q1501" s="9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115"/>
        <v>25</v>
      </c>
      <c r="P1502" s="14">
        <f t="shared" si="116"/>
        <v>46.73</v>
      </c>
      <c r="Q1502" s="9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115"/>
        <v>166</v>
      </c>
      <c r="P1503" s="14">
        <f t="shared" si="116"/>
        <v>97.73</v>
      </c>
      <c r="Q1503" s="9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115"/>
        <v>101</v>
      </c>
      <c r="P1504" s="14">
        <f t="shared" si="116"/>
        <v>67.84</v>
      </c>
      <c r="Q1504" s="9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115"/>
        <v>108</v>
      </c>
      <c r="P1505" s="14">
        <f t="shared" si="116"/>
        <v>56.98</v>
      </c>
      <c r="Q1505" s="9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115"/>
        <v>278</v>
      </c>
      <c r="P1506" s="14">
        <f t="shared" si="116"/>
        <v>67.16</v>
      </c>
      <c r="Q1506" s="9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115"/>
        <v>104</v>
      </c>
      <c r="P1507" s="14">
        <f t="shared" si="116"/>
        <v>48.04</v>
      </c>
      <c r="Q1507" s="9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115"/>
        <v>111</v>
      </c>
      <c r="P1508" s="14">
        <f t="shared" si="116"/>
        <v>38.86</v>
      </c>
      <c r="Q1508" s="9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115"/>
        <v>215</v>
      </c>
      <c r="P1509" s="14">
        <f t="shared" si="116"/>
        <v>78.180000000000007</v>
      </c>
      <c r="Q1509" s="9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115"/>
        <v>111</v>
      </c>
      <c r="P1510" s="14">
        <f t="shared" si="116"/>
        <v>97.11</v>
      </c>
      <c r="Q1510" s="9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115"/>
        <v>124</v>
      </c>
      <c r="P1511" s="14">
        <f t="shared" si="116"/>
        <v>110.39</v>
      </c>
      <c r="Q1511" s="9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115"/>
        <v>101</v>
      </c>
      <c r="P1512" s="14">
        <f t="shared" si="116"/>
        <v>39.92</v>
      </c>
      <c r="Q1512" s="9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115"/>
        <v>112</v>
      </c>
      <c r="P1513" s="14">
        <f t="shared" si="116"/>
        <v>75.98</v>
      </c>
      <c r="Q1513" s="9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115"/>
        <v>559</v>
      </c>
      <c r="P1514" s="14">
        <f t="shared" si="116"/>
        <v>58.38</v>
      </c>
      <c r="Q1514" s="9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115"/>
        <v>150</v>
      </c>
      <c r="P1515" s="14">
        <f t="shared" si="116"/>
        <v>55.82</v>
      </c>
      <c r="Q1515" s="9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115"/>
        <v>106</v>
      </c>
      <c r="P1516" s="14">
        <f t="shared" si="116"/>
        <v>151.24</v>
      </c>
      <c r="Q1516" s="9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115"/>
        <v>157</v>
      </c>
      <c r="P1517" s="14">
        <f t="shared" si="116"/>
        <v>849.67</v>
      </c>
      <c r="Q1517" s="9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115"/>
        <v>109</v>
      </c>
      <c r="P1518" s="14">
        <f t="shared" si="116"/>
        <v>159.24</v>
      </c>
      <c r="Q1518" s="9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115"/>
        <v>162</v>
      </c>
      <c r="P1519" s="14">
        <f t="shared" si="116"/>
        <v>39.51</v>
      </c>
      <c r="Q1519" s="9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115"/>
        <v>205</v>
      </c>
      <c r="P1520" s="14">
        <f t="shared" si="116"/>
        <v>130.53</v>
      </c>
      <c r="Q1520" s="9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115"/>
        <v>103</v>
      </c>
      <c r="P1521" s="14">
        <f t="shared" si="116"/>
        <v>64.16</v>
      </c>
      <c r="Q1521" s="9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115"/>
        <v>103</v>
      </c>
      <c r="P1522" s="14">
        <f t="shared" si="116"/>
        <v>111.53</v>
      </c>
      <c r="Q1522" s="9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115"/>
        <v>107</v>
      </c>
      <c r="P1523" s="14">
        <f t="shared" si="116"/>
        <v>170.45</v>
      </c>
      <c r="Q1523" s="9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115"/>
        <v>139</v>
      </c>
      <c r="P1524" s="14">
        <f t="shared" si="116"/>
        <v>133.74</v>
      </c>
      <c r="Q1524" s="9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115"/>
        <v>125</v>
      </c>
      <c r="P1525" s="14">
        <f t="shared" si="116"/>
        <v>95.83</v>
      </c>
      <c r="Q1525" s="9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115"/>
        <v>207</v>
      </c>
      <c r="P1526" s="14">
        <f t="shared" si="116"/>
        <v>221.79</v>
      </c>
      <c r="Q1526" s="9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115"/>
        <v>174</v>
      </c>
      <c r="P1527" s="14">
        <f t="shared" si="116"/>
        <v>32.32</v>
      </c>
      <c r="Q1527" s="9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115"/>
        <v>120</v>
      </c>
      <c r="P1528" s="14">
        <f t="shared" si="116"/>
        <v>98.84</v>
      </c>
      <c r="Q1528" s="9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115"/>
        <v>110</v>
      </c>
      <c r="P1529" s="14">
        <f t="shared" si="116"/>
        <v>55.22</v>
      </c>
      <c r="Q1529" s="9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115"/>
        <v>282</v>
      </c>
      <c r="P1530" s="14">
        <f t="shared" si="116"/>
        <v>52.79</v>
      </c>
      <c r="Q1530" s="9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115"/>
        <v>101</v>
      </c>
      <c r="P1531" s="14">
        <f t="shared" si="116"/>
        <v>135.66999999999999</v>
      </c>
      <c r="Q1531" s="9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115"/>
        <v>135</v>
      </c>
      <c r="P1532" s="14">
        <f t="shared" si="116"/>
        <v>53.99</v>
      </c>
      <c r="Q1532" s="9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115"/>
        <v>176</v>
      </c>
      <c r="P1533" s="14">
        <f t="shared" si="116"/>
        <v>56.64</v>
      </c>
      <c r="Q1533" s="9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115"/>
        <v>484</v>
      </c>
      <c r="P1534" s="14">
        <f t="shared" si="116"/>
        <v>82.32</v>
      </c>
      <c r="Q1534" s="9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115"/>
        <v>145</v>
      </c>
      <c r="P1535" s="14">
        <f t="shared" si="116"/>
        <v>88.26</v>
      </c>
      <c r="Q1535" s="9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115"/>
        <v>418</v>
      </c>
      <c r="P1536" s="14">
        <f t="shared" si="116"/>
        <v>84.91</v>
      </c>
      <c r="Q1536" s="9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115"/>
        <v>132</v>
      </c>
      <c r="P1537" s="14">
        <f t="shared" si="116"/>
        <v>48.15</v>
      </c>
      <c r="Q1537" s="9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si="115"/>
        <v>250</v>
      </c>
      <c r="P1538" s="14">
        <f t="shared" si="116"/>
        <v>66.02</v>
      </c>
      <c r="Q1538" s="9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ref="O1539:O1602" si="120">ROUND(E1539/D1539*100,0)</f>
        <v>180</v>
      </c>
      <c r="P1539" s="14">
        <f t="shared" ref="P1539:P1602" si="121">IFERROR(ROUND(E1539/L1539,2),0)</f>
        <v>96.38</v>
      </c>
      <c r="Q1539" s="9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120"/>
        <v>103</v>
      </c>
      <c r="P1540" s="14">
        <f t="shared" si="121"/>
        <v>156.16999999999999</v>
      </c>
      <c r="Q1540" s="9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120"/>
        <v>136</v>
      </c>
      <c r="P1541" s="14">
        <f t="shared" si="121"/>
        <v>95.76</v>
      </c>
      <c r="Q1541" s="9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120"/>
        <v>118</v>
      </c>
      <c r="P1542" s="14">
        <f t="shared" si="121"/>
        <v>180.41</v>
      </c>
      <c r="Q1542" s="9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120"/>
        <v>0</v>
      </c>
      <c r="P1543" s="14">
        <f t="shared" si="121"/>
        <v>3</v>
      </c>
      <c r="Q1543" s="9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120"/>
        <v>4</v>
      </c>
      <c r="P1544" s="14">
        <f t="shared" si="121"/>
        <v>20</v>
      </c>
      <c r="Q1544" s="9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120"/>
        <v>0</v>
      </c>
      <c r="P1545" s="14">
        <f t="shared" si="121"/>
        <v>10</v>
      </c>
      <c r="Q1545" s="9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120"/>
        <v>0</v>
      </c>
      <c r="P1546" s="14">
        <f t="shared" si="121"/>
        <v>0</v>
      </c>
      <c r="Q1546" s="9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120"/>
        <v>0</v>
      </c>
      <c r="P1547" s="14">
        <f t="shared" si="121"/>
        <v>1</v>
      </c>
      <c r="Q1547" s="9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120"/>
        <v>29</v>
      </c>
      <c r="P1548" s="14">
        <f t="shared" si="121"/>
        <v>26.27</v>
      </c>
      <c r="Q1548" s="9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120"/>
        <v>0</v>
      </c>
      <c r="P1549" s="14">
        <f t="shared" si="121"/>
        <v>0</v>
      </c>
      <c r="Q1549" s="9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120"/>
        <v>9</v>
      </c>
      <c r="P1550" s="14">
        <f t="shared" si="121"/>
        <v>60</v>
      </c>
      <c r="Q1550" s="9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120"/>
        <v>34</v>
      </c>
      <c r="P1551" s="14">
        <f t="shared" si="121"/>
        <v>28.33</v>
      </c>
      <c r="Q1551" s="9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120"/>
        <v>13</v>
      </c>
      <c r="P1552" s="14">
        <f t="shared" si="121"/>
        <v>14.43</v>
      </c>
      <c r="Q1552" s="9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120"/>
        <v>0</v>
      </c>
      <c r="P1553" s="14">
        <f t="shared" si="121"/>
        <v>0</v>
      </c>
      <c r="Q1553" s="9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120"/>
        <v>49</v>
      </c>
      <c r="P1554" s="14">
        <f t="shared" si="121"/>
        <v>132.19</v>
      </c>
      <c r="Q1554" s="9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120"/>
        <v>0</v>
      </c>
      <c r="P1555" s="14">
        <f t="shared" si="121"/>
        <v>0</v>
      </c>
      <c r="Q1555" s="9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120"/>
        <v>0</v>
      </c>
      <c r="P1556" s="14">
        <f t="shared" si="121"/>
        <v>0</v>
      </c>
      <c r="Q1556" s="9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120"/>
        <v>0</v>
      </c>
      <c r="P1557" s="14">
        <f t="shared" si="121"/>
        <v>0</v>
      </c>
      <c r="Q1557" s="9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120"/>
        <v>45</v>
      </c>
      <c r="P1558" s="14">
        <f t="shared" si="121"/>
        <v>56.42</v>
      </c>
      <c r="Q1558" s="9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120"/>
        <v>4</v>
      </c>
      <c r="P1559" s="14">
        <f t="shared" si="121"/>
        <v>100</v>
      </c>
      <c r="Q1559" s="9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120"/>
        <v>5</v>
      </c>
      <c r="P1560" s="14">
        <f t="shared" si="121"/>
        <v>11.67</v>
      </c>
      <c r="Q1560" s="9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120"/>
        <v>0</v>
      </c>
      <c r="P1561" s="14">
        <f t="shared" si="121"/>
        <v>50</v>
      </c>
      <c r="Q1561" s="9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120"/>
        <v>4</v>
      </c>
      <c r="P1562" s="14">
        <f t="shared" si="121"/>
        <v>23.5</v>
      </c>
      <c r="Q1562" s="9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120"/>
        <v>1</v>
      </c>
      <c r="P1563" s="14">
        <f t="shared" si="121"/>
        <v>67</v>
      </c>
      <c r="Q1563" s="9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120"/>
        <v>0</v>
      </c>
      <c r="P1564" s="14">
        <f t="shared" si="121"/>
        <v>0</v>
      </c>
      <c r="Q1564" s="9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120"/>
        <v>1</v>
      </c>
      <c r="P1565" s="14">
        <f t="shared" si="121"/>
        <v>42.5</v>
      </c>
      <c r="Q1565" s="9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120"/>
        <v>0</v>
      </c>
      <c r="P1566" s="14">
        <f t="shared" si="121"/>
        <v>10</v>
      </c>
      <c r="Q1566" s="9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120"/>
        <v>3</v>
      </c>
      <c r="P1567" s="14">
        <f t="shared" si="121"/>
        <v>100</v>
      </c>
      <c r="Q1567" s="9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120"/>
        <v>21</v>
      </c>
      <c r="P1568" s="14">
        <f t="shared" si="121"/>
        <v>108.05</v>
      </c>
      <c r="Q1568" s="9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120"/>
        <v>4</v>
      </c>
      <c r="P1569" s="14">
        <f t="shared" si="121"/>
        <v>26.92</v>
      </c>
      <c r="Q1569" s="9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120"/>
        <v>14</v>
      </c>
      <c r="P1570" s="14">
        <f t="shared" si="121"/>
        <v>155</v>
      </c>
      <c r="Q1570" s="9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120"/>
        <v>0</v>
      </c>
      <c r="P1571" s="14">
        <f t="shared" si="121"/>
        <v>0</v>
      </c>
      <c r="Q1571" s="9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120"/>
        <v>41</v>
      </c>
      <c r="P1572" s="14">
        <f t="shared" si="121"/>
        <v>47.77</v>
      </c>
      <c r="Q1572" s="9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120"/>
        <v>1</v>
      </c>
      <c r="P1573" s="14">
        <f t="shared" si="121"/>
        <v>20</v>
      </c>
      <c r="Q1573" s="9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120"/>
        <v>5</v>
      </c>
      <c r="P1574" s="14">
        <f t="shared" si="121"/>
        <v>41.67</v>
      </c>
      <c r="Q1574" s="9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120"/>
        <v>2</v>
      </c>
      <c r="P1575" s="14">
        <f t="shared" si="121"/>
        <v>74.33</v>
      </c>
      <c r="Q1575" s="9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120"/>
        <v>5</v>
      </c>
      <c r="P1576" s="14">
        <f t="shared" si="121"/>
        <v>84.33</v>
      </c>
      <c r="Q1576" s="9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120"/>
        <v>23</v>
      </c>
      <c r="P1577" s="14">
        <f t="shared" si="121"/>
        <v>65.459999999999994</v>
      </c>
      <c r="Q1577" s="9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120"/>
        <v>13</v>
      </c>
      <c r="P1578" s="14">
        <f t="shared" si="121"/>
        <v>65</v>
      </c>
      <c r="Q1578" s="9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120"/>
        <v>1</v>
      </c>
      <c r="P1579" s="14">
        <f t="shared" si="121"/>
        <v>27.5</v>
      </c>
      <c r="Q1579" s="9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120"/>
        <v>11</v>
      </c>
      <c r="P1580" s="14">
        <f t="shared" si="121"/>
        <v>51.25</v>
      </c>
      <c r="Q1580" s="9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120"/>
        <v>1</v>
      </c>
      <c r="P1581" s="14">
        <f t="shared" si="121"/>
        <v>14</v>
      </c>
      <c r="Q1581" s="9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120"/>
        <v>0</v>
      </c>
      <c r="P1582" s="14">
        <f t="shared" si="121"/>
        <v>0</v>
      </c>
      <c r="Q1582" s="9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120"/>
        <v>1</v>
      </c>
      <c r="P1583" s="14">
        <f t="shared" si="121"/>
        <v>5</v>
      </c>
      <c r="Q1583" s="9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120"/>
        <v>9</v>
      </c>
      <c r="P1584" s="14">
        <f t="shared" si="121"/>
        <v>31</v>
      </c>
      <c r="Q1584" s="9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120"/>
        <v>0</v>
      </c>
      <c r="P1585" s="14">
        <f t="shared" si="121"/>
        <v>15</v>
      </c>
      <c r="Q1585" s="9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120"/>
        <v>0</v>
      </c>
      <c r="P1586" s="14">
        <f t="shared" si="121"/>
        <v>0</v>
      </c>
      <c r="Q1586" s="9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120"/>
        <v>79</v>
      </c>
      <c r="P1587" s="14">
        <f t="shared" si="121"/>
        <v>131.66999999999999</v>
      </c>
      <c r="Q1587" s="9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120"/>
        <v>0</v>
      </c>
      <c r="P1588" s="14">
        <f t="shared" si="121"/>
        <v>0</v>
      </c>
      <c r="Q1588" s="9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120"/>
        <v>0</v>
      </c>
      <c r="P1589" s="14">
        <f t="shared" si="121"/>
        <v>1</v>
      </c>
      <c r="Q1589" s="9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120"/>
        <v>0</v>
      </c>
      <c r="P1590" s="14">
        <f t="shared" si="121"/>
        <v>0</v>
      </c>
      <c r="Q1590" s="9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120"/>
        <v>0</v>
      </c>
      <c r="P1591" s="14">
        <f t="shared" si="121"/>
        <v>0</v>
      </c>
      <c r="Q1591" s="9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120"/>
        <v>2</v>
      </c>
      <c r="P1592" s="14">
        <f t="shared" si="121"/>
        <v>510</v>
      </c>
      <c r="Q1592" s="9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120"/>
        <v>29</v>
      </c>
      <c r="P1593" s="14">
        <f t="shared" si="121"/>
        <v>44.48</v>
      </c>
      <c r="Q1593" s="9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120"/>
        <v>0</v>
      </c>
      <c r="P1594" s="14">
        <f t="shared" si="121"/>
        <v>0</v>
      </c>
      <c r="Q1594" s="9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120"/>
        <v>0</v>
      </c>
      <c r="P1595" s="14">
        <f t="shared" si="121"/>
        <v>1</v>
      </c>
      <c r="Q1595" s="9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120"/>
        <v>21</v>
      </c>
      <c r="P1596" s="14">
        <f t="shared" si="121"/>
        <v>20.5</v>
      </c>
      <c r="Q1596" s="9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120"/>
        <v>0</v>
      </c>
      <c r="P1597" s="14">
        <f t="shared" si="121"/>
        <v>40</v>
      </c>
      <c r="Q1597" s="9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120"/>
        <v>2</v>
      </c>
      <c r="P1598" s="14">
        <f t="shared" si="121"/>
        <v>25</v>
      </c>
      <c r="Q1598" s="9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120"/>
        <v>0</v>
      </c>
      <c r="P1599" s="14">
        <f t="shared" si="121"/>
        <v>0</v>
      </c>
      <c r="Q1599" s="9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120"/>
        <v>0</v>
      </c>
      <c r="P1600" s="14">
        <f t="shared" si="121"/>
        <v>1</v>
      </c>
      <c r="Q1600" s="9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120"/>
        <v>0</v>
      </c>
      <c r="P1601" s="14">
        <f t="shared" si="121"/>
        <v>0</v>
      </c>
      <c r="Q1601" s="9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si="120"/>
        <v>7</v>
      </c>
      <c r="P1602" s="14">
        <f t="shared" si="121"/>
        <v>40.78</v>
      </c>
      <c r="Q1602" s="9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ref="O1603:O1666" si="125">ROUND(E1603/D1603*100,0)</f>
        <v>108</v>
      </c>
      <c r="P1603" s="14">
        <f t="shared" ref="P1603:P1666" si="126">IFERROR(ROUND(E1603/L1603,2),0)</f>
        <v>48.33</v>
      </c>
      <c r="Q1603" s="9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25"/>
        <v>100</v>
      </c>
      <c r="P1604" s="14">
        <f t="shared" si="126"/>
        <v>46.95</v>
      </c>
      <c r="Q1604" s="9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25"/>
        <v>100</v>
      </c>
      <c r="P1605" s="14">
        <f t="shared" si="126"/>
        <v>66.69</v>
      </c>
      <c r="Q1605" s="9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25"/>
        <v>122</v>
      </c>
      <c r="P1606" s="14">
        <f t="shared" si="126"/>
        <v>48.84</v>
      </c>
      <c r="Q1606" s="9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25"/>
        <v>101</v>
      </c>
      <c r="P1607" s="14">
        <f t="shared" si="126"/>
        <v>137.31</v>
      </c>
      <c r="Q1607" s="9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25"/>
        <v>101</v>
      </c>
      <c r="P1608" s="14">
        <f t="shared" si="126"/>
        <v>87.83</v>
      </c>
      <c r="Q1608" s="9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25"/>
        <v>145</v>
      </c>
      <c r="P1609" s="14">
        <f t="shared" si="126"/>
        <v>70.790000000000006</v>
      </c>
      <c r="Q1609" s="9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25"/>
        <v>101</v>
      </c>
      <c r="P1610" s="14">
        <f t="shared" si="126"/>
        <v>52.83</v>
      </c>
      <c r="Q1610" s="9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25"/>
        <v>118</v>
      </c>
      <c r="P1611" s="14">
        <f t="shared" si="126"/>
        <v>443.75</v>
      </c>
      <c r="Q1611" s="9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25"/>
        <v>272</v>
      </c>
      <c r="P1612" s="14">
        <f t="shared" si="126"/>
        <v>48.54</v>
      </c>
      <c r="Q1612" s="9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25"/>
        <v>125</v>
      </c>
      <c r="P1613" s="14">
        <f t="shared" si="126"/>
        <v>37.07</v>
      </c>
      <c r="Q1613" s="9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25"/>
        <v>110</v>
      </c>
      <c r="P1614" s="14">
        <f t="shared" si="126"/>
        <v>50</v>
      </c>
      <c r="Q1614" s="9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25"/>
        <v>102</v>
      </c>
      <c r="P1615" s="14">
        <f t="shared" si="126"/>
        <v>39.04</v>
      </c>
      <c r="Q1615" s="9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25"/>
        <v>103</v>
      </c>
      <c r="P1616" s="14">
        <f t="shared" si="126"/>
        <v>66.69</v>
      </c>
      <c r="Q1616" s="9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25"/>
        <v>114</v>
      </c>
      <c r="P1617" s="14">
        <f t="shared" si="126"/>
        <v>67.13</v>
      </c>
      <c r="Q1617" s="9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25"/>
        <v>104</v>
      </c>
      <c r="P1618" s="14">
        <f t="shared" si="126"/>
        <v>66.37</v>
      </c>
      <c r="Q1618" s="9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25"/>
        <v>146</v>
      </c>
      <c r="P1619" s="14">
        <f t="shared" si="126"/>
        <v>64.62</v>
      </c>
      <c r="Q1619" s="9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25"/>
        <v>105</v>
      </c>
      <c r="P1620" s="14">
        <f t="shared" si="126"/>
        <v>58.37</v>
      </c>
      <c r="Q1620" s="9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25"/>
        <v>133</v>
      </c>
      <c r="P1621" s="14">
        <f t="shared" si="126"/>
        <v>86.96</v>
      </c>
      <c r="Q1621" s="9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25"/>
        <v>113</v>
      </c>
      <c r="P1622" s="14">
        <f t="shared" si="126"/>
        <v>66.47</v>
      </c>
      <c r="Q1622" s="9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25"/>
        <v>121</v>
      </c>
      <c r="P1623" s="14">
        <f t="shared" si="126"/>
        <v>163.78</v>
      </c>
      <c r="Q1623" s="9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25"/>
        <v>102</v>
      </c>
      <c r="P1624" s="14">
        <f t="shared" si="126"/>
        <v>107.98</v>
      </c>
      <c r="Q1624" s="9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25"/>
        <v>101</v>
      </c>
      <c r="P1625" s="14">
        <f t="shared" si="126"/>
        <v>42.11</v>
      </c>
      <c r="Q1625" s="9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25"/>
        <v>118</v>
      </c>
      <c r="P1626" s="14">
        <f t="shared" si="126"/>
        <v>47.2</v>
      </c>
      <c r="Q1626" s="9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25"/>
        <v>155</v>
      </c>
      <c r="P1627" s="14">
        <f t="shared" si="126"/>
        <v>112.02</v>
      </c>
      <c r="Q1627" s="9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25"/>
        <v>101</v>
      </c>
      <c r="P1628" s="14">
        <f t="shared" si="126"/>
        <v>74.95</v>
      </c>
      <c r="Q1628" s="9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25"/>
        <v>117</v>
      </c>
      <c r="P1629" s="14">
        <f t="shared" si="126"/>
        <v>61.58</v>
      </c>
      <c r="Q1629" s="9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25"/>
        <v>101</v>
      </c>
      <c r="P1630" s="14">
        <f t="shared" si="126"/>
        <v>45.88</v>
      </c>
      <c r="Q1630" s="9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25"/>
        <v>104</v>
      </c>
      <c r="P1631" s="14">
        <f t="shared" si="126"/>
        <v>75.849999999999994</v>
      </c>
      <c r="Q1631" s="9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25"/>
        <v>265</v>
      </c>
      <c r="P1632" s="14">
        <f t="shared" si="126"/>
        <v>84.21</v>
      </c>
      <c r="Q1632" s="9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25"/>
        <v>156</v>
      </c>
      <c r="P1633" s="14">
        <f t="shared" si="126"/>
        <v>117.23</v>
      </c>
      <c r="Q1633" s="9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25"/>
        <v>102</v>
      </c>
      <c r="P1634" s="14">
        <f t="shared" si="126"/>
        <v>86.49</v>
      </c>
      <c r="Q1634" s="9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25"/>
        <v>100</v>
      </c>
      <c r="P1635" s="14">
        <f t="shared" si="126"/>
        <v>172.41</v>
      </c>
      <c r="Q1635" s="9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25"/>
        <v>101</v>
      </c>
      <c r="P1636" s="14">
        <f t="shared" si="126"/>
        <v>62.81</v>
      </c>
      <c r="Q1636" s="9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25"/>
        <v>125</v>
      </c>
      <c r="P1637" s="14">
        <f t="shared" si="126"/>
        <v>67.73</v>
      </c>
      <c r="Q1637" s="9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25"/>
        <v>104</v>
      </c>
      <c r="P1638" s="14">
        <f t="shared" si="126"/>
        <v>53.56</v>
      </c>
      <c r="Q1638" s="9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25"/>
        <v>104</v>
      </c>
      <c r="P1639" s="14">
        <f t="shared" si="126"/>
        <v>34.6</v>
      </c>
      <c r="Q1639" s="9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25"/>
        <v>105</v>
      </c>
      <c r="P1640" s="14">
        <f t="shared" si="126"/>
        <v>38.89</v>
      </c>
      <c r="Q1640" s="9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25"/>
        <v>100</v>
      </c>
      <c r="P1641" s="14">
        <f t="shared" si="126"/>
        <v>94.74</v>
      </c>
      <c r="Q1641" s="9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25"/>
        <v>170</v>
      </c>
      <c r="P1642" s="14">
        <f t="shared" si="126"/>
        <v>39.97</v>
      </c>
      <c r="Q1642" s="9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25"/>
        <v>101</v>
      </c>
      <c r="P1643" s="14">
        <f t="shared" si="126"/>
        <v>97.5</v>
      </c>
      <c r="Q1643" s="9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25"/>
        <v>100</v>
      </c>
      <c r="P1644" s="14">
        <f t="shared" si="126"/>
        <v>42.86</v>
      </c>
      <c r="Q1644" s="9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25"/>
        <v>125</v>
      </c>
      <c r="P1645" s="14">
        <f t="shared" si="126"/>
        <v>168.51</v>
      </c>
      <c r="Q1645" s="9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25"/>
        <v>110</v>
      </c>
      <c r="P1646" s="14">
        <f t="shared" si="126"/>
        <v>85.55</v>
      </c>
      <c r="Q1646" s="9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25"/>
        <v>111</v>
      </c>
      <c r="P1647" s="14">
        <f t="shared" si="126"/>
        <v>554</v>
      </c>
      <c r="Q1647" s="9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25"/>
        <v>110</v>
      </c>
      <c r="P1648" s="14">
        <f t="shared" si="126"/>
        <v>26.55</v>
      </c>
      <c r="Q1648" s="9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25"/>
        <v>105</v>
      </c>
      <c r="P1649" s="14">
        <f t="shared" si="126"/>
        <v>113.83</v>
      </c>
      <c r="Q1649" s="9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25"/>
        <v>125</v>
      </c>
      <c r="P1650" s="14">
        <f t="shared" si="126"/>
        <v>32.01</v>
      </c>
      <c r="Q1650" s="9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25"/>
        <v>101</v>
      </c>
      <c r="P1651" s="14">
        <f t="shared" si="126"/>
        <v>47.19</v>
      </c>
      <c r="Q1651" s="9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25"/>
        <v>142</v>
      </c>
      <c r="P1652" s="14">
        <f t="shared" si="126"/>
        <v>88.47</v>
      </c>
      <c r="Q1652" s="9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25"/>
        <v>101</v>
      </c>
      <c r="P1653" s="14">
        <f t="shared" si="126"/>
        <v>100.75</v>
      </c>
      <c r="Q1653" s="9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25"/>
        <v>101</v>
      </c>
      <c r="P1654" s="14">
        <f t="shared" si="126"/>
        <v>64.709999999999994</v>
      </c>
      <c r="Q1654" s="9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25"/>
        <v>174</v>
      </c>
      <c r="P1655" s="14">
        <f t="shared" si="126"/>
        <v>51.85</v>
      </c>
      <c r="Q1655" s="9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25"/>
        <v>120</v>
      </c>
      <c r="P1656" s="14">
        <f t="shared" si="126"/>
        <v>38.79</v>
      </c>
      <c r="Q1656" s="9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25"/>
        <v>143</v>
      </c>
      <c r="P1657" s="14">
        <f t="shared" si="126"/>
        <v>44.65</v>
      </c>
      <c r="Q1657" s="9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25"/>
        <v>100</v>
      </c>
      <c r="P1658" s="14">
        <f t="shared" si="126"/>
        <v>156.77000000000001</v>
      </c>
      <c r="Q1658" s="9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25"/>
        <v>105</v>
      </c>
      <c r="P1659" s="14">
        <f t="shared" si="126"/>
        <v>118.7</v>
      </c>
      <c r="Q1659" s="9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25"/>
        <v>132</v>
      </c>
      <c r="P1660" s="14">
        <f t="shared" si="126"/>
        <v>74.150000000000006</v>
      </c>
      <c r="Q1660" s="9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25"/>
        <v>113</v>
      </c>
      <c r="P1661" s="14">
        <f t="shared" si="126"/>
        <v>12.53</v>
      </c>
      <c r="Q1661" s="9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25"/>
        <v>1254</v>
      </c>
      <c r="P1662" s="14">
        <f t="shared" si="126"/>
        <v>27.86</v>
      </c>
      <c r="Q1662" s="9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25"/>
        <v>103</v>
      </c>
      <c r="P1663" s="14">
        <f t="shared" si="126"/>
        <v>80.180000000000007</v>
      </c>
      <c r="Q1663" s="9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25"/>
        <v>103</v>
      </c>
      <c r="P1664" s="14">
        <f t="shared" si="126"/>
        <v>132.44</v>
      </c>
      <c r="Q1664" s="9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25"/>
        <v>108</v>
      </c>
      <c r="P1665" s="14">
        <f t="shared" si="126"/>
        <v>33.75</v>
      </c>
      <c r="Q1665" s="9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si="125"/>
        <v>122</v>
      </c>
      <c r="P1666" s="14">
        <f t="shared" si="126"/>
        <v>34.380000000000003</v>
      </c>
      <c r="Q1666" s="9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ref="O1667:O1730" si="130">ROUND(E1667/D1667*100,0)</f>
        <v>119</v>
      </c>
      <c r="P1667" s="14">
        <f t="shared" ref="P1667:P1730" si="131">IFERROR(ROUND(E1667/L1667,2),0)</f>
        <v>44.96</v>
      </c>
      <c r="Q1667" s="9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30"/>
        <v>161</v>
      </c>
      <c r="P1668" s="14">
        <f t="shared" si="131"/>
        <v>41.04</v>
      </c>
      <c r="Q1668" s="9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30"/>
        <v>127</v>
      </c>
      <c r="P1669" s="14">
        <f t="shared" si="131"/>
        <v>52.6</v>
      </c>
      <c r="Q1669" s="9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30"/>
        <v>103</v>
      </c>
      <c r="P1670" s="14">
        <f t="shared" si="131"/>
        <v>70.78</v>
      </c>
      <c r="Q1670" s="9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30"/>
        <v>140</v>
      </c>
      <c r="P1671" s="14">
        <f t="shared" si="131"/>
        <v>53.75</v>
      </c>
      <c r="Q1671" s="9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30"/>
        <v>103</v>
      </c>
      <c r="P1672" s="14">
        <f t="shared" si="131"/>
        <v>44.61</v>
      </c>
      <c r="Q1672" s="9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30"/>
        <v>101</v>
      </c>
      <c r="P1673" s="14">
        <f t="shared" si="131"/>
        <v>26.15</v>
      </c>
      <c r="Q1673" s="9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30"/>
        <v>113</v>
      </c>
      <c r="P1674" s="14">
        <f t="shared" si="131"/>
        <v>39.18</v>
      </c>
      <c r="Q1674" s="9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30"/>
        <v>128</v>
      </c>
      <c r="P1675" s="14">
        <f t="shared" si="131"/>
        <v>45.59</v>
      </c>
      <c r="Q1675" s="9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30"/>
        <v>202</v>
      </c>
      <c r="P1676" s="14">
        <f t="shared" si="131"/>
        <v>89.25</v>
      </c>
      <c r="Q1676" s="9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30"/>
        <v>137</v>
      </c>
      <c r="P1677" s="14">
        <f t="shared" si="131"/>
        <v>40.42</v>
      </c>
      <c r="Q1677" s="9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30"/>
        <v>115</v>
      </c>
      <c r="P1678" s="14">
        <f t="shared" si="131"/>
        <v>82.38</v>
      </c>
      <c r="Q1678" s="9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30"/>
        <v>112</v>
      </c>
      <c r="P1679" s="14">
        <f t="shared" si="131"/>
        <v>159.52000000000001</v>
      </c>
      <c r="Q1679" s="9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30"/>
        <v>118</v>
      </c>
      <c r="P1680" s="14">
        <f t="shared" si="131"/>
        <v>36.24</v>
      </c>
      <c r="Q1680" s="9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30"/>
        <v>175</v>
      </c>
      <c r="P1681" s="14">
        <f t="shared" si="131"/>
        <v>62.5</v>
      </c>
      <c r="Q1681" s="9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30"/>
        <v>118</v>
      </c>
      <c r="P1682" s="14">
        <f t="shared" si="131"/>
        <v>47</v>
      </c>
      <c r="Q1682" s="9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30"/>
        <v>101</v>
      </c>
      <c r="P1683" s="14">
        <f t="shared" si="131"/>
        <v>74.58</v>
      </c>
      <c r="Q1683" s="9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30"/>
        <v>0</v>
      </c>
      <c r="P1684" s="14">
        <f t="shared" si="131"/>
        <v>0</v>
      </c>
      <c r="Q1684" s="9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30"/>
        <v>22</v>
      </c>
      <c r="P1685" s="14">
        <f t="shared" si="131"/>
        <v>76</v>
      </c>
      <c r="Q1685" s="9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30"/>
        <v>109</v>
      </c>
      <c r="P1686" s="14">
        <f t="shared" si="131"/>
        <v>86.44</v>
      </c>
      <c r="Q1686" s="9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30"/>
        <v>103</v>
      </c>
      <c r="P1687" s="14">
        <f t="shared" si="131"/>
        <v>24</v>
      </c>
      <c r="Q1687" s="9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30"/>
        <v>0</v>
      </c>
      <c r="P1688" s="14">
        <f t="shared" si="131"/>
        <v>18</v>
      </c>
      <c r="Q1688" s="9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30"/>
        <v>31</v>
      </c>
      <c r="P1689" s="14">
        <f t="shared" si="131"/>
        <v>80.13</v>
      </c>
      <c r="Q1689" s="9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30"/>
        <v>44</v>
      </c>
      <c r="P1690" s="14">
        <f t="shared" si="131"/>
        <v>253.14</v>
      </c>
      <c r="Q1690" s="9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30"/>
        <v>100</v>
      </c>
      <c r="P1691" s="14">
        <f t="shared" si="131"/>
        <v>171.43</v>
      </c>
      <c r="Q1691" s="9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30"/>
        <v>25</v>
      </c>
      <c r="P1692" s="14">
        <f t="shared" si="131"/>
        <v>57.73</v>
      </c>
      <c r="Q1692" s="9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30"/>
        <v>33</v>
      </c>
      <c r="P1693" s="14">
        <f t="shared" si="131"/>
        <v>264.26</v>
      </c>
      <c r="Q1693" s="9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30"/>
        <v>48</v>
      </c>
      <c r="P1694" s="14">
        <f t="shared" si="131"/>
        <v>159.33000000000001</v>
      </c>
      <c r="Q1694" s="9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30"/>
        <v>9</v>
      </c>
      <c r="P1695" s="14">
        <f t="shared" si="131"/>
        <v>35</v>
      </c>
      <c r="Q1695" s="9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30"/>
        <v>0</v>
      </c>
      <c r="P1696" s="14">
        <f t="shared" si="131"/>
        <v>5</v>
      </c>
      <c r="Q1696" s="9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30"/>
        <v>12</v>
      </c>
      <c r="P1697" s="14">
        <f t="shared" si="131"/>
        <v>61.09</v>
      </c>
      <c r="Q1697" s="9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30"/>
        <v>0</v>
      </c>
      <c r="P1698" s="14">
        <f t="shared" si="131"/>
        <v>0</v>
      </c>
      <c r="Q1698" s="9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30"/>
        <v>20</v>
      </c>
      <c r="P1699" s="14">
        <f t="shared" si="131"/>
        <v>114.82</v>
      </c>
      <c r="Q1699" s="9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30"/>
        <v>0</v>
      </c>
      <c r="P1700" s="14">
        <f t="shared" si="131"/>
        <v>0</v>
      </c>
      <c r="Q1700" s="9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30"/>
        <v>4</v>
      </c>
      <c r="P1701" s="14">
        <f t="shared" si="131"/>
        <v>54</v>
      </c>
      <c r="Q1701" s="9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30"/>
        <v>26</v>
      </c>
      <c r="P1702" s="14">
        <f t="shared" si="131"/>
        <v>65.97</v>
      </c>
      <c r="Q1702" s="9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30"/>
        <v>0</v>
      </c>
      <c r="P1703" s="14">
        <f t="shared" si="131"/>
        <v>5</v>
      </c>
      <c r="Q1703" s="9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30"/>
        <v>0</v>
      </c>
      <c r="P1704" s="14">
        <f t="shared" si="131"/>
        <v>1</v>
      </c>
      <c r="Q1704" s="9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30"/>
        <v>1</v>
      </c>
      <c r="P1705" s="14">
        <f t="shared" si="131"/>
        <v>25.5</v>
      </c>
      <c r="Q1705" s="9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30"/>
        <v>65</v>
      </c>
      <c r="P1706" s="14">
        <f t="shared" si="131"/>
        <v>118.36</v>
      </c>
      <c r="Q1706" s="9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30"/>
        <v>0</v>
      </c>
      <c r="P1707" s="14">
        <f t="shared" si="131"/>
        <v>0</v>
      </c>
      <c r="Q1707" s="9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30"/>
        <v>0</v>
      </c>
      <c r="P1708" s="14">
        <f t="shared" si="131"/>
        <v>0</v>
      </c>
      <c r="Q1708" s="9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30"/>
        <v>10</v>
      </c>
      <c r="P1709" s="14">
        <f t="shared" si="131"/>
        <v>54.11</v>
      </c>
      <c r="Q1709" s="9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30"/>
        <v>0</v>
      </c>
      <c r="P1710" s="14">
        <f t="shared" si="131"/>
        <v>0</v>
      </c>
      <c r="Q1710" s="9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30"/>
        <v>5</v>
      </c>
      <c r="P1711" s="14">
        <f t="shared" si="131"/>
        <v>21.25</v>
      </c>
      <c r="Q1711" s="9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30"/>
        <v>1</v>
      </c>
      <c r="P1712" s="14">
        <f t="shared" si="131"/>
        <v>34</v>
      </c>
      <c r="Q1712" s="9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30"/>
        <v>11</v>
      </c>
      <c r="P1713" s="14">
        <f t="shared" si="131"/>
        <v>525</v>
      </c>
      <c r="Q1713" s="9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30"/>
        <v>0</v>
      </c>
      <c r="P1714" s="14">
        <f t="shared" si="131"/>
        <v>0</v>
      </c>
      <c r="Q1714" s="9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30"/>
        <v>2</v>
      </c>
      <c r="P1715" s="14">
        <f t="shared" si="131"/>
        <v>50</v>
      </c>
      <c r="Q1715" s="9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30"/>
        <v>8</v>
      </c>
      <c r="P1716" s="14">
        <f t="shared" si="131"/>
        <v>115.71</v>
      </c>
      <c r="Q1716" s="9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30"/>
        <v>0</v>
      </c>
      <c r="P1717" s="14">
        <f t="shared" si="131"/>
        <v>5.5</v>
      </c>
      <c r="Q1717" s="9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30"/>
        <v>8</v>
      </c>
      <c r="P1718" s="14">
        <f t="shared" si="131"/>
        <v>50</v>
      </c>
      <c r="Q1718" s="9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30"/>
        <v>43</v>
      </c>
      <c r="P1719" s="14">
        <f t="shared" si="131"/>
        <v>34.020000000000003</v>
      </c>
      <c r="Q1719" s="9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30"/>
        <v>0</v>
      </c>
      <c r="P1720" s="14">
        <f t="shared" si="131"/>
        <v>37.5</v>
      </c>
      <c r="Q1720" s="9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30"/>
        <v>1</v>
      </c>
      <c r="P1721" s="14">
        <f t="shared" si="131"/>
        <v>11.67</v>
      </c>
      <c r="Q1721" s="9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30"/>
        <v>6</v>
      </c>
      <c r="P1722" s="14">
        <f t="shared" si="131"/>
        <v>28.13</v>
      </c>
      <c r="Q1722" s="9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30"/>
        <v>0</v>
      </c>
      <c r="P1723" s="14">
        <f t="shared" si="131"/>
        <v>0</v>
      </c>
      <c r="Q1723" s="9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30"/>
        <v>0</v>
      </c>
      <c r="P1724" s="14">
        <f t="shared" si="131"/>
        <v>1</v>
      </c>
      <c r="Q1724" s="9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30"/>
        <v>7</v>
      </c>
      <c r="P1725" s="14">
        <f t="shared" si="131"/>
        <v>216.67</v>
      </c>
      <c r="Q1725" s="9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30"/>
        <v>1</v>
      </c>
      <c r="P1726" s="14">
        <f t="shared" si="131"/>
        <v>8.75</v>
      </c>
      <c r="Q1726" s="9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30"/>
        <v>10</v>
      </c>
      <c r="P1727" s="14">
        <f t="shared" si="131"/>
        <v>62.22</v>
      </c>
      <c r="Q1727" s="9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30"/>
        <v>34</v>
      </c>
      <c r="P1728" s="14">
        <f t="shared" si="131"/>
        <v>137.25</v>
      </c>
      <c r="Q1728" s="9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30"/>
        <v>0</v>
      </c>
      <c r="P1729" s="14">
        <f t="shared" si="131"/>
        <v>1</v>
      </c>
      <c r="Q1729" s="9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si="130"/>
        <v>68</v>
      </c>
      <c r="P1730" s="14">
        <f t="shared" si="131"/>
        <v>122.14</v>
      </c>
      <c r="Q1730" s="9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ref="O1731:O1794" si="135">ROUND(E1731/D1731*100,0)</f>
        <v>0</v>
      </c>
      <c r="P1731" s="14">
        <f t="shared" ref="P1731:P1794" si="136">IFERROR(ROUND(E1731/L1731,2),0)</f>
        <v>0</v>
      </c>
      <c r="Q1731" s="9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35"/>
        <v>0</v>
      </c>
      <c r="P1732" s="14">
        <f t="shared" si="136"/>
        <v>0</v>
      </c>
      <c r="Q1732" s="9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35"/>
        <v>0</v>
      </c>
      <c r="P1733" s="14">
        <f t="shared" si="136"/>
        <v>0</v>
      </c>
      <c r="Q1733" s="9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35"/>
        <v>0</v>
      </c>
      <c r="P1734" s="14">
        <f t="shared" si="136"/>
        <v>0</v>
      </c>
      <c r="Q1734" s="9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35"/>
        <v>0</v>
      </c>
      <c r="P1735" s="14">
        <f t="shared" si="136"/>
        <v>0</v>
      </c>
      <c r="Q1735" s="9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35"/>
        <v>0</v>
      </c>
      <c r="P1736" s="14">
        <f t="shared" si="136"/>
        <v>1</v>
      </c>
      <c r="Q1736" s="9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35"/>
        <v>11</v>
      </c>
      <c r="P1737" s="14">
        <f t="shared" si="136"/>
        <v>55</v>
      </c>
      <c r="Q1737" s="9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35"/>
        <v>1</v>
      </c>
      <c r="P1738" s="14">
        <f t="shared" si="136"/>
        <v>22</v>
      </c>
      <c r="Q1738" s="9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35"/>
        <v>21</v>
      </c>
      <c r="P1739" s="14">
        <f t="shared" si="136"/>
        <v>56.67</v>
      </c>
      <c r="Q1739" s="9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35"/>
        <v>0</v>
      </c>
      <c r="P1740" s="14">
        <f t="shared" si="136"/>
        <v>20</v>
      </c>
      <c r="Q1740" s="9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35"/>
        <v>0</v>
      </c>
      <c r="P1741" s="14">
        <f t="shared" si="136"/>
        <v>1</v>
      </c>
      <c r="Q1741" s="9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35"/>
        <v>0</v>
      </c>
      <c r="P1742" s="14">
        <f t="shared" si="136"/>
        <v>0</v>
      </c>
      <c r="Q1742" s="9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35"/>
        <v>111</v>
      </c>
      <c r="P1743" s="14">
        <f t="shared" si="136"/>
        <v>25.58</v>
      </c>
      <c r="Q1743" s="9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35"/>
        <v>109</v>
      </c>
      <c r="P1744" s="14">
        <f t="shared" si="136"/>
        <v>63.97</v>
      </c>
      <c r="Q1744" s="9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35"/>
        <v>100</v>
      </c>
      <c r="P1745" s="14">
        <f t="shared" si="136"/>
        <v>89.93</v>
      </c>
      <c r="Q1745" s="9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35"/>
        <v>118</v>
      </c>
      <c r="P1746" s="14">
        <f t="shared" si="136"/>
        <v>93.07</v>
      </c>
      <c r="Q1746" s="9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35"/>
        <v>114</v>
      </c>
      <c r="P1747" s="14">
        <f t="shared" si="136"/>
        <v>89.67</v>
      </c>
      <c r="Q1747" s="9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35"/>
        <v>148</v>
      </c>
      <c r="P1748" s="14">
        <f t="shared" si="136"/>
        <v>207.62</v>
      </c>
      <c r="Q1748" s="9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35"/>
        <v>105</v>
      </c>
      <c r="P1749" s="14">
        <f t="shared" si="136"/>
        <v>59.41</v>
      </c>
      <c r="Q1749" s="9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35"/>
        <v>130</v>
      </c>
      <c r="P1750" s="14">
        <f t="shared" si="136"/>
        <v>358.97</v>
      </c>
      <c r="Q1750" s="9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35"/>
        <v>123</v>
      </c>
      <c r="P1751" s="14">
        <f t="shared" si="136"/>
        <v>94.74</v>
      </c>
      <c r="Q1751" s="9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35"/>
        <v>202</v>
      </c>
      <c r="P1752" s="14">
        <f t="shared" si="136"/>
        <v>80.650000000000006</v>
      </c>
      <c r="Q1752" s="9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35"/>
        <v>103</v>
      </c>
      <c r="P1753" s="14">
        <f t="shared" si="136"/>
        <v>168.69</v>
      </c>
      <c r="Q1753" s="9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35"/>
        <v>260</v>
      </c>
      <c r="P1754" s="14">
        <f t="shared" si="136"/>
        <v>34.69</v>
      </c>
      <c r="Q1754" s="9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35"/>
        <v>108</v>
      </c>
      <c r="P1755" s="14">
        <f t="shared" si="136"/>
        <v>462.86</v>
      </c>
      <c r="Q1755" s="9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35"/>
        <v>111</v>
      </c>
      <c r="P1756" s="14">
        <f t="shared" si="136"/>
        <v>104.39</v>
      </c>
      <c r="Q1756" s="9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35"/>
        <v>120</v>
      </c>
      <c r="P1757" s="14">
        <f t="shared" si="136"/>
        <v>7.5</v>
      </c>
      <c r="Q1757" s="9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35"/>
        <v>103</v>
      </c>
      <c r="P1758" s="14">
        <f t="shared" si="136"/>
        <v>47.13</v>
      </c>
      <c r="Q1758" s="9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35"/>
        <v>116</v>
      </c>
      <c r="P1759" s="14">
        <f t="shared" si="136"/>
        <v>414.29</v>
      </c>
      <c r="Q1759" s="9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35"/>
        <v>115</v>
      </c>
      <c r="P1760" s="14">
        <f t="shared" si="136"/>
        <v>42.48</v>
      </c>
      <c r="Q1760" s="9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35"/>
        <v>107</v>
      </c>
      <c r="P1761" s="14">
        <f t="shared" si="136"/>
        <v>108.78</v>
      </c>
      <c r="Q1761" s="9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35"/>
        <v>165</v>
      </c>
      <c r="P1762" s="14">
        <f t="shared" si="136"/>
        <v>81.099999999999994</v>
      </c>
      <c r="Q1762" s="9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35"/>
        <v>155</v>
      </c>
      <c r="P1763" s="14">
        <f t="shared" si="136"/>
        <v>51.67</v>
      </c>
      <c r="Q1763" s="9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35"/>
        <v>885</v>
      </c>
      <c r="P1764" s="14">
        <f t="shared" si="136"/>
        <v>35.4</v>
      </c>
      <c r="Q1764" s="9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35"/>
        <v>102</v>
      </c>
      <c r="P1765" s="14">
        <f t="shared" si="136"/>
        <v>103.64</v>
      </c>
      <c r="Q1765" s="9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35"/>
        <v>20</v>
      </c>
      <c r="P1766" s="14">
        <f t="shared" si="136"/>
        <v>55.28</v>
      </c>
      <c r="Q1766" s="9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35"/>
        <v>59</v>
      </c>
      <c r="P1767" s="14">
        <f t="shared" si="136"/>
        <v>72.17</v>
      </c>
      <c r="Q1767" s="9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35"/>
        <v>0</v>
      </c>
      <c r="P1768" s="14">
        <f t="shared" si="136"/>
        <v>0</v>
      </c>
      <c r="Q1768" s="9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35"/>
        <v>46</v>
      </c>
      <c r="P1769" s="14">
        <f t="shared" si="136"/>
        <v>58.62</v>
      </c>
      <c r="Q1769" s="9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35"/>
        <v>4</v>
      </c>
      <c r="P1770" s="14">
        <f t="shared" si="136"/>
        <v>12.47</v>
      </c>
      <c r="Q1770" s="9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35"/>
        <v>3</v>
      </c>
      <c r="P1771" s="14">
        <f t="shared" si="136"/>
        <v>49.14</v>
      </c>
      <c r="Q1771" s="9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35"/>
        <v>57</v>
      </c>
      <c r="P1772" s="14">
        <f t="shared" si="136"/>
        <v>150.5</v>
      </c>
      <c r="Q1772" s="9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35"/>
        <v>21</v>
      </c>
      <c r="P1773" s="14">
        <f t="shared" si="136"/>
        <v>35.799999999999997</v>
      </c>
      <c r="Q1773" s="9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35"/>
        <v>16</v>
      </c>
      <c r="P1774" s="14">
        <f t="shared" si="136"/>
        <v>45.16</v>
      </c>
      <c r="Q1774" s="9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35"/>
        <v>6</v>
      </c>
      <c r="P1775" s="14">
        <f t="shared" si="136"/>
        <v>98.79</v>
      </c>
      <c r="Q1775" s="9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35"/>
        <v>46</v>
      </c>
      <c r="P1776" s="14">
        <f t="shared" si="136"/>
        <v>88.31</v>
      </c>
      <c r="Q1776" s="9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35"/>
        <v>65</v>
      </c>
      <c r="P1777" s="14">
        <f t="shared" si="136"/>
        <v>170.63</v>
      </c>
      <c r="Q1777" s="9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35"/>
        <v>7</v>
      </c>
      <c r="P1778" s="14">
        <f t="shared" si="136"/>
        <v>83.75</v>
      </c>
      <c r="Q1778" s="9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35"/>
        <v>14</v>
      </c>
      <c r="P1779" s="14">
        <f t="shared" si="136"/>
        <v>65.099999999999994</v>
      </c>
      <c r="Q1779" s="9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35"/>
        <v>2</v>
      </c>
      <c r="P1780" s="14">
        <f t="shared" si="136"/>
        <v>66.33</v>
      </c>
      <c r="Q1780" s="9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35"/>
        <v>36</v>
      </c>
      <c r="P1781" s="14">
        <f t="shared" si="136"/>
        <v>104.89</v>
      </c>
      <c r="Q1781" s="9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35"/>
        <v>40</v>
      </c>
      <c r="P1782" s="14">
        <f t="shared" si="136"/>
        <v>78.44</v>
      </c>
      <c r="Q1782" s="9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35"/>
        <v>26</v>
      </c>
      <c r="P1783" s="14">
        <f t="shared" si="136"/>
        <v>59.04</v>
      </c>
      <c r="Q1783" s="9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35"/>
        <v>15</v>
      </c>
      <c r="P1784" s="14">
        <f t="shared" si="136"/>
        <v>71.34</v>
      </c>
      <c r="Q1784" s="9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35"/>
        <v>24</v>
      </c>
      <c r="P1785" s="14">
        <f t="shared" si="136"/>
        <v>51.23</v>
      </c>
      <c r="Q1785" s="9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35"/>
        <v>40</v>
      </c>
      <c r="P1786" s="14">
        <f t="shared" si="136"/>
        <v>60.24</v>
      </c>
      <c r="Q1786" s="9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35"/>
        <v>20</v>
      </c>
      <c r="P1787" s="14">
        <f t="shared" si="136"/>
        <v>44.94</v>
      </c>
      <c r="Q1787" s="9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35"/>
        <v>48</v>
      </c>
      <c r="P1788" s="14">
        <f t="shared" si="136"/>
        <v>31.21</v>
      </c>
      <c r="Q1788" s="9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35"/>
        <v>15</v>
      </c>
      <c r="P1789" s="14">
        <f t="shared" si="136"/>
        <v>63.88</v>
      </c>
      <c r="Q1789" s="9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35"/>
        <v>1</v>
      </c>
      <c r="P1790" s="14">
        <f t="shared" si="136"/>
        <v>19</v>
      </c>
      <c r="Q1790" s="9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35"/>
        <v>1</v>
      </c>
      <c r="P1791" s="14">
        <f t="shared" si="136"/>
        <v>10</v>
      </c>
      <c r="Q1791" s="9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35"/>
        <v>5</v>
      </c>
      <c r="P1792" s="14">
        <f t="shared" si="136"/>
        <v>109.07</v>
      </c>
      <c r="Q1792" s="9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35"/>
        <v>4</v>
      </c>
      <c r="P1793" s="14">
        <f t="shared" si="136"/>
        <v>26.75</v>
      </c>
      <c r="Q1793" s="9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si="135"/>
        <v>61</v>
      </c>
      <c r="P1794" s="14">
        <f t="shared" si="136"/>
        <v>109.94</v>
      </c>
      <c r="Q1794" s="9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ref="O1795:O1858" si="140">ROUND(E1795/D1795*100,0)</f>
        <v>1</v>
      </c>
      <c r="P1795" s="14">
        <f t="shared" ref="P1795:P1858" si="141">IFERROR(ROUND(E1795/L1795,2),0)</f>
        <v>20</v>
      </c>
      <c r="Q1795" s="9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40"/>
        <v>11</v>
      </c>
      <c r="P1796" s="14">
        <f t="shared" si="141"/>
        <v>55.39</v>
      </c>
      <c r="Q1796" s="9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40"/>
        <v>39</v>
      </c>
      <c r="P1797" s="14">
        <f t="shared" si="141"/>
        <v>133.9</v>
      </c>
      <c r="Q1797" s="9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40"/>
        <v>22</v>
      </c>
      <c r="P1798" s="14">
        <f t="shared" si="141"/>
        <v>48.72</v>
      </c>
      <c r="Q1798" s="9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40"/>
        <v>68</v>
      </c>
      <c r="P1799" s="14">
        <f t="shared" si="141"/>
        <v>48.25</v>
      </c>
      <c r="Q1799" s="9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40"/>
        <v>14</v>
      </c>
      <c r="P1800" s="14">
        <f t="shared" si="141"/>
        <v>58.97</v>
      </c>
      <c r="Q1800" s="9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40"/>
        <v>2</v>
      </c>
      <c r="P1801" s="14">
        <f t="shared" si="141"/>
        <v>11.64</v>
      </c>
      <c r="Q1801" s="9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40"/>
        <v>20</v>
      </c>
      <c r="P1802" s="14">
        <f t="shared" si="141"/>
        <v>83.72</v>
      </c>
      <c r="Q1802" s="9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40"/>
        <v>14</v>
      </c>
      <c r="P1803" s="14">
        <f t="shared" si="141"/>
        <v>63.65</v>
      </c>
      <c r="Q1803" s="9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40"/>
        <v>48</v>
      </c>
      <c r="P1804" s="14">
        <f t="shared" si="141"/>
        <v>94.28</v>
      </c>
      <c r="Q1804" s="9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40"/>
        <v>31</v>
      </c>
      <c r="P1805" s="14">
        <f t="shared" si="141"/>
        <v>71.87</v>
      </c>
      <c r="Q1805" s="9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40"/>
        <v>35</v>
      </c>
      <c r="P1806" s="14">
        <f t="shared" si="141"/>
        <v>104.85</v>
      </c>
      <c r="Q1806" s="9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40"/>
        <v>36</v>
      </c>
      <c r="P1807" s="14">
        <f t="shared" si="141"/>
        <v>67.14</v>
      </c>
      <c r="Q1807" s="9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40"/>
        <v>3</v>
      </c>
      <c r="P1808" s="14">
        <f t="shared" si="141"/>
        <v>73.88</v>
      </c>
      <c r="Q1808" s="9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40"/>
        <v>11</v>
      </c>
      <c r="P1809" s="14">
        <f t="shared" si="141"/>
        <v>69.13</v>
      </c>
      <c r="Q1809" s="9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40"/>
        <v>41</v>
      </c>
      <c r="P1810" s="14">
        <f t="shared" si="141"/>
        <v>120.77</v>
      </c>
      <c r="Q1810" s="9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40"/>
        <v>11</v>
      </c>
      <c r="P1811" s="14">
        <f t="shared" si="141"/>
        <v>42.22</v>
      </c>
      <c r="Q1811" s="9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40"/>
        <v>3</v>
      </c>
      <c r="P1812" s="14">
        <f t="shared" si="141"/>
        <v>7.5</v>
      </c>
      <c r="Q1812" s="9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40"/>
        <v>0</v>
      </c>
      <c r="P1813" s="14">
        <f t="shared" si="141"/>
        <v>1.54</v>
      </c>
      <c r="Q1813" s="9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40"/>
        <v>13</v>
      </c>
      <c r="P1814" s="14">
        <f t="shared" si="141"/>
        <v>37.61</v>
      </c>
      <c r="Q1814" s="9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40"/>
        <v>0</v>
      </c>
      <c r="P1815" s="14">
        <f t="shared" si="141"/>
        <v>0</v>
      </c>
      <c r="Q1815" s="9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40"/>
        <v>49</v>
      </c>
      <c r="P1816" s="14">
        <f t="shared" si="141"/>
        <v>42.16</v>
      </c>
      <c r="Q1816" s="9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40"/>
        <v>0</v>
      </c>
      <c r="P1817" s="14">
        <f t="shared" si="141"/>
        <v>0</v>
      </c>
      <c r="Q1817" s="9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40"/>
        <v>2</v>
      </c>
      <c r="P1818" s="14">
        <f t="shared" si="141"/>
        <v>84.83</v>
      </c>
      <c r="Q1818" s="9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40"/>
        <v>52</v>
      </c>
      <c r="P1819" s="14">
        <f t="shared" si="141"/>
        <v>94.19</v>
      </c>
      <c r="Q1819" s="9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40"/>
        <v>0</v>
      </c>
      <c r="P1820" s="14">
        <f t="shared" si="141"/>
        <v>0</v>
      </c>
      <c r="Q1820" s="9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40"/>
        <v>2</v>
      </c>
      <c r="P1821" s="14">
        <f t="shared" si="141"/>
        <v>6.25</v>
      </c>
      <c r="Q1821" s="9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40"/>
        <v>7</v>
      </c>
      <c r="P1822" s="14">
        <f t="shared" si="141"/>
        <v>213.38</v>
      </c>
      <c r="Q1822" s="9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40"/>
        <v>135</v>
      </c>
      <c r="P1823" s="14">
        <f t="shared" si="141"/>
        <v>59.16</v>
      </c>
      <c r="Q1823" s="9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40"/>
        <v>100</v>
      </c>
      <c r="P1824" s="14">
        <f t="shared" si="141"/>
        <v>27.27</v>
      </c>
      <c r="Q1824" s="9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40"/>
        <v>116</v>
      </c>
      <c r="P1825" s="14">
        <f t="shared" si="141"/>
        <v>24.58</v>
      </c>
      <c r="Q1825" s="9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40"/>
        <v>100</v>
      </c>
      <c r="P1826" s="14">
        <f t="shared" si="141"/>
        <v>75.05</v>
      </c>
      <c r="Q1826" s="9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40"/>
        <v>105</v>
      </c>
      <c r="P1827" s="14">
        <f t="shared" si="141"/>
        <v>42.02</v>
      </c>
      <c r="Q1827" s="9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40"/>
        <v>101</v>
      </c>
      <c r="P1828" s="14">
        <f t="shared" si="141"/>
        <v>53.16</v>
      </c>
      <c r="Q1828" s="9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40"/>
        <v>101</v>
      </c>
      <c r="P1829" s="14">
        <f t="shared" si="141"/>
        <v>83.89</v>
      </c>
      <c r="Q1829" s="9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40"/>
        <v>100</v>
      </c>
      <c r="P1830" s="14">
        <f t="shared" si="141"/>
        <v>417.33</v>
      </c>
      <c r="Q1830" s="9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40"/>
        <v>167</v>
      </c>
      <c r="P1831" s="14">
        <f t="shared" si="141"/>
        <v>75.77</v>
      </c>
      <c r="Q1831" s="9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40"/>
        <v>102</v>
      </c>
      <c r="P1832" s="14">
        <f t="shared" si="141"/>
        <v>67.39</v>
      </c>
      <c r="Q1832" s="9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40"/>
        <v>103</v>
      </c>
      <c r="P1833" s="14">
        <f t="shared" si="141"/>
        <v>73.569999999999993</v>
      </c>
      <c r="Q1833" s="9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40"/>
        <v>143</v>
      </c>
      <c r="P1834" s="14">
        <f t="shared" si="141"/>
        <v>25</v>
      </c>
      <c r="Q1834" s="9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40"/>
        <v>263</v>
      </c>
      <c r="P1835" s="14">
        <f t="shared" si="141"/>
        <v>42</v>
      </c>
      <c r="Q1835" s="9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40"/>
        <v>118</v>
      </c>
      <c r="P1836" s="14">
        <f t="shared" si="141"/>
        <v>131.16999999999999</v>
      </c>
      <c r="Q1836" s="9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40"/>
        <v>104</v>
      </c>
      <c r="P1837" s="14">
        <f t="shared" si="141"/>
        <v>47.27</v>
      </c>
      <c r="Q1837" s="9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40"/>
        <v>200</v>
      </c>
      <c r="P1838" s="14">
        <f t="shared" si="141"/>
        <v>182.13</v>
      </c>
      <c r="Q1838" s="9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40"/>
        <v>307</v>
      </c>
      <c r="P1839" s="14">
        <f t="shared" si="141"/>
        <v>61.37</v>
      </c>
      <c r="Q1839" s="9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40"/>
        <v>100</v>
      </c>
      <c r="P1840" s="14">
        <f t="shared" si="141"/>
        <v>35.770000000000003</v>
      </c>
      <c r="Q1840" s="9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40"/>
        <v>205</v>
      </c>
      <c r="P1841" s="14">
        <f t="shared" si="141"/>
        <v>45.62</v>
      </c>
      <c r="Q1841" s="9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40"/>
        <v>109</v>
      </c>
      <c r="P1842" s="14">
        <f t="shared" si="141"/>
        <v>75.38</v>
      </c>
      <c r="Q1842" s="9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40"/>
        <v>102</v>
      </c>
      <c r="P1843" s="14">
        <f t="shared" si="141"/>
        <v>50.88</v>
      </c>
      <c r="Q1843" s="9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40"/>
        <v>125</v>
      </c>
      <c r="P1844" s="14">
        <f t="shared" si="141"/>
        <v>119.29</v>
      </c>
      <c r="Q1844" s="9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40"/>
        <v>124</v>
      </c>
      <c r="P1845" s="14">
        <f t="shared" si="141"/>
        <v>92.54</v>
      </c>
      <c r="Q1845" s="9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40"/>
        <v>101</v>
      </c>
      <c r="P1846" s="14">
        <f t="shared" si="141"/>
        <v>76.05</v>
      </c>
      <c r="Q1846" s="9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40"/>
        <v>100</v>
      </c>
      <c r="P1847" s="14">
        <f t="shared" si="141"/>
        <v>52.63</v>
      </c>
      <c r="Q1847" s="9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40"/>
        <v>138</v>
      </c>
      <c r="P1848" s="14">
        <f t="shared" si="141"/>
        <v>98.99</v>
      </c>
      <c r="Q1848" s="9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40"/>
        <v>121</v>
      </c>
      <c r="P1849" s="14">
        <f t="shared" si="141"/>
        <v>79.53</v>
      </c>
      <c r="Q1849" s="9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40"/>
        <v>107</v>
      </c>
      <c r="P1850" s="14">
        <f t="shared" si="141"/>
        <v>134.21</v>
      </c>
      <c r="Q1850" s="9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40"/>
        <v>100</v>
      </c>
      <c r="P1851" s="14">
        <f t="shared" si="141"/>
        <v>37.630000000000003</v>
      </c>
      <c r="Q1851" s="9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40"/>
        <v>102</v>
      </c>
      <c r="P1852" s="14">
        <f t="shared" si="141"/>
        <v>51.04</v>
      </c>
      <c r="Q1852" s="9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40"/>
        <v>100</v>
      </c>
      <c r="P1853" s="14">
        <f t="shared" si="141"/>
        <v>50.04</v>
      </c>
      <c r="Q1853" s="9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40"/>
        <v>117</v>
      </c>
      <c r="P1854" s="14">
        <f t="shared" si="141"/>
        <v>133.93</v>
      </c>
      <c r="Q1854" s="9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40"/>
        <v>102</v>
      </c>
      <c r="P1855" s="14">
        <f t="shared" si="141"/>
        <v>58.21</v>
      </c>
      <c r="Q1855" s="9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40"/>
        <v>102</v>
      </c>
      <c r="P1856" s="14">
        <f t="shared" si="141"/>
        <v>88.04</v>
      </c>
      <c r="Q1856" s="9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40"/>
        <v>154</v>
      </c>
      <c r="P1857" s="14">
        <f t="shared" si="141"/>
        <v>70.58</v>
      </c>
      <c r="Q1857" s="9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si="140"/>
        <v>101</v>
      </c>
      <c r="P1858" s="14">
        <f t="shared" si="141"/>
        <v>53.29</v>
      </c>
      <c r="Q1858" s="9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ref="O1859:O1922" si="145">ROUND(E1859/D1859*100,0)</f>
        <v>100</v>
      </c>
      <c r="P1859" s="14">
        <f t="shared" ref="P1859:P1922" si="146">IFERROR(ROUND(E1859/L1859,2),0)</f>
        <v>136.36000000000001</v>
      </c>
      <c r="Q1859" s="9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45"/>
        <v>109</v>
      </c>
      <c r="P1860" s="14">
        <f t="shared" si="146"/>
        <v>40.549999999999997</v>
      </c>
      <c r="Q1860" s="9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45"/>
        <v>132</v>
      </c>
      <c r="P1861" s="14">
        <f t="shared" si="146"/>
        <v>70.63</v>
      </c>
      <c r="Q1861" s="9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45"/>
        <v>133</v>
      </c>
      <c r="P1862" s="14">
        <f t="shared" si="146"/>
        <v>52.68</v>
      </c>
      <c r="Q1862" s="9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45"/>
        <v>0</v>
      </c>
      <c r="P1863" s="14">
        <f t="shared" si="146"/>
        <v>0</v>
      </c>
      <c r="Q1863" s="9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45"/>
        <v>8</v>
      </c>
      <c r="P1864" s="14">
        <f t="shared" si="146"/>
        <v>90.94</v>
      </c>
      <c r="Q1864" s="9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45"/>
        <v>0</v>
      </c>
      <c r="P1865" s="14">
        <f t="shared" si="146"/>
        <v>5</v>
      </c>
      <c r="Q1865" s="9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45"/>
        <v>43</v>
      </c>
      <c r="P1866" s="14">
        <f t="shared" si="146"/>
        <v>58.08</v>
      </c>
      <c r="Q1866" s="9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45"/>
        <v>0</v>
      </c>
      <c r="P1867" s="14">
        <f t="shared" si="146"/>
        <v>2</v>
      </c>
      <c r="Q1867" s="9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45"/>
        <v>1</v>
      </c>
      <c r="P1868" s="14">
        <f t="shared" si="146"/>
        <v>62.5</v>
      </c>
      <c r="Q1868" s="9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45"/>
        <v>0</v>
      </c>
      <c r="P1869" s="14">
        <f t="shared" si="146"/>
        <v>10</v>
      </c>
      <c r="Q1869" s="9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45"/>
        <v>5</v>
      </c>
      <c r="P1870" s="14">
        <f t="shared" si="146"/>
        <v>71.59</v>
      </c>
      <c r="Q1870" s="9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45"/>
        <v>0</v>
      </c>
      <c r="P1871" s="14">
        <f t="shared" si="146"/>
        <v>0</v>
      </c>
      <c r="Q1871" s="9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45"/>
        <v>10</v>
      </c>
      <c r="P1872" s="14">
        <f t="shared" si="146"/>
        <v>32.82</v>
      </c>
      <c r="Q1872" s="9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45"/>
        <v>72</v>
      </c>
      <c r="P1873" s="14">
        <f t="shared" si="146"/>
        <v>49.12</v>
      </c>
      <c r="Q1873" s="9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45"/>
        <v>1</v>
      </c>
      <c r="P1874" s="14">
        <f t="shared" si="146"/>
        <v>16.309999999999999</v>
      </c>
      <c r="Q1874" s="9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45"/>
        <v>0</v>
      </c>
      <c r="P1875" s="14">
        <f t="shared" si="146"/>
        <v>18</v>
      </c>
      <c r="Q1875" s="9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45"/>
        <v>0</v>
      </c>
      <c r="P1876" s="14">
        <f t="shared" si="146"/>
        <v>13</v>
      </c>
      <c r="Q1876" s="9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45"/>
        <v>1</v>
      </c>
      <c r="P1877" s="14">
        <f t="shared" si="146"/>
        <v>17</v>
      </c>
      <c r="Q1877" s="9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45"/>
        <v>0</v>
      </c>
      <c r="P1878" s="14">
        <f t="shared" si="146"/>
        <v>0</v>
      </c>
      <c r="Q1878" s="9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45"/>
        <v>0</v>
      </c>
      <c r="P1879" s="14">
        <f t="shared" si="146"/>
        <v>0</v>
      </c>
      <c r="Q1879" s="9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45"/>
        <v>0</v>
      </c>
      <c r="P1880" s="14">
        <f t="shared" si="146"/>
        <v>0</v>
      </c>
      <c r="Q1880" s="9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45"/>
        <v>0</v>
      </c>
      <c r="P1881" s="14">
        <f t="shared" si="146"/>
        <v>3</v>
      </c>
      <c r="Q1881" s="9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45"/>
        <v>20</v>
      </c>
      <c r="P1882" s="14">
        <f t="shared" si="146"/>
        <v>41.83</v>
      </c>
      <c r="Q1882" s="9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45"/>
        <v>173</v>
      </c>
      <c r="P1883" s="14">
        <f t="shared" si="146"/>
        <v>49.34</v>
      </c>
      <c r="Q1883" s="9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45"/>
        <v>101</v>
      </c>
      <c r="P1884" s="14">
        <f t="shared" si="146"/>
        <v>41.73</v>
      </c>
      <c r="Q1884" s="9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45"/>
        <v>105</v>
      </c>
      <c r="P1885" s="14">
        <f t="shared" si="146"/>
        <v>32.72</v>
      </c>
      <c r="Q1885" s="9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45"/>
        <v>135</v>
      </c>
      <c r="P1886" s="14">
        <f t="shared" si="146"/>
        <v>51.96</v>
      </c>
      <c r="Q1886" s="9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45"/>
        <v>116</v>
      </c>
      <c r="P1887" s="14">
        <f t="shared" si="146"/>
        <v>50.69</v>
      </c>
      <c r="Q1887" s="9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45"/>
        <v>102</v>
      </c>
      <c r="P1888" s="14">
        <f t="shared" si="146"/>
        <v>42.24</v>
      </c>
      <c r="Q1888" s="9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45"/>
        <v>111</v>
      </c>
      <c r="P1889" s="14">
        <f t="shared" si="146"/>
        <v>416.88</v>
      </c>
      <c r="Q1889" s="9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45"/>
        <v>166</v>
      </c>
      <c r="P1890" s="14">
        <f t="shared" si="146"/>
        <v>46.65</v>
      </c>
      <c r="Q1890" s="9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45"/>
        <v>107</v>
      </c>
      <c r="P1891" s="14">
        <f t="shared" si="146"/>
        <v>48.45</v>
      </c>
      <c r="Q1891" s="9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45"/>
        <v>145</v>
      </c>
      <c r="P1892" s="14">
        <f t="shared" si="146"/>
        <v>70.53</v>
      </c>
      <c r="Q1892" s="9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45"/>
        <v>106</v>
      </c>
      <c r="P1893" s="14">
        <f t="shared" si="146"/>
        <v>87.96</v>
      </c>
      <c r="Q1893" s="9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45"/>
        <v>137</v>
      </c>
      <c r="P1894" s="14">
        <f t="shared" si="146"/>
        <v>26.27</v>
      </c>
      <c r="Q1894" s="9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45"/>
        <v>104</v>
      </c>
      <c r="P1895" s="14">
        <f t="shared" si="146"/>
        <v>57.78</v>
      </c>
      <c r="Q1895" s="9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45"/>
        <v>115</v>
      </c>
      <c r="P1896" s="14">
        <f t="shared" si="146"/>
        <v>57.25</v>
      </c>
      <c r="Q1896" s="9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45"/>
        <v>102</v>
      </c>
      <c r="P1897" s="14">
        <f t="shared" si="146"/>
        <v>196.34</v>
      </c>
      <c r="Q1897" s="9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45"/>
        <v>124</v>
      </c>
      <c r="P1898" s="14">
        <f t="shared" si="146"/>
        <v>43</v>
      </c>
      <c r="Q1898" s="9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45"/>
        <v>102</v>
      </c>
      <c r="P1899" s="14">
        <f t="shared" si="146"/>
        <v>35.549999999999997</v>
      </c>
      <c r="Q1899" s="9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45"/>
        <v>145</v>
      </c>
      <c r="P1900" s="14">
        <f t="shared" si="146"/>
        <v>68.81</v>
      </c>
      <c r="Q1900" s="9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45"/>
        <v>133</v>
      </c>
      <c r="P1901" s="14">
        <f t="shared" si="146"/>
        <v>28.57</v>
      </c>
      <c r="Q1901" s="9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45"/>
        <v>109</v>
      </c>
      <c r="P1902" s="14">
        <f t="shared" si="146"/>
        <v>50.63</v>
      </c>
      <c r="Q1902" s="9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45"/>
        <v>3</v>
      </c>
      <c r="P1903" s="14">
        <f t="shared" si="146"/>
        <v>106.8</v>
      </c>
      <c r="Q1903" s="9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45"/>
        <v>1</v>
      </c>
      <c r="P1904" s="14">
        <f t="shared" si="146"/>
        <v>4</v>
      </c>
      <c r="Q1904" s="9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45"/>
        <v>47</v>
      </c>
      <c r="P1905" s="14">
        <f t="shared" si="146"/>
        <v>34.1</v>
      </c>
      <c r="Q1905" s="9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45"/>
        <v>0</v>
      </c>
      <c r="P1906" s="14">
        <f t="shared" si="146"/>
        <v>25</v>
      </c>
      <c r="Q1906" s="9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45"/>
        <v>0</v>
      </c>
      <c r="P1907" s="14">
        <f t="shared" si="146"/>
        <v>10.5</v>
      </c>
      <c r="Q1907" s="9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45"/>
        <v>43</v>
      </c>
      <c r="P1908" s="14">
        <f t="shared" si="146"/>
        <v>215.96</v>
      </c>
      <c r="Q1908" s="9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45"/>
        <v>0</v>
      </c>
      <c r="P1909" s="14">
        <f t="shared" si="146"/>
        <v>21.25</v>
      </c>
      <c r="Q1909" s="9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45"/>
        <v>2</v>
      </c>
      <c r="P1910" s="14">
        <f t="shared" si="146"/>
        <v>108.25</v>
      </c>
      <c r="Q1910" s="9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45"/>
        <v>14</v>
      </c>
      <c r="P1911" s="14">
        <f t="shared" si="146"/>
        <v>129.97</v>
      </c>
      <c r="Q1911" s="9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45"/>
        <v>39</v>
      </c>
      <c r="P1912" s="14">
        <f t="shared" si="146"/>
        <v>117.49</v>
      </c>
      <c r="Q1912" s="9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45"/>
        <v>0</v>
      </c>
      <c r="P1913" s="14">
        <f t="shared" si="146"/>
        <v>10</v>
      </c>
      <c r="Q1913" s="9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45"/>
        <v>59</v>
      </c>
      <c r="P1914" s="14">
        <f t="shared" si="146"/>
        <v>70.599999999999994</v>
      </c>
      <c r="Q1914" s="9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45"/>
        <v>1</v>
      </c>
      <c r="P1915" s="14">
        <f t="shared" si="146"/>
        <v>24.5</v>
      </c>
      <c r="Q1915" s="9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45"/>
        <v>9</v>
      </c>
      <c r="P1916" s="14">
        <f t="shared" si="146"/>
        <v>30</v>
      </c>
      <c r="Q1916" s="9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45"/>
        <v>2</v>
      </c>
      <c r="P1917" s="14">
        <f t="shared" si="146"/>
        <v>2</v>
      </c>
      <c r="Q1917" s="9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45"/>
        <v>1</v>
      </c>
      <c r="P1918" s="14">
        <f t="shared" si="146"/>
        <v>17</v>
      </c>
      <c r="Q1918" s="9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45"/>
        <v>53</v>
      </c>
      <c r="P1919" s="14">
        <f t="shared" si="146"/>
        <v>2928.93</v>
      </c>
      <c r="Q1919" s="9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45"/>
        <v>1</v>
      </c>
      <c r="P1920" s="14">
        <f t="shared" si="146"/>
        <v>28.89</v>
      </c>
      <c r="Q1920" s="9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45"/>
        <v>47</v>
      </c>
      <c r="P1921" s="14">
        <f t="shared" si="146"/>
        <v>29.63</v>
      </c>
      <c r="Q1921" s="9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si="145"/>
        <v>43</v>
      </c>
      <c r="P1922" s="14">
        <f t="shared" si="146"/>
        <v>40.98</v>
      </c>
      <c r="Q1922" s="9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ref="O1923:O1986" si="150">ROUND(E1923/D1923*100,0)</f>
        <v>137</v>
      </c>
      <c r="P1923" s="14">
        <f t="shared" ref="P1923:P1986" si="151">IFERROR(ROUND(E1923/L1923,2),0)</f>
        <v>54</v>
      </c>
      <c r="Q1923" s="9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50"/>
        <v>116</v>
      </c>
      <c r="P1924" s="14">
        <f t="shared" si="151"/>
        <v>36.11</v>
      </c>
      <c r="Q1924" s="9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50"/>
        <v>241</v>
      </c>
      <c r="P1925" s="14">
        <f t="shared" si="151"/>
        <v>23.15</v>
      </c>
      <c r="Q1925" s="9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50"/>
        <v>114</v>
      </c>
      <c r="P1926" s="14">
        <f t="shared" si="151"/>
        <v>104</v>
      </c>
      <c r="Q1926" s="9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50"/>
        <v>110</v>
      </c>
      <c r="P1927" s="14">
        <f t="shared" si="151"/>
        <v>31.83</v>
      </c>
      <c r="Q1927" s="9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50"/>
        <v>195</v>
      </c>
      <c r="P1928" s="14">
        <f t="shared" si="151"/>
        <v>27.39</v>
      </c>
      <c r="Q1928" s="9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50"/>
        <v>103</v>
      </c>
      <c r="P1929" s="14">
        <f t="shared" si="151"/>
        <v>56.36</v>
      </c>
      <c r="Q1929" s="9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50"/>
        <v>103</v>
      </c>
      <c r="P1930" s="14">
        <f t="shared" si="151"/>
        <v>77.349999999999994</v>
      </c>
      <c r="Q1930" s="9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50"/>
        <v>100</v>
      </c>
      <c r="P1931" s="14">
        <f t="shared" si="151"/>
        <v>42.8</v>
      </c>
      <c r="Q1931" s="9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50"/>
        <v>127</v>
      </c>
      <c r="P1932" s="14">
        <f t="shared" si="151"/>
        <v>48.85</v>
      </c>
      <c r="Q1932" s="9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50"/>
        <v>121</v>
      </c>
      <c r="P1933" s="14">
        <f t="shared" si="151"/>
        <v>48.24</v>
      </c>
      <c r="Q1933" s="9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50"/>
        <v>107</v>
      </c>
      <c r="P1934" s="14">
        <f t="shared" si="151"/>
        <v>70.209999999999994</v>
      </c>
      <c r="Q1934" s="9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50"/>
        <v>172</v>
      </c>
      <c r="P1935" s="14">
        <f t="shared" si="151"/>
        <v>94.05</v>
      </c>
      <c r="Q1935" s="9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50"/>
        <v>124</v>
      </c>
      <c r="P1936" s="14">
        <f t="shared" si="151"/>
        <v>80.27</v>
      </c>
      <c r="Q1936" s="9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50"/>
        <v>108</v>
      </c>
      <c r="P1937" s="14">
        <f t="shared" si="151"/>
        <v>54.2</v>
      </c>
      <c r="Q1937" s="9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50"/>
        <v>117</v>
      </c>
      <c r="P1938" s="14">
        <f t="shared" si="151"/>
        <v>60.27</v>
      </c>
      <c r="Q1938" s="9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50"/>
        <v>187</v>
      </c>
      <c r="P1939" s="14">
        <f t="shared" si="151"/>
        <v>38.74</v>
      </c>
      <c r="Q1939" s="9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50"/>
        <v>116</v>
      </c>
      <c r="P1940" s="14">
        <f t="shared" si="151"/>
        <v>152.54</v>
      </c>
      <c r="Q1940" s="9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50"/>
        <v>111</v>
      </c>
      <c r="P1941" s="14">
        <f t="shared" si="151"/>
        <v>115.31</v>
      </c>
      <c r="Q1941" s="9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50"/>
        <v>171</v>
      </c>
      <c r="P1942" s="14">
        <f t="shared" si="151"/>
        <v>35.840000000000003</v>
      </c>
      <c r="Q1942" s="9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50"/>
        <v>126</v>
      </c>
      <c r="P1943" s="14">
        <f t="shared" si="151"/>
        <v>64.569999999999993</v>
      </c>
      <c r="Q1943" s="9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50"/>
        <v>138</v>
      </c>
      <c r="P1944" s="14">
        <f t="shared" si="151"/>
        <v>87.44</v>
      </c>
      <c r="Q1944" s="9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50"/>
        <v>1705</v>
      </c>
      <c r="P1945" s="14">
        <f t="shared" si="151"/>
        <v>68.819999999999993</v>
      </c>
      <c r="Q1945" s="9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50"/>
        <v>788</v>
      </c>
      <c r="P1946" s="14">
        <f t="shared" si="151"/>
        <v>176.2</v>
      </c>
      <c r="Q1946" s="9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50"/>
        <v>348</v>
      </c>
      <c r="P1947" s="14">
        <f t="shared" si="151"/>
        <v>511.79</v>
      </c>
      <c r="Q1947" s="9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50"/>
        <v>150</v>
      </c>
      <c r="P1948" s="14">
        <f t="shared" si="151"/>
        <v>160.44</v>
      </c>
      <c r="Q1948" s="9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50"/>
        <v>101</v>
      </c>
      <c r="P1949" s="14">
        <f t="shared" si="151"/>
        <v>35</v>
      </c>
      <c r="Q1949" s="9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50"/>
        <v>800</v>
      </c>
      <c r="P1950" s="14">
        <f t="shared" si="151"/>
        <v>188.51</v>
      </c>
      <c r="Q1950" s="9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50"/>
        <v>106</v>
      </c>
      <c r="P1951" s="14">
        <f t="shared" si="151"/>
        <v>56.2</v>
      </c>
      <c r="Q1951" s="9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50"/>
        <v>201</v>
      </c>
      <c r="P1952" s="14">
        <f t="shared" si="151"/>
        <v>51.31</v>
      </c>
      <c r="Q1952" s="9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50"/>
        <v>212</v>
      </c>
      <c r="P1953" s="14">
        <f t="shared" si="151"/>
        <v>127.36</v>
      </c>
      <c r="Q1953" s="9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50"/>
        <v>198</v>
      </c>
      <c r="P1954" s="14">
        <f t="shared" si="151"/>
        <v>101.86</v>
      </c>
      <c r="Q1954" s="9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50"/>
        <v>226</v>
      </c>
      <c r="P1955" s="14">
        <f t="shared" si="151"/>
        <v>230.56</v>
      </c>
      <c r="Q1955" s="9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50"/>
        <v>699</v>
      </c>
      <c r="P1956" s="14">
        <f t="shared" si="151"/>
        <v>842.11</v>
      </c>
      <c r="Q1956" s="9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50"/>
        <v>399</v>
      </c>
      <c r="P1957" s="14">
        <f t="shared" si="151"/>
        <v>577.28</v>
      </c>
      <c r="Q1957" s="9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50"/>
        <v>294</v>
      </c>
      <c r="P1958" s="14">
        <f t="shared" si="151"/>
        <v>483.34</v>
      </c>
      <c r="Q1958" s="9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50"/>
        <v>168</v>
      </c>
      <c r="P1959" s="14">
        <f t="shared" si="151"/>
        <v>76.14</v>
      </c>
      <c r="Q1959" s="9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50"/>
        <v>1436</v>
      </c>
      <c r="P1960" s="14">
        <f t="shared" si="151"/>
        <v>74.11</v>
      </c>
      <c r="Q1960" s="9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50"/>
        <v>157</v>
      </c>
      <c r="P1961" s="14">
        <f t="shared" si="151"/>
        <v>36.97</v>
      </c>
      <c r="Q1961" s="9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50"/>
        <v>118</v>
      </c>
      <c r="P1962" s="14">
        <f t="shared" si="151"/>
        <v>2500.9699999999998</v>
      </c>
      <c r="Q1962" s="9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50"/>
        <v>1105</v>
      </c>
      <c r="P1963" s="14">
        <f t="shared" si="151"/>
        <v>67.69</v>
      </c>
      <c r="Q1963" s="9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50"/>
        <v>193</v>
      </c>
      <c r="P1964" s="14">
        <f t="shared" si="151"/>
        <v>63.05</v>
      </c>
      <c r="Q1964" s="9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50"/>
        <v>127</v>
      </c>
      <c r="P1965" s="14">
        <f t="shared" si="151"/>
        <v>117.6</v>
      </c>
      <c r="Q1965" s="9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50"/>
        <v>260</v>
      </c>
      <c r="P1966" s="14">
        <f t="shared" si="151"/>
        <v>180.75</v>
      </c>
      <c r="Q1966" s="9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50"/>
        <v>262</v>
      </c>
      <c r="P1967" s="14">
        <f t="shared" si="151"/>
        <v>127.32</v>
      </c>
      <c r="Q1967" s="9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50"/>
        <v>207</v>
      </c>
      <c r="P1968" s="14">
        <f t="shared" si="151"/>
        <v>136.63999999999999</v>
      </c>
      <c r="Q1968" s="9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50"/>
        <v>370</v>
      </c>
      <c r="P1969" s="14">
        <f t="shared" si="151"/>
        <v>182.78</v>
      </c>
      <c r="Q1969" s="9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50"/>
        <v>285</v>
      </c>
      <c r="P1970" s="14">
        <f t="shared" si="151"/>
        <v>279.38</v>
      </c>
      <c r="Q1970" s="9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50"/>
        <v>579</v>
      </c>
      <c r="P1971" s="14">
        <f t="shared" si="151"/>
        <v>61.38</v>
      </c>
      <c r="Q1971" s="9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50"/>
        <v>1132</v>
      </c>
      <c r="P1972" s="14">
        <f t="shared" si="151"/>
        <v>80.73</v>
      </c>
      <c r="Q1972" s="9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50"/>
        <v>263</v>
      </c>
      <c r="P1973" s="14">
        <f t="shared" si="151"/>
        <v>272.36</v>
      </c>
      <c r="Q1973" s="9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50"/>
        <v>674</v>
      </c>
      <c r="P1974" s="14">
        <f t="shared" si="151"/>
        <v>70.849999999999994</v>
      </c>
      <c r="Q1974" s="9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50"/>
        <v>257</v>
      </c>
      <c r="P1975" s="14">
        <f t="shared" si="151"/>
        <v>247.94</v>
      </c>
      <c r="Q1975" s="9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50"/>
        <v>375</v>
      </c>
      <c r="P1976" s="14">
        <f t="shared" si="151"/>
        <v>186.81</v>
      </c>
      <c r="Q1976" s="9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50"/>
        <v>209</v>
      </c>
      <c r="P1977" s="14">
        <f t="shared" si="151"/>
        <v>131.99</v>
      </c>
      <c r="Q1977" s="9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50"/>
        <v>347</v>
      </c>
      <c r="P1978" s="14">
        <f t="shared" si="151"/>
        <v>29.31</v>
      </c>
      <c r="Q1978" s="9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50"/>
        <v>402</v>
      </c>
      <c r="P1979" s="14">
        <f t="shared" si="151"/>
        <v>245.02</v>
      </c>
      <c r="Q1979" s="9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50"/>
        <v>1027</v>
      </c>
      <c r="P1980" s="14">
        <f t="shared" si="151"/>
        <v>1323.25</v>
      </c>
      <c r="Q1980" s="9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50"/>
        <v>115</v>
      </c>
      <c r="P1981" s="14">
        <f t="shared" si="151"/>
        <v>282.66000000000003</v>
      </c>
      <c r="Q1981" s="9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50"/>
        <v>355</v>
      </c>
      <c r="P1982" s="14">
        <f t="shared" si="151"/>
        <v>91.21</v>
      </c>
      <c r="Q1982" s="9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50"/>
        <v>5</v>
      </c>
      <c r="P1983" s="14">
        <f t="shared" si="151"/>
        <v>31.75</v>
      </c>
      <c r="Q1983" s="9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50"/>
        <v>0</v>
      </c>
      <c r="P1984" s="14">
        <f t="shared" si="151"/>
        <v>0</v>
      </c>
      <c r="Q1984" s="9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50"/>
        <v>4</v>
      </c>
      <c r="P1985" s="14">
        <f t="shared" si="151"/>
        <v>88.69</v>
      </c>
      <c r="Q1985" s="9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si="150"/>
        <v>21</v>
      </c>
      <c r="P1986" s="14">
        <f t="shared" si="151"/>
        <v>453.14</v>
      </c>
      <c r="Q1986" s="9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ref="O1987:O2050" si="155">ROUND(E1987/D1987*100,0)</f>
        <v>3</v>
      </c>
      <c r="P1987" s="14">
        <f t="shared" ref="P1987:P2050" si="156">IFERROR(ROUND(E1987/L1987,2),0)</f>
        <v>12.75</v>
      </c>
      <c r="Q1987" s="9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55"/>
        <v>0</v>
      </c>
      <c r="P1988" s="14">
        <f t="shared" si="156"/>
        <v>1</v>
      </c>
      <c r="Q1988" s="9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55"/>
        <v>42</v>
      </c>
      <c r="P1989" s="14">
        <f t="shared" si="156"/>
        <v>83.43</v>
      </c>
      <c r="Q1989" s="9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55"/>
        <v>0</v>
      </c>
      <c r="P1990" s="14">
        <f t="shared" si="156"/>
        <v>25</v>
      </c>
      <c r="Q1990" s="9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55"/>
        <v>1</v>
      </c>
      <c r="P1991" s="14">
        <f t="shared" si="156"/>
        <v>50</v>
      </c>
      <c r="Q1991" s="9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55"/>
        <v>17</v>
      </c>
      <c r="P1992" s="14">
        <f t="shared" si="156"/>
        <v>101.8</v>
      </c>
      <c r="Q1992" s="9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55"/>
        <v>7</v>
      </c>
      <c r="P1993" s="14">
        <f t="shared" si="156"/>
        <v>46.67</v>
      </c>
      <c r="Q1993" s="9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55"/>
        <v>0</v>
      </c>
      <c r="P1994" s="14">
        <f t="shared" si="156"/>
        <v>1</v>
      </c>
      <c r="Q1994" s="9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55"/>
        <v>0</v>
      </c>
      <c r="P1995" s="14">
        <f t="shared" si="156"/>
        <v>0</v>
      </c>
      <c r="Q1995" s="9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55"/>
        <v>0</v>
      </c>
      <c r="P1996" s="14">
        <f t="shared" si="156"/>
        <v>0</v>
      </c>
      <c r="Q1996" s="9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55"/>
        <v>8</v>
      </c>
      <c r="P1997" s="14">
        <f t="shared" si="156"/>
        <v>26</v>
      </c>
      <c r="Q1997" s="9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55"/>
        <v>0</v>
      </c>
      <c r="P1998" s="14">
        <f t="shared" si="156"/>
        <v>0</v>
      </c>
      <c r="Q1998" s="9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55"/>
        <v>0</v>
      </c>
      <c r="P1999" s="14">
        <f t="shared" si="156"/>
        <v>0</v>
      </c>
      <c r="Q1999" s="9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55"/>
        <v>26</v>
      </c>
      <c r="P2000" s="14">
        <f t="shared" si="156"/>
        <v>218.33</v>
      </c>
      <c r="Q2000" s="9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55"/>
        <v>1</v>
      </c>
      <c r="P2001" s="14">
        <f t="shared" si="156"/>
        <v>33.71</v>
      </c>
      <c r="Q2001" s="9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55"/>
        <v>13</v>
      </c>
      <c r="P2002" s="14">
        <f t="shared" si="156"/>
        <v>25</v>
      </c>
      <c r="Q2002" s="9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55"/>
        <v>382</v>
      </c>
      <c r="P2003" s="14">
        <f t="shared" si="156"/>
        <v>128.38999999999999</v>
      </c>
      <c r="Q2003" s="9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55"/>
        <v>217</v>
      </c>
      <c r="P2004" s="14">
        <f t="shared" si="156"/>
        <v>78.83</v>
      </c>
      <c r="Q2004" s="9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55"/>
        <v>312</v>
      </c>
      <c r="P2005" s="14">
        <f t="shared" si="156"/>
        <v>91.76</v>
      </c>
      <c r="Q2005" s="9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55"/>
        <v>234</v>
      </c>
      <c r="P2006" s="14">
        <f t="shared" si="156"/>
        <v>331.1</v>
      </c>
      <c r="Q2006" s="9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55"/>
        <v>124</v>
      </c>
      <c r="P2007" s="14">
        <f t="shared" si="156"/>
        <v>194.26</v>
      </c>
      <c r="Q2007" s="9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55"/>
        <v>248</v>
      </c>
      <c r="P2008" s="14">
        <f t="shared" si="156"/>
        <v>408.98</v>
      </c>
      <c r="Q2008" s="9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55"/>
        <v>116</v>
      </c>
      <c r="P2009" s="14">
        <f t="shared" si="156"/>
        <v>84.46</v>
      </c>
      <c r="Q2009" s="9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55"/>
        <v>117</v>
      </c>
      <c r="P2010" s="14">
        <f t="shared" si="156"/>
        <v>44.85</v>
      </c>
      <c r="Q2010" s="9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55"/>
        <v>305</v>
      </c>
      <c r="P2011" s="14">
        <f t="shared" si="156"/>
        <v>383.36</v>
      </c>
      <c r="Q2011" s="9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55"/>
        <v>320</v>
      </c>
      <c r="P2012" s="14">
        <f t="shared" si="156"/>
        <v>55.28</v>
      </c>
      <c r="Q2012" s="9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55"/>
        <v>820</v>
      </c>
      <c r="P2013" s="14">
        <f t="shared" si="156"/>
        <v>422.02</v>
      </c>
      <c r="Q2013" s="9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55"/>
        <v>235</v>
      </c>
      <c r="P2014" s="14">
        <f t="shared" si="156"/>
        <v>64.180000000000007</v>
      </c>
      <c r="Q2014" s="9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55"/>
        <v>495</v>
      </c>
      <c r="P2015" s="14">
        <f t="shared" si="156"/>
        <v>173.58</v>
      </c>
      <c r="Q2015" s="9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55"/>
        <v>7814</v>
      </c>
      <c r="P2016" s="14">
        <f t="shared" si="156"/>
        <v>88.6</v>
      </c>
      <c r="Q2016" s="9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55"/>
        <v>113</v>
      </c>
      <c r="P2017" s="14">
        <f t="shared" si="156"/>
        <v>50.22</v>
      </c>
      <c r="Q2017" s="9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55"/>
        <v>922</v>
      </c>
      <c r="P2018" s="14">
        <f t="shared" si="156"/>
        <v>192.39</v>
      </c>
      <c r="Q2018" s="9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55"/>
        <v>125</v>
      </c>
      <c r="P2019" s="14">
        <f t="shared" si="156"/>
        <v>73.42</v>
      </c>
      <c r="Q2019" s="9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55"/>
        <v>102</v>
      </c>
      <c r="P2020" s="14">
        <f t="shared" si="156"/>
        <v>147.68</v>
      </c>
      <c r="Q2020" s="9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55"/>
        <v>485</v>
      </c>
      <c r="P2021" s="14">
        <f t="shared" si="156"/>
        <v>108.97</v>
      </c>
      <c r="Q2021" s="9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55"/>
        <v>192</v>
      </c>
      <c r="P2022" s="14">
        <f t="shared" si="156"/>
        <v>23.65</v>
      </c>
      <c r="Q2022" s="9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55"/>
        <v>281</v>
      </c>
      <c r="P2023" s="14">
        <f t="shared" si="156"/>
        <v>147.94999999999999</v>
      </c>
      <c r="Q2023" s="9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55"/>
        <v>125</v>
      </c>
      <c r="P2024" s="14">
        <f t="shared" si="156"/>
        <v>385.04</v>
      </c>
      <c r="Q2024" s="9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55"/>
        <v>161</v>
      </c>
      <c r="P2025" s="14">
        <f t="shared" si="156"/>
        <v>457.39</v>
      </c>
      <c r="Q2025" s="9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55"/>
        <v>585</v>
      </c>
      <c r="P2026" s="14">
        <f t="shared" si="156"/>
        <v>222.99</v>
      </c>
      <c r="Q2026" s="9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55"/>
        <v>201</v>
      </c>
      <c r="P2027" s="14">
        <f t="shared" si="156"/>
        <v>220.74</v>
      </c>
      <c r="Q2027" s="9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55"/>
        <v>133</v>
      </c>
      <c r="P2028" s="14">
        <f t="shared" si="156"/>
        <v>73.5</v>
      </c>
      <c r="Q2028" s="9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55"/>
        <v>120</v>
      </c>
      <c r="P2029" s="14">
        <f t="shared" si="156"/>
        <v>223.1</v>
      </c>
      <c r="Q2029" s="9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55"/>
        <v>126</v>
      </c>
      <c r="P2030" s="14">
        <f t="shared" si="156"/>
        <v>47.91</v>
      </c>
      <c r="Q2030" s="9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55"/>
        <v>361</v>
      </c>
      <c r="P2031" s="14">
        <f t="shared" si="156"/>
        <v>96.06</v>
      </c>
      <c r="Q2031" s="9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55"/>
        <v>226</v>
      </c>
      <c r="P2032" s="14">
        <f t="shared" si="156"/>
        <v>118.61</v>
      </c>
      <c r="Q2032" s="9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55"/>
        <v>120</v>
      </c>
      <c r="P2033" s="14">
        <f t="shared" si="156"/>
        <v>118.45</v>
      </c>
      <c r="Q2033" s="9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55"/>
        <v>304</v>
      </c>
      <c r="P2034" s="14">
        <f t="shared" si="156"/>
        <v>143.21</v>
      </c>
      <c r="Q2034" s="9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55"/>
        <v>179</v>
      </c>
      <c r="P2035" s="14">
        <f t="shared" si="156"/>
        <v>282.72000000000003</v>
      </c>
      <c r="Q2035" s="9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55"/>
        <v>387</v>
      </c>
      <c r="P2036" s="14">
        <f t="shared" si="156"/>
        <v>593.94000000000005</v>
      </c>
      <c r="Q2036" s="9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55"/>
        <v>211</v>
      </c>
      <c r="P2037" s="14">
        <f t="shared" si="156"/>
        <v>262.16000000000003</v>
      </c>
      <c r="Q2037" s="9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55"/>
        <v>132</v>
      </c>
      <c r="P2038" s="14">
        <f t="shared" si="156"/>
        <v>46.58</v>
      </c>
      <c r="Q2038" s="9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55"/>
        <v>300</v>
      </c>
      <c r="P2039" s="14">
        <f t="shared" si="156"/>
        <v>70.040000000000006</v>
      </c>
      <c r="Q2039" s="9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55"/>
        <v>421</v>
      </c>
      <c r="P2040" s="14">
        <f t="shared" si="156"/>
        <v>164.91</v>
      </c>
      <c r="Q2040" s="9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55"/>
        <v>136</v>
      </c>
      <c r="P2041" s="14">
        <f t="shared" si="156"/>
        <v>449.26</v>
      </c>
      <c r="Q2041" s="9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55"/>
        <v>248</v>
      </c>
      <c r="P2042" s="14">
        <f t="shared" si="156"/>
        <v>27.47</v>
      </c>
      <c r="Q2042" s="9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55"/>
        <v>182</v>
      </c>
      <c r="P2043" s="14">
        <f t="shared" si="156"/>
        <v>143.97999999999999</v>
      </c>
      <c r="Q2043" s="9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55"/>
        <v>124</v>
      </c>
      <c r="P2044" s="14">
        <f t="shared" si="156"/>
        <v>88.24</v>
      </c>
      <c r="Q2044" s="9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55"/>
        <v>506</v>
      </c>
      <c r="P2045" s="14">
        <f t="shared" si="156"/>
        <v>36.33</v>
      </c>
      <c r="Q2045" s="9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55"/>
        <v>108</v>
      </c>
      <c r="P2046" s="14">
        <f t="shared" si="156"/>
        <v>90.18</v>
      </c>
      <c r="Q2046" s="9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55"/>
        <v>819</v>
      </c>
      <c r="P2047" s="14">
        <f t="shared" si="156"/>
        <v>152.62</v>
      </c>
      <c r="Q2047" s="9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55"/>
        <v>121</v>
      </c>
      <c r="P2048" s="14">
        <f t="shared" si="156"/>
        <v>55.81</v>
      </c>
      <c r="Q2048" s="9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55"/>
        <v>103</v>
      </c>
      <c r="P2049" s="14">
        <f t="shared" si="156"/>
        <v>227.85</v>
      </c>
      <c r="Q2049" s="9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si="155"/>
        <v>148</v>
      </c>
      <c r="P2050" s="14">
        <f t="shared" si="156"/>
        <v>91.83</v>
      </c>
      <c r="Q2050" s="9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ref="O2051:O2114" si="160">ROUND(E2051/D2051*100,0)</f>
        <v>120</v>
      </c>
      <c r="P2051" s="14">
        <f t="shared" ref="P2051:P2114" si="161">IFERROR(ROUND(E2051/L2051,2),0)</f>
        <v>80.989999999999995</v>
      </c>
      <c r="Q2051" s="9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60"/>
        <v>473</v>
      </c>
      <c r="P2052" s="14">
        <f t="shared" si="161"/>
        <v>278.39</v>
      </c>
      <c r="Q2052" s="9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60"/>
        <v>130</v>
      </c>
      <c r="P2053" s="14">
        <f t="shared" si="161"/>
        <v>43.1</v>
      </c>
      <c r="Q2053" s="9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60"/>
        <v>353</v>
      </c>
      <c r="P2054" s="14">
        <f t="shared" si="161"/>
        <v>326.29000000000002</v>
      </c>
      <c r="Q2054" s="9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60"/>
        <v>101</v>
      </c>
      <c r="P2055" s="14">
        <f t="shared" si="161"/>
        <v>41.74</v>
      </c>
      <c r="Q2055" s="9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60"/>
        <v>114</v>
      </c>
      <c r="P2056" s="14">
        <f t="shared" si="161"/>
        <v>64.02</v>
      </c>
      <c r="Q2056" s="9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60"/>
        <v>167</v>
      </c>
      <c r="P2057" s="14">
        <f t="shared" si="161"/>
        <v>99.46</v>
      </c>
      <c r="Q2057" s="9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60"/>
        <v>153</v>
      </c>
      <c r="P2058" s="14">
        <f t="shared" si="161"/>
        <v>138.49</v>
      </c>
      <c r="Q2058" s="9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60"/>
        <v>202</v>
      </c>
      <c r="P2059" s="14">
        <f t="shared" si="161"/>
        <v>45.55</v>
      </c>
      <c r="Q2059" s="9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60"/>
        <v>168</v>
      </c>
      <c r="P2060" s="14">
        <f t="shared" si="161"/>
        <v>10.51</v>
      </c>
      <c r="Q2060" s="9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60"/>
        <v>143</v>
      </c>
      <c r="P2061" s="14">
        <f t="shared" si="161"/>
        <v>114.77</v>
      </c>
      <c r="Q2061" s="9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60"/>
        <v>196</v>
      </c>
      <c r="P2062" s="14">
        <f t="shared" si="161"/>
        <v>36</v>
      </c>
      <c r="Q2062" s="9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60"/>
        <v>108</v>
      </c>
      <c r="P2063" s="14">
        <f t="shared" si="161"/>
        <v>154.16999999999999</v>
      </c>
      <c r="Q2063" s="9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60"/>
        <v>115</v>
      </c>
      <c r="P2064" s="14">
        <f t="shared" si="161"/>
        <v>566.39</v>
      </c>
      <c r="Q2064" s="9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60"/>
        <v>148</v>
      </c>
      <c r="P2065" s="14">
        <f t="shared" si="161"/>
        <v>120.86</v>
      </c>
      <c r="Q2065" s="9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60"/>
        <v>191</v>
      </c>
      <c r="P2066" s="14">
        <f t="shared" si="161"/>
        <v>86.16</v>
      </c>
      <c r="Q2066" s="9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60"/>
        <v>199</v>
      </c>
      <c r="P2067" s="14">
        <f t="shared" si="161"/>
        <v>51.21</v>
      </c>
      <c r="Q2067" s="9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60"/>
        <v>219</v>
      </c>
      <c r="P2068" s="14">
        <f t="shared" si="161"/>
        <v>67.260000000000005</v>
      </c>
      <c r="Q2068" s="9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60"/>
        <v>127</v>
      </c>
      <c r="P2069" s="14">
        <f t="shared" si="161"/>
        <v>62.8</v>
      </c>
      <c r="Q2069" s="9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60"/>
        <v>105</v>
      </c>
      <c r="P2070" s="14">
        <f t="shared" si="161"/>
        <v>346.13</v>
      </c>
      <c r="Q2070" s="9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60"/>
        <v>128</v>
      </c>
      <c r="P2071" s="14">
        <f t="shared" si="161"/>
        <v>244.12</v>
      </c>
      <c r="Q2071" s="9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60"/>
        <v>317</v>
      </c>
      <c r="P2072" s="14">
        <f t="shared" si="161"/>
        <v>259.25</v>
      </c>
      <c r="Q2072" s="9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60"/>
        <v>281</v>
      </c>
      <c r="P2073" s="14">
        <f t="shared" si="161"/>
        <v>201.96</v>
      </c>
      <c r="Q2073" s="9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60"/>
        <v>111</v>
      </c>
      <c r="P2074" s="14">
        <f t="shared" si="161"/>
        <v>226.21</v>
      </c>
      <c r="Q2074" s="9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60"/>
        <v>153</v>
      </c>
      <c r="P2075" s="14">
        <f t="shared" si="161"/>
        <v>324.69</v>
      </c>
      <c r="Q2075" s="9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60"/>
        <v>103</v>
      </c>
      <c r="P2076" s="14">
        <f t="shared" si="161"/>
        <v>205</v>
      </c>
      <c r="Q2076" s="9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60"/>
        <v>1678</v>
      </c>
      <c r="P2077" s="14">
        <f t="shared" si="161"/>
        <v>20.47</v>
      </c>
      <c r="Q2077" s="9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60"/>
        <v>543</v>
      </c>
      <c r="P2078" s="14">
        <f t="shared" si="161"/>
        <v>116.35</v>
      </c>
      <c r="Q2078" s="9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60"/>
        <v>116</v>
      </c>
      <c r="P2079" s="14">
        <f t="shared" si="161"/>
        <v>307.2</v>
      </c>
      <c r="Q2079" s="9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60"/>
        <v>131</v>
      </c>
      <c r="P2080" s="14">
        <f t="shared" si="161"/>
        <v>546.69000000000005</v>
      </c>
      <c r="Q2080" s="9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60"/>
        <v>288</v>
      </c>
      <c r="P2081" s="14">
        <f t="shared" si="161"/>
        <v>47.47</v>
      </c>
      <c r="Q2081" s="9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60"/>
        <v>508</v>
      </c>
      <c r="P2082" s="14">
        <f t="shared" si="161"/>
        <v>101.56</v>
      </c>
      <c r="Q2082" s="9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60"/>
        <v>115</v>
      </c>
      <c r="P2083" s="14">
        <f t="shared" si="161"/>
        <v>72.91</v>
      </c>
      <c r="Q2083" s="9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60"/>
        <v>111</v>
      </c>
      <c r="P2084" s="14">
        <f t="shared" si="161"/>
        <v>43.71</v>
      </c>
      <c r="Q2084" s="9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60"/>
        <v>113</v>
      </c>
      <c r="P2085" s="14">
        <f t="shared" si="161"/>
        <v>34</v>
      </c>
      <c r="Q2085" s="9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60"/>
        <v>108</v>
      </c>
      <c r="P2086" s="14">
        <f t="shared" si="161"/>
        <v>70.650000000000006</v>
      </c>
      <c r="Q2086" s="9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60"/>
        <v>124</v>
      </c>
      <c r="P2087" s="14">
        <f t="shared" si="161"/>
        <v>89.3</v>
      </c>
      <c r="Q2087" s="9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60"/>
        <v>101</v>
      </c>
      <c r="P2088" s="14">
        <f t="shared" si="161"/>
        <v>115.09</v>
      </c>
      <c r="Q2088" s="9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60"/>
        <v>104</v>
      </c>
      <c r="P2089" s="14">
        <f t="shared" si="161"/>
        <v>62.12</v>
      </c>
      <c r="Q2089" s="9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60"/>
        <v>116</v>
      </c>
      <c r="P2090" s="14">
        <f t="shared" si="161"/>
        <v>46.2</v>
      </c>
      <c r="Q2090" s="9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60"/>
        <v>120</v>
      </c>
      <c r="P2091" s="14">
        <f t="shared" si="161"/>
        <v>48.55</v>
      </c>
      <c r="Q2091" s="9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60"/>
        <v>115</v>
      </c>
      <c r="P2092" s="14">
        <f t="shared" si="161"/>
        <v>57.52</v>
      </c>
      <c r="Q2092" s="9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60"/>
        <v>120</v>
      </c>
      <c r="P2093" s="14">
        <f t="shared" si="161"/>
        <v>88.15</v>
      </c>
      <c r="Q2093" s="9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60"/>
        <v>101</v>
      </c>
      <c r="P2094" s="14">
        <f t="shared" si="161"/>
        <v>110.49</v>
      </c>
      <c r="Q2094" s="9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60"/>
        <v>102</v>
      </c>
      <c r="P2095" s="14">
        <f t="shared" si="161"/>
        <v>66.83</v>
      </c>
      <c r="Q2095" s="9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60"/>
        <v>121</v>
      </c>
      <c r="P2096" s="14">
        <f t="shared" si="161"/>
        <v>58.6</v>
      </c>
      <c r="Q2096" s="9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60"/>
        <v>100</v>
      </c>
      <c r="P2097" s="14">
        <f t="shared" si="161"/>
        <v>113.64</v>
      </c>
      <c r="Q2097" s="9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60"/>
        <v>102</v>
      </c>
      <c r="P2098" s="14">
        <f t="shared" si="161"/>
        <v>43.57</v>
      </c>
      <c r="Q2098" s="9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60"/>
        <v>100</v>
      </c>
      <c r="P2099" s="14">
        <f t="shared" si="161"/>
        <v>78.95</v>
      </c>
      <c r="Q2099" s="9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60"/>
        <v>100</v>
      </c>
      <c r="P2100" s="14">
        <f t="shared" si="161"/>
        <v>188.13</v>
      </c>
      <c r="Q2100" s="9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60"/>
        <v>132</v>
      </c>
      <c r="P2101" s="14">
        <f t="shared" si="161"/>
        <v>63.03</v>
      </c>
      <c r="Q2101" s="9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60"/>
        <v>137</v>
      </c>
      <c r="P2102" s="14">
        <f t="shared" si="161"/>
        <v>30.37</v>
      </c>
      <c r="Q2102" s="9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60"/>
        <v>113</v>
      </c>
      <c r="P2103" s="14">
        <f t="shared" si="161"/>
        <v>51.48</v>
      </c>
      <c r="Q2103" s="9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60"/>
        <v>136</v>
      </c>
      <c r="P2104" s="14">
        <f t="shared" si="161"/>
        <v>35.79</v>
      </c>
      <c r="Q2104" s="9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60"/>
        <v>146</v>
      </c>
      <c r="P2105" s="14">
        <f t="shared" si="161"/>
        <v>98.82</v>
      </c>
      <c r="Q2105" s="9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60"/>
        <v>130</v>
      </c>
      <c r="P2106" s="14">
        <f t="shared" si="161"/>
        <v>28</v>
      </c>
      <c r="Q2106" s="9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60"/>
        <v>254</v>
      </c>
      <c r="P2107" s="14">
        <f t="shared" si="161"/>
        <v>51.31</v>
      </c>
      <c r="Q2107" s="9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60"/>
        <v>107</v>
      </c>
      <c r="P2108" s="14">
        <f t="shared" si="161"/>
        <v>53.52</v>
      </c>
      <c r="Q2108" s="9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60"/>
        <v>108</v>
      </c>
      <c r="P2109" s="14">
        <f t="shared" si="161"/>
        <v>37.15</v>
      </c>
      <c r="Q2109" s="9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60"/>
        <v>107</v>
      </c>
      <c r="P2110" s="14">
        <f t="shared" si="161"/>
        <v>89.9</v>
      </c>
      <c r="Q2110" s="9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60"/>
        <v>107</v>
      </c>
      <c r="P2111" s="14">
        <f t="shared" si="161"/>
        <v>106.53</v>
      </c>
      <c r="Q2111" s="9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60"/>
        <v>100</v>
      </c>
      <c r="P2112" s="14">
        <f t="shared" si="161"/>
        <v>52.82</v>
      </c>
      <c r="Q2112" s="9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60"/>
        <v>107</v>
      </c>
      <c r="P2113" s="14">
        <f t="shared" si="161"/>
        <v>54.62</v>
      </c>
      <c r="Q2113" s="9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si="160"/>
        <v>100</v>
      </c>
      <c r="P2114" s="14">
        <f t="shared" si="161"/>
        <v>27.27</v>
      </c>
      <c r="Q2114" s="9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ref="O2115:O2178" si="165">ROUND(E2115/D2115*100,0)</f>
        <v>105</v>
      </c>
      <c r="P2115" s="14">
        <f t="shared" ref="P2115:P2178" si="166">IFERROR(ROUND(E2115/L2115,2),0)</f>
        <v>68.599999999999994</v>
      </c>
      <c r="Q2115" s="9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65"/>
        <v>105</v>
      </c>
      <c r="P2116" s="14">
        <f t="shared" si="166"/>
        <v>35.61</v>
      </c>
      <c r="Q2116" s="9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65"/>
        <v>226</v>
      </c>
      <c r="P2117" s="14">
        <f t="shared" si="166"/>
        <v>94.03</v>
      </c>
      <c r="Q2117" s="9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65"/>
        <v>101</v>
      </c>
      <c r="P2118" s="14">
        <f t="shared" si="166"/>
        <v>526.46</v>
      </c>
      <c r="Q2118" s="9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65"/>
        <v>148</v>
      </c>
      <c r="P2119" s="14">
        <f t="shared" si="166"/>
        <v>50.66</v>
      </c>
      <c r="Q2119" s="9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65"/>
        <v>135</v>
      </c>
      <c r="P2120" s="14">
        <f t="shared" si="166"/>
        <v>79.180000000000007</v>
      </c>
      <c r="Q2120" s="9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65"/>
        <v>101</v>
      </c>
      <c r="P2121" s="14">
        <f t="shared" si="166"/>
        <v>91.59</v>
      </c>
      <c r="Q2121" s="9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65"/>
        <v>101</v>
      </c>
      <c r="P2122" s="14">
        <f t="shared" si="166"/>
        <v>116.96</v>
      </c>
      <c r="Q2122" s="9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65"/>
        <v>1</v>
      </c>
      <c r="P2123" s="14">
        <f t="shared" si="166"/>
        <v>28.4</v>
      </c>
      <c r="Q2123" s="9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65"/>
        <v>0</v>
      </c>
      <c r="P2124" s="14">
        <f t="shared" si="166"/>
        <v>103.33</v>
      </c>
      <c r="Q2124" s="9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65"/>
        <v>10</v>
      </c>
      <c r="P2125" s="14">
        <f t="shared" si="166"/>
        <v>10</v>
      </c>
      <c r="Q2125" s="9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65"/>
        <v>10</v>
      </c>
      <c r="P2126" s="14">
        <f t="shared" si="166"/>
        <v>23</v>
      </c>
      <c r="Q2126" s="9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65"/>
        <v>1</v>
      </c>
      <c r="P2127" s="14">
        <f t="shared" si="166"/>
        <v>31.56</v>
      </c>
      <c r="Q2127" s="9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65"/>
        <v>0</v>
      </c>
      <c r="P2128" s="14">
        <f t="shared" si="166"/>
        <v>5</v>
      </c>
      <c r="Q2128" s="9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65"/>
        <v>29</v>
      </c>
      <c r="P2129" s="14">
        <f t="shared" si="166"/>
        <v>34.22</v>
      </c>
      <c r="Q2129" s="9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65"/>
        <v>0</v>
      </c>
      <c r="P2130" s="14">
        <f t="shared" si="166"/>
        <v>25</v>
      </c>
      <c r="Q2130" s="9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65"/>
        <v>12</v>
      </c>
      <c r="P2131" s="14">
        <f t="shared" si="166"/>
        <v>19.670000000000002</v>
      </c>
      <c r="Q2131" s="9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65"/>
        <v>0</v>
      </c>
      <c r="P2132" s="14">
        <f t="shared" si="166"/>
        <v>21.25</v>
      </c>
      <c r="Q2132" s="9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65"/>
        <v>5</v>
      </c>
      <c r="P2133" s="14">
        <f t="shared" si="166"/>
        <v>8.33</v>
      </c>
      <c r="Q2133" s="9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65"/>
        <v>2</v>
      </c>
      <c r="P2134" s="14">
        <f t="shared" si="166"/>
        <v>21.34</v>
      </c>
      <c r="Q2134" s="9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65"/>
        <v>2</v>
      </c>
      <c r="P2135" s="14">
        <f t="shared" si="166"/>
        <v>5.33</v>
      </c>
      <c r="Q2135" s="9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65"/>
        <v>2</v>
      </c>
      <c r="P2136" s="14">
        <f t="shared" si="166"/>
        <v>34.67</v>
      </c>
      <c r="Q2136" s="9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65"/>
        <v>10</v>
      </c>
      <c r="P2137" s="14">
        <f t="shared" si="166"/>
        <v>21.73</v>
      </c>
      <c r="Q2137" s="9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65"/>
        <v>0</v>
      </c>
      <c r="P2138" s="14">
        <f t="shared" si="166"/>
        <v>11.92</v>
      </c>
      <c r="Q2138" s="9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65"/>
        <v>28</v>
      </c>
      <c r="P2139" s="14">
        <f t="shared" si="166"/>
        <v>26.6</v>
      </c>
      <c r="Q2139" s="9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65"/>
        <v>13</v>
      </c>
      <c r="P2140" s="14">
        <f t="shared" si="166"/>
        <v>10.67</v>
      </c>
      <c r="Q2140" s="9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65"/>
        <v>5</v>
      </c>
      <c r="P2141" s="14">
        <f t="shared" si="166"/>
        <v>29.04</v>
      </c>
      <c r="Q2141" s="9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65"/>
        <v>0</v>
      </c>
      <c r="P2142" s="14">
        <f t="shared" si="166"/>
        <v>50.91</v>
      </c>
      <c r="Q2142" s="9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65"/>
        <v>0</v>
      </c>
      <c r="P2143" s="14">
        <f t="shared" si="166"/>
        <v>0</v>
      </c>
      <c r="Q2143" s="9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65"/>
        <v>6</v>
      </c>
      <c r="P2144" s="14">
        <f t="shared" si="166"/>
        <v>50.08</v>
      </c>
      <c r="Q2144" s="9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65"/>
        <v>11</v>
      </c>
      <c r="P2145" s="14">
        <f t="shared" si="166"/>
        <v>45</v>
      </c>
      <c r="Q2145" s="9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65"/>
        <v>2</v>
      </c>
      <c r="P2146" s="14">
        <f t="shared" si="166"/>
        <v>25.29</v>
      </c>
      <c r="Q2146" s="9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65"/>
        <v>30</v>
      </c>
      <c r="P2147" s="14">
        <f t="shared" si="166"/>
        <v>51.29</v>
      </c>
      <c r="Q2147" s="9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65"/>
        <v>0</v>
      </c>
      <c r="P2148" s="14">
        <f t="shared" si="166"/>
        <v>1</v>
      </c>
      <c r="Q2148" s="9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65"/>
        <v>1</v>
      </c>
      <c r="P2149" s="14">
        <f t="shared" si="166"/>
        <v>49.38</v>
      </c>
      <c r="Q2149" s="9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65"/>
        <v>2</v>
      </c>
      <c r="P2150" s="14">
        <f t="shared" si="166"/>
        <v>1</v>
      </c>
      <c r="Q2150" s="9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65"/>
        <v>0</v>
      </c>
      <c r="P2151" s="14">
        <f t="shared" si="166"/>
        <v>0</v>
      </c>
      <c r="Q2151" s="9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65"/>
        <v>1</v>
      </c>
      <c r="P2152" s="14">
        <f t="shared" si="166"/>
        <v>101.25</v>
      </c>
      <c r="Q2152" s="9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65"/>
        <v>0</v>
      </c>
      <c r="P2153" s="14">
        <f t="shared" si="166"/>
        <v>19.670000000000002</v>
      </c>
      <c r="Q2153" s="9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65"/>
        <v>0</v>
      </c>
      <c r="P2154" s="14">
        <f t="shared" si="166"/>
        <v>12.5</v>
      </c>
      <c r="Q2154" s="9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65"/>
        <v>0</v>
      </c>
      <c r="P2155" s="14">
        <f t="shared" si="166"/>
        <v>8.5</v>
      </c>
      <c r="Q2155" s="9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65"/>
        <v>1</v>
      </c>
      <c r="P2156" s="14">
        <f t="shared" si="166"/>
        <v>1</v>
      </c>
      <c r="Q2156" s="9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65"/>
        <v>2</v>
      </c>
      <c r="P2157" s="14">
        <f t="shared" si="166"/>
        <v>23</v>
      </c>
      <c r="Q2157" s="9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65"/>
        <v>3</v>
      </c>
      <c r="P2158" s="14">
        <f t="shared" si="166"/>
        <v>17.989999999999998</v>
      </c>
      <c r="Q2158" s="9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65"/>
        <v>28</v>
      </c>
      <c r="P2159" s="14">
        <f t="shared" si="166"/>
        <v>370.95</v>
      </c>
      <c r="Q2159" s="9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65"/>
        <v>7</v>
      </c>
      <c r="P2160" s="14">
        <f t="shared" si="166"/>
        <v>63.57</v>
      </c>
      <c r="Q2160" s="9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65"/>
        <v>1</v>
      </c>
      <c r="P2161" s="14">
        <f t="shared" si="166"/>
        <v>13</v>
      </c>
      <c r="Q2161" s="9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65"/>
        <v>1</v>
      </c>
      <c r="P2162" s="14">
        <f t="shared" si="166"/>
        <v>5.31</v>
      </c>
      <c r="Q2162" s="9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65"/>
        <v>116</v>
      </c>
      <c r="P2163" s="14">
        <f t="shared" si="166"/>
        <v>35.619999999999997</v>
      </c>
      <c r="Q2163" s="9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65"/>
        <v>112</v>
      </c>
      <c r="P2164" s="14">
        <f t="shared" si="166"/>
        <v>87.1</v>
      </c>
      <c r="Q2164" s="9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65"/>
        <v>132</v>
      </c>
      <c r="P2165" s="14">
        <f t="shared" si="166"/>
        <v>75.11</v>
      </c>
      <c r="Q2165" s="9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65"/>
        <v>103</v>
      </c>
      <c r="P2166" s="14">
        <f t="shared" si="166"/>
        <v>68.010000000000005</v>
      </c>
      <c r="Q2166" s="9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65"/>
        <v>139</v>
      </c>
      <c r="P2167" s="14">
        <f t="shared" si="166"/>
        <v>29.62</v>
      </c>
      <c r="Q2167" s="9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65"/>
        <v>147</v>
      </c>
      <c r="P2168" s="14">
        <f t="shared" si="166"/>
        <v>91.63</v>
      </c>
      <c r="Q2168" s="9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65"/>
        <v>120</v>
      </c>
      <c r="P2169" s="14">
        <f t="shared" si="166"/>
        <v>22.5</v>
      </c>
      <c r="Q2169" s="9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65"/>
        <v>122</v>
      </c>
      <c r="P2170" s="14">
        <f t="shared" si="166"/>
        <v>64.37</v>
      </c>
      <c r="Q2170" s="9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65"/>
        <v>100</v>
      </c>
      <c r="P2171" s="14">
        <f t="shared" si="166"/>
        <v>21.86</v>
      </c>
      <c r="Q2171" s="9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65"/>
        <v>181</v>
      </c>
      <c r="P2172" s="14">
        <f t="shared" si="166"/>
        <v>33.32</v>
      </c>
      <c r="Q2172" s="9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65"/>
        <v>106</v>
      </c>
      <c r="P2173" s="14">
        <f t="shared" si="166"/>
        <v>90.28</v>
      </c>
      <c r="Q2173" s="9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65"/>
        <v>100</v>
      </c>
      <c r="P2174" s="14">
        <f t="shared" si="166"/>
        <v>76.92</v>
      </c>
      <c r="Q2174" s="9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65"/>
        <v>127</v>
      </c>
      <c r="P2175" s="14">
        <f t="shared" si="166"/>
        <v>59.23</v>
      </c>
      <c r="Q2175" s="9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65"/>
        <v>103</v>
      </c>
      <c r="P2176" s="14">
        <f t="shared" si="166"/>
        <v>65.38</v>
      </c>
      <c r="Q2176" s="9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65"/>
        <v>250</v>
      </c>
      <c r="P2177" s="14">
        <f t="shared" si="166"/>
        <v>67.31</v>
      </c>
      <c r="Q2177" s="9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si="165"/>
        <v>126</v>
      </c>
      <c r="P2178" s="14">
        <f t="shared" si="166"/>
        <v>88.75</v>
      </c>
      <c r="Q2178" s="9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ref="O2179:O2242" si="170">ROUND(E2179/D2179*100,0)</f>
        <v>100</v>
      </c>
      <c r="P2179" s="14">
        <f t="shared" ref="P2179:P2242" si="171">IFERROR(ROUND(E2179/L2179,2),0)</f>
        <v>65.87</v>
      </c>
      <c r="Q2179" s="9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70"/>
        <v>139</v>
      </c>
      <c r="P2180" s="14">
        <f t="shared" si="171"/>
        <v>40.35</v>
      </c>
      <c r="Q2180" s="9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70"/>
        <v>161</v>
      </c>
      <c r="P2181" s="14">
        <f t="shared" si="171"/>
        <v>76.86</v>
      </c>
      <c r="Q2181" s="9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70"/>
        <v>107</v>
      </c>
      <c r="P2182" s="14">
        <f t="shared" si="171"/>
        <v>68.709999999999994</v>
      </c>
      <c r="Q2182" s="9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70"/>
        <v>153</v>
      </c>
      <c r="P2183" s="14">
        <f t="shared" si="171"/>
        <v>57.77</v>
      </c>
      <c r="Q2183" s="9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70"/>
        <v>524</v>
      </c>
      <c r="P2184" s="14">
        <f t="shared" si="171"/>
        <v>44.17</v>
      </c>
      <c r="Q2184" s="9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70"/>
        <v>489</v>
      </c>
      <c r="P2185" s="14">
        <f t="shared" si="171"/>
        <v>31.57</v>
      </c>
      <c r="Q2185" s="9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70"/>
        <v>285</v>
      </c>
      <c r="P2186" s="14">
        <f t="shared" si="171"/>
        <v>107.05</v>
      </c>
      <c r="Q2186" s="9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70"/>
        <v>1857</v>
      </c>
      <c r="P2187" s="14">
        <f t="shared" si="171"/>
        <v>149.03</v>
      </c>
      <c r="Q2187" s="9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70"/>
        <v>110</v>
      </c>
      <c r="P2188" s="14">
        <f t="shared" si="171"/>
        <v>55.96</v>
      </c>
      <c r="Q2188" s="9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70"/>
        <v>1015</v>
      </c>
      <c r="P2189" s="14">
        <f t="shared" si="171"/>
        <v>56.97</v>
      </c>
      <c r="Q2189" s="9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70"/>
        <v>412</v>
      </c>
      <c r="P2190" s="14">
        <f t="shared" si="171"/>
        <v>44.06</v>
      </c>
      <c r="Q2190" s="9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70"/>
        <v>503</v>
      </c>
      <c r="P2191" s="14">
        <f t="shared" si="171"/>
        <v>68.63</v>
      </c>
      <c r="Q2191" s="9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70"/>
        <v>185</v>
      </c>
      <c r="P2192" s="14">
        <f t="shared" si="171"/>
        <v>65.319999999999993</v>
      </c>
      <c r="Q2192" s="9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70"/>
        <v>120</v>
      </c>
      <c r="P2193" s="14">
        <f t="shared" si="171"/>
        <v>35.92</v>
      </c>
      <c r="Q2193" s="9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70"/>
        <v>1081</v>
      </c>
      <c r="P2194" s="14">
        <f t="shared" si="171"/>
        <v>40.07</v>
      </c>
      <c r="Q2194" s="9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70"/>
        <v>452</v>
      </c>
      <c r="P2195" s="14">
        <f t="shared" si="171"/>
        <v>75.650000000000006</v>
      </c>
      <c r="Q2195" s="9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70"/>
        <v>537</v>
      </c>
      <c r="P2196" s="14">
        <f t="shared" si="171"/>
        <v>61.2</v>
      </c>
      <c r="Q2196" s="9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70"/>
        <v>120</v>
      </c>
      <c r="P2197" s="14">
        <f t="shared" si="171"/>
        <v>48.13</v>
      </c>
      <c r="Q2197" s="9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70"/>
        <v>114</v>
      </c>
      <c r="P2198" s="14">
        <f t="shared" si="171"/>
        <v>68.11</v>
      </c>
      <c r="Q2198" s="9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70"/>
        <v>951</v>
      </c>
      <c r="P2199" s="14">
        <f t="shared" si="171"/>
        <v>65.89</v>
      </c>
      <c r="Q2199" s="9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70"/>
        <v>133</v>
      </c>
      <c r="P2200" s="14">
        <f t="shared" si="171"/>
        <v>81.650000000000006</v>
      </c>
      <c r="Q2200" s="9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70"/>
        <v>147</v>
      </c>
      <c r="P2201" s="14">
        <f t="shared" si="171"/>
        <v>52.7</v>
      </c>
      <c r="Q2201" s="9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70"/>
        <v>542</v>
      </c>
      <c r="P2202" s="14">
        <f t="shared" si="171"/>
        <v>41.23</v>
      </c>
      <c r="Q2202" s="9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70"/>
        <v>383</v>
      </c>
      <c r="P2203" s="14">
        <f t="shared" si="171"/>
        <v>15.04</v>
      </c>
      <c r="Q2203" s="9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70"/>
        <v>704</v>
      </c>
      <c r="P2204" s="14">
        <f t="shared" si="171"/>
        <v>39.07</v>
      </c>
      <c r="Q2204" s="9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70"/>
        <v>110</v>
      </c>
      <c r="P2205" s="14">
        <f t="shared" si="171"/>
        <v>43.82</v>
      </c>
      <c r="Q2205" s="9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70"/>
        <v>133</v>
      </c>
      <c r="P2206" s="14">
        <f t="shared" si="171"/>
        <v>27.3</v>
      </c>
      <c r="Q2206" s="9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70"/>
        <v>152</v>
      </c>
      <c r="P2207" s="14">
        <f t="shared" si="171"/>
        <v>42.22</v>
      </c>
      <c r="Q2207" s="9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70"/>
        <v>103</v>
      </c>
      <c r="P2208" s="14">
        <f t="shared" si="171"/>
        <v>33.24</v>
      </c>
      <c r="Q2208" s="9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70"/>
        <v>100</v>
      </c>
      <c r="P2209" s="14">
        <f t="shared" si="171"/>
        <v>285.70999999999998</v>
      </c>
      <c r="Q2209" s="9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70"/>
        <v>102</v>
      </c>
      <c r="P2210" s="14">
        <f t="shared" si="171"/>
        <v>42.33</v>
      </c>
      <c r="Q2210" s="9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70"/>
        <v>151</v>
      </c>
      <c r="P2211" s="14">
        <f t="shared" si="171"/>
        <v>50.27</v>
      </c>
      <c r="Q2211" s="9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70"/>
        <v>111</v>
      </c>
      <c r="P2212" s="14">
        <f t="shared" si="171"/>
        <v>61.9</v>
      </c>
      <c r="Q2212" s="9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70"/>
        <v>196</v>
      </c>
      <c r="P2213" s="14">
        <f t="shared" si="171"/>
        <v>40.75</v>
      </c>
      <c r="Q2213" s="9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70"/>
        <v>114</v>
      </c>
      <c r="P2214" s="14">
        <f t="shared" si="171"/>
        <v>55.8</v>
      </c>
      <c r="Q2214" s="9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70"/>
        <v>200</v>
      </c>
      <c r="P2215" s="14">
        <f t="shared" si="171"/>
        <v>10</v>
      </c>
      <c r="Q2215" s="9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70"/>
        <v>293</v>
      </c>
      <c r="P2216" s="14">
        <f t="shared" si="171"/>
        <v>73.13</v>
      </c>
      <c r="Q2216" s="9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70"/>
        <v>156</v>
      </c>
      <c r="P2217" s="14">
        <f t="shared" si="171"/>
        <v>26.06</v>
      </c>
      <c r="Q2217" s="9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70"/>
        <v>106</v>
      </c>
      <c r="P2218" s="14">
        <f t="shared" si="171"/>
        <v>22.64</v>
      </c>
      <c r="Q2218" s="9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70"/>
        <v>101</v>
      </c>
      <c r="P2219" s="14">
        <f t="shared" si="171"/>
        <v>47.22</v>
      </c>
      <c r="Q2219" s="9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70"/>
        <v>123</v>
      </c>
      <c r="P2220" s="14">
        <f t="shared" si="171"/>
        <v>32.32</v>
      </c>
      <c r="Q2220" s="9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70"/>
        <v>102</v>
      </c>
      <c r="P2221" s="14">
        <f t="shared" si="171"/>
        <v>53.42</v>
      </c>
      <c r="Q2221" s="9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70"/>
        <v>101</v>
      </c>
      <c r="P2222" s="14">
        <f t="shared" si="171"/>
        <v>51.3</v>
      </c>
      <c r="Q2222" s="9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70"/>
        <v>108</v>
      </c>
      <c r="P2223" s="14">
        <f t="shared" si="171"/>
        <v>37.200000000000003</v>
      </c>
      <c r="Q2223" s="9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70"/>
        <v>163</v>
      </c>
      <c r="P2224" s="14">
        <f t="shared" si="171"/>
        <v>27.1</v>
      </c>
      <c r="Q2224" s="9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70"/>
        <v>106</v>
      </c>
      <c r="P2225" s="14">
        <f t="shared" si="171"/>
        <v>206.31</v>
      </c>
      <c r="Q2225" s="9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70"/>
        <v>243</v>
      </c>
      <c r="P2226" s="14">
        <f t="shared" si="171"/>
        <v>82.15</v>
      </c>
      <c r="Q2226" s="9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70"/>
        <v>945</v>
      </c>
      <c r="P2227" s="14">
        <f t="shared" si="171"/>
        <v>164.8</v>
      </c>
      <c r="Q2227" s="9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70"/>
        <v>108</v>
      </c>
      <c r="P2228" s="14">
        <f t="shared" si="171"/>
        <v>60.82</v>
      </c>
      <c r="Q2228" s="9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70"/>
        <v>157</v>
      </c>
      <c r="P2229" s="14">
        <f t="shared" si="171"/>
        <v>67.97</v>
      </c>
      <c r="Q2229" s="9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70"/>
        <v>1174</v>
      </c>
      <c r="P2230" s="14">
        <f t="shared" si="171"/>
        <v>81.56</v>
      </c>
      <c r="Q2230" s="9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70"/>
        <v>171</v>
      </c>
      <c r="P2231" s="14">
        <f t="shared" si="171"/>
        <v>25.43</v>
      </c>
      <c r="Q2231" s="9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70"/>
        <v>126</v>
      </c>
      <c r="P2232" s="14">
        <f t="shared" si="171"/>
        <v>21.5</v>
      </c>
      <c r="Q2232" s="9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70"/>
        <v>1212</v>
      </c>
      <c r="P2233" s="14">
        <f t="shared" si="171"/>
        <v>27.23</v>
      </c>
      <c r="Q2233" s="9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70"/>
        <v>496</v>
      </c>
      <c r="P2234" s="14">
        <f t="shared" si="171"/>
        <v>25.09</v>
      </c>
      <c r="Q2234" s="9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70"/>
        <v>332</v>
      </c>
      <c r="P2235" s="14">
        <f t="shared" si="171"/>
        <v>21.23</v>
      </c>
      <c r="Q2235" s="9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70"/>
        <v>1165</v>
      </c>
      <c r="P2236" s="14">
        <f t="shared" si="171"/>
        <v>41.61</v>
      </c>
      <c r="Q2236" s="9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70"/>
        <v>153</v>
      </c>
      <c r="P2237" s="14">
        <f t="shared" si="171"/>
        <v>135.59</v>
      </c>
      <c r="Q2237" s="9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70"/>
        <v>537</v>
      </c>
      <c r="P2238" s="14">
        <f t="shared" si="171"/>
        <v>22.12</v>
      </c>
      <c r="Q2238" s="9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70"/>
        <v>353</v>
      </c>
      <c r="P2239" s="14">
        <f t="shared" si="171"/>
        <v>64.63</v>
      </c>
      <c r="Q2239" s="9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70"/>
        <v>137</v>
      </c>
      <c r="P2240" s="14">
        <f t="shared" si="171"/>
        <v>69.569999999999993</v>
      </c>
      <c r="Q2240" s="9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70"/>
        <v>128</v>
      </c>
      <c r="P2241" s="14">
        <f t="shared" si="171"/>
        <v>75.13</v>
      </c>
      <c r="Q2241" s="9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si="170"/>
        <v>271</v>
      </c>
      <c r="P2242" s="14">
        <f t="shared" si="171"/>
        <v>140.97999999999999</v>
      </c>
      <c r="Q2242" s="9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ref="O2243:O2306" si="175">ROUND(E2243/D2243*100,0)</f>
        <v>806</v>
      </c>
      <c r="P2243" s="14">
        <f t="shared" ref="P2243:P2306" si="176">IFERROR(ROUND(E2243/L2243,2),0)</f>
        <v>49.47</v>
      </c>
      <c r="Q2243" s="9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75"/>
        <v>1360</v>
      </c>
      <c r="P2244" s="14">
        <f t="shared" si="176"/>
        <v>53.87</v>
      </c>
      <c r="Q2244" s="9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75"/>
        <v>930250</v>
      </c>
      <c r="P2245" s="14">
        <f t="shared" si="176"/>
        <v>4.57</v>
      </c>
      <c r="Q2245" s="9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75"/>
        <v>377</v>
      </c>
      <c r="P2246" s="14">
        <f t="shared" si="176"/>
        <v>65</v>
      </c>
      <c r="Q2246" s="9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75"/>
        <v>2647</v>
      </c>
      <c r="P2247" s="14">
        <f t="shared" si="176"/>
        <v>53.48</v>
      </c>
      <c r="Q2247" s="9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75"/>
        <v>100</v>
      </c>
      <c r="P2248" s="14">
        <f t="shared" si="176"/>
        <v>43.91</v>
      </c>
      <c r="Q2248" s="9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75"/>
        <v>104</v>
      </c>
      <c r="P2249" s="14">
        <f t="shared" si="176"/>
        <v>50.85</v>
      </c>
      <c r="Q2249" s="9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75"/>
        <v>107</v>
      </c>
      <c r="P2250" s="14">
        <f t="shared" si="176"/>
        <v>58.63</v>
      </c>
      <c r="Q2250" s="9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75"/>
        <v>169</v>
      </c>
      <c r="P2251" s="14">
        <f t="shared" si="176"/>
        <v>32.82</v>
      </c>
      <c r="Q2251" s="9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75"/>
        <v>975</v>
      </c>
      <c r="P2252" s="14">
        <f t="shared" si="176"/>
        <v>426.93</v>
      </c>
      <c r="Q2252" s="9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75"/>
        <v>134</v>
      </c>
      <c r="P2253" s="14">
        <f t="shared" si="176"/>
        <v>23.81</v>
      </c>
      <c r="Q2253" s="9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75"/>
        <v>272</v>
      </c>
      <c r="P2254" s="14">
        <f t="shared" si="176"/>
        <v>98.41</v>
      </c>
      <c r="Q2254" s="9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75"/>
        <v>113</v>
      </c>
      <c r="P2255" s="14">
        <f t="shared" si="176"/>
        <v>107.32</v>
      </c>
      <c r="Q2255" s="9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75"/>
        <v>460</v>
      </c>
      <c r="P2256" s="14">
        <f t="shared" si="176"/>
        <v>11.67</v>
      </c>
      <c r="Q2256" s="9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75"/>
        <v>287</v>
      </c>
      <c r="P2257" s="14">
        <f t="shared" si="176"/>
        <v>41.78</v>
      </c>
      <c r="Q2257" s="9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75"/>
        <v>223</v>
      </c>
      <c r="P2258" s="14">
        <f t="shared" si="176"/>
        <v>21.38</v>
      </c>
      <c r="Q2258" s="9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75"/>
        <v>636</v>
      </c>
      <c r="P2259" s="14">
        <f t="shared" si="176"/>
        <v>94.1</v>
      </c>
      <c r="Q2259" s="9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75"/>
        <v>147</v>
      </c>
      <c r="P2260" s="14">
        <f t="shared" si="176"/>
        <v>15.72</v>
      </c>
      <c r="Q2260" s="9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75"/>
        <v>1867</v>
      </c>
      <c r="P2261" s="14">
        <f t="shared" si="176"/>
        <v>90.64</v>
      </c>
      <c r="Q2261" s="9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75"/>
        <v>327</v>
      </c>
      <c r="P2262" s="14">
        <f t="shared" si="176"/>
        <v>97.3</v>
      </c>
      <c r="Q2262" s="9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75"/>
        <v>780</v>
      </c>
      <c r="P2263" s="14">
        <f t="shared" si="176"/>
        <v>37.119999999999997</v>
      </c>
      <c r="Q2263" s="9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75"/>
        <v>154</v>
      </c>
      <c r="P2264" s="14">
        <f t="shared" si="176"/>
        <v>28.1</v>
      </c>
      <c r="Q2264" s="9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75"/>
        <v>116</v>
      </c>
      <c r="P2265" s="14">
        <f t="shared" si="176"/>
        <v>144.43</v>
      </c>
      <c r="Q2265" s="9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75"/>
        <v>180</v>
      </c>
      <c r="P2266" s="14">
        <f t="shared" si="176"/>
        <v>24.27</v>
      </c>
      <c r="Q2266" s="9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75"/>
        <v>299</v>
      </c>
      <c r="P2267" s="14">
        <f t="shared" si="176"/>
        <v>35.119999999999997</v>
      </c>
      <c r="Q2267" s="9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75"/>
        <v>320</v>
      </c>
      <c r="P2268" s="14">
        <f t="shared" si="176"/>
        <v>24.76</v>
      </c>
      <c r="Q2268" s="9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75"/>
        <v>381</v>
      </c>
      <c r="P2269" s="14">
        <f t="shared" si="176"/>
        <v>188.38</v>
      </c>
      <c r="Q2269" s="9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75"/>
        <v>103</v>
      </c>
      <c r="P2270" s="14">
        <f t="shared" si="176"/>
        <v>148.08000000000001</v>
      </c>
      <c r="Q2270" s="9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75"/>
        <v>1802</v>
      </c>
      <c r="P2271" s="14">
        <f t="shared" si="176"/>
        <v>49.93</v>
      </c>
      <c r="Q2271" s="9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75"/>
        <v>720</v>
      </c>
      <c r="P2272" s="14">
        <f t="shared" si="176"/>
        <v>107.82</v>
      </c>
      <c r="Q2272" s="9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75"/>
        <v>283</v>
      </c>
      <c r="P2273" s="14">
        <f t="shared" si="176"/>
        <v>42.63</v>
      </c>
      <c r="Q2273" s="9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75"/>
        <v>1357</v>
      </c>
      <c r="P2274" s="14">
        <f t="shared" si="176"/>
        <v>14.37</v>
      </c>
      <c r="Q2274" s="9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75"/>
        <v>220</v>
      </c>
      <c r="P2275" s="14">
        <f t="shared" si="176"/>
        <v>37.479999999999997</v>
      </c>
      <c r="Q2275" s="9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75"/>
        <v>120</v>
      </c>
      <c r="P2276" s="14">
        <f t="shared" si="176"/>
        <v>30.2</v>
      </c>
      <c r="Q2276" s="9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75"/>
        <v>408</v>
      </c>
      <c r="P2277" s="14">
        <f t="shared" si="176"/>
        <v>33.549999999999997</v>
      </c>
      <c r="Q2277" s="9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75"/>
        <v>106</v>
      </c>
      <c r="P2278" s="14">
        <f t="shared" si="176"/>
        <v>64.75</v>
      </c>
      <c r="Q2278" s="9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75"/>
        <v>141</v>
      </c>
      <c r="P2279" s="14">
        <f t="shared" si="176"/>
        <v>57.93</v>
      </c>
      <c r="Q2279" s="9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75"/>
        <v>271</v>
      </c>
      <c r="P2280" s="14">
        <f t="shared" si="176"/>
        <v>53.08</v>
      </c>
      <c r="Q2280" s="9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75"/>
        <v>154</v>
      </c>
      <c r="P2281" s="14">
        <f t="shared" si="176"/>
        <v>48.06</v>
      </c>
      <c r="Q2281" s="9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75"/>
        <v>404</v>
      </c>
      <c r="P2282" s="14">
        <f t="shared" si="176"/>
        <v>82.4</v>
      </c>
      <c r="Q2282" s="9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75"/>
        <v>185</v>
      </c>
      <c r="P2283" s="14">
        <f t="shared" si="176"/>
        <v>50.45</v>
      </c>
      <c r="Q2283" s="9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75"/>
        <v>185</v>
      </c>
      <c r="P2284" s="14">
        <f t="shared" si="176"/>
        <v>115.83</v>
      </c>
      <c r="Q2284" s="9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75"/>
        <v>101</v>
      </c>
      <c r="P2285" s="14">
        <f t="shared" si="176"/>
        <v>63.03</v>
      </c>
      <c r="Q2285" s="9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75"/>
        <v>106</v>
      </c>
      <c r="P2286" s="14">
        <f t="shared" si="176"/>
        <v>108.02</v>
      </c>
      <c r="Q2286" s="9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75"/>
        <v>121</v>
      </c>
      <c r="P2287" s="14">
        <f t="shared" si="176"/>
        <v>46.09</v>
      </c>
      <c r="Q2287" s="9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75"/>
        <v>100</v>
      </c>
      <c r="P2288" s="14">
        <f t="shared" si="176"/>
        <v>107.21</v>
      </c>
      <c r="Q2288" s="9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75"/>
        <v>120</v>
      </c>
      <c r="P2289" s="14">
        <f t="shared" si="176"/>
        <v>50.93</v>
      </c>
      <c r="Q2289" s="9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75"/>
        <v>100</v>
      </c>
      <c r="P2290" s="14">
        <f t="shared" si="176"/>
        <v>40.04</v>
      </c>
      <c r="Q2290" s="9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75"/>
        <v>107</v>
      </c>
      <c r="P2291" s="14">
        <f t="shared" si="176"/>
        <v>64.44</v>
      </c>
      <c r="Q2291" s="9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75"/>
        <v>104</v>
      </c>
      <c r="P2292" s="14">
        <f t="shared" si="176"/>
        <v>53.83</v>
      </c>
      <c r="Q2292" s="9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75"/>
        <v>173</v>
      </c>
      <c r="P2293" s="14">
        <f t="shared" si="176"/>
        <v>100.47</v>
      </c>
      <c r="Q2293" s="9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75"/>
        <v>107</v>
      </c>
      <c r="P2294" s="14">
        <f t="shared" si="176"/>
        <v>46.63</v>
      </c>
      <c r="Q2294" s="9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75"/>
        <v>108</v>
      </c>
      <c r="P2295" s="14">
        <f t="shared" si="176"/>
        <v>34.07</v>
      </c>
      <c r="Q2295" s="9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75"/>
        <v>146</v>
      </c>
      <c r="P2296" s="14">
        <f t="shared" si="176"/>
        <v>65.209999999999994</v>
      </c>
      <c r="Q2296" s="9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75"/>
        <v>125</v>
      </c>
      <c r="P2297" s="14">
        <f t="shared" si="176"/>
        <v>44.21</v>
      </c>
      <c r="Q2297" s="9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75"/>
        <v>149</v>
      </c>
      <c r="P2298" s="14">
        <f t="shared" si="176"/>
        <v>71.97</v>
      </c>
      <c r="Q2298" s="9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75"/>
        <v>101</v>
      </c>
      <c r="P2299" s="14">
        <f t="shared" si="176"/>
        <v>52.95</v>
      </c>
      <c r="Q2299" s="9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75"/>
        <v>105</v>
      </c>
      <c r="P2300" s="14">
        <f t="shared" si="176"/>
        <v>109.45</v>
      </c>
      <c r="Q2300" s="9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75"/>
        <v>350</v>
      </c>
      <c r="P2301" s="14">
        <f t="shared" si="176"/>
        <v>75.040000000000006</v>
      </c>
      <c r="Q2301" s="9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75"/>
        <v>101</v>
      </c>
      <c r="P2302" s="14">
        <f t="shared" si="176"/>
        <v>115.71</v>
      </c>
      <c r="Q2302" s="9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75"/>
        <v>134</v>
      </c>
      <c r="P2303" s="14">
        <f t="shared" si="176"/>
        <v>31.66</v>
      </c>
      <c r="Q2303" s="9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75"/>
        <v>171</v>
      </c>
      <c r="P2304" s="14">
        <f t="shared" si="176"/>
        <v>46.18</v>
      </c>
      <c r="Q2304" s="9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75"/>
        <v>109</v>
      </c>
      <c r="P2305" s="14">
        <f t="shared" si="176"/>
        <v>68.48</v>
      </c>
      <c r="Q2305" s="9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si="175"/>
        <v>101</v>
      </c>
      <c r="P2306" s="14">
        <f t="shared" si="176"/>
        <v>53.47</v>
      </c>
      <c r="Q2306" s="9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ref="O2307:O2370" si="180">ROUND(E2307/D2307*100,0)</f>
        <v>101</v>
      </c>
      <c r="P2307" s="14">
        <f t="shared" ref="P2307:P2370" si="181">IFERROR(ROUND(E2307/L2307,2),0)</f>
        <v>109.11</v>
      </c>
      <c r="Q2307" s="9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80"/>
        <v>107</v>
      </c>
      <c r="P2308" s="14">
        <f t="shared" si="181"/>
        <v>51.19</v>
      </c>
      <c r="Q2308" s="9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80"/>
        <v>107</v>
      </c>
      <c r="P2309" s="14">
        <f t="shared" si="181"/>
        <v>27.94</v>
      </c>
      <c r="Q2309" s="9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80"/>
        <v>101</v>
      </c>
      <c r="P2310" s="14">
        <f t="shared" si="181"/>
        <v>82.5</v>
      </c>
      <c r="Q2310" s="9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80"/>
        <v>107</v>
      </c>
      <c r="P2311" s="14">
        <f t="shared" si="181"/>
        <v>59.82</v>
      </c>
      <c r="Q2311" s="9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80"/>
        <v>429</v>
      </c>
      <c r="P2312" s="14">
        <f t="shared" si="181"/>
        <v>64.819999999999993</v>
      </c>
      <c r="Q2312" s="9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80"/>
        <v>104</v>
      </c>
      <c r="P2313" s="14">
        <f t="shared" si="181"/>
        <v>90.1</v>
      </c>
      <c r="Q2313" s="9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80"/>
        <v>108</v>
      </c>
      <c r="P2314" s="14">
        <f t="shared" si="181"/>
        <v>40.96</v>
      </c>
      <c r="Q2314" s="9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80"/>
        <v>176</v>
      </c>
      <c r="P2315" s="14">
        <f t="shared" si="181"/>
        <v>56</v>
      </c>
      <c r="Q2315" s="9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80"/>
        <v>157</v>
      </c>
      <c r="P2316" s="14">
        <f t="shared" si="181"/>
        <v>37.67</v>
      </c>
      <c r="Q2316" s="9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80"/>
        <v>103</v>
      </c>
      <c r="P2317" s="14">
        <f t="shared" si="181"/>
        <v>40.08</v>
      </c>
      <c r="Q2317" s="9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80"/>
        <v>104</v>
      </c>
      <c r="P2318" s="14">
        <f t="shared" si="181"/>
        <v>78.03</v>
      </c>
      <c r="Q2318" s="9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80"/>
        <v>104</v>
      </c>
      <c r="P2319" s="14">
        <f t="shared" si="181"/>
        <v>18.91</v>
      </c>
      <c r="Q2319" s="9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80"/>
        <v>121</v>
      </c>
      <c r="P2320" s="14">
        <f t="shared" si="181"/>
        <v>37.130000000000003</v>
      </c>
      <c r="Q2320" s="9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80"/>
        <v>108</v>
      </c>
      <c r="P2321" s="14">
        <f t="shared" si="181"/>
        <v>41.96</v>
      </c>
      <c r="Q2321" s="9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80"/>
        <v>109</v>
      </c>
      <c r="P2322" s="14">
        <f t="shared" si="181"/>
        <v>61.04</v>
      </c>
      <c r="Q2322" s="9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80"/>
        <v>39</v>
      </c>
      <c r="P2323" s="14">
        <f t="shared" si="181"/>
        <v>64.53</v>
      </c>
      <c r="Q2323" s="9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80"/>
        <v>3</v>
      </c>
      <c r="P2324" s="14">
        <f t="shared" si="181"/>
        <v>21.25</v>
      </c>
      <c r="Q2324" s="9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80"/>
        <v>48</v>
      </c>
      <c r="P2325" s="14">
        <f t="shared" si="181"/>
        <v>30</v>
      </c>
      <c r="Q2325" s="9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80"/>
        <v>21</v>
      </c>
      <c r="P2326" s="14">
        <f t="shared" si="181"/>
        <v>25.49</v>
      </c>
      <c r="Q2326" s="9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80"/>
        <v>8</v>
      </c>
      <c r="P2327" s="14">
        <f t="shared" si="181"/>
        <v>11.43</v>
      </c>
      <c r="Q2327" s="9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80"/>
        <v>1</v>
      </c>
      <c r="P2328" s="14">
        <f t="shared" si="181"/>
        <v>108</v>
      </c>
      <c r="Q2328" s="9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80"/>
        <v>526</v>
      </c>
      <c r="P2329" s="14">
        <f t="shared" si="181"/>
        <v>54.88</v>
      </c>
      <c r="Q2329" s="9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80"/>
        <v>254</v>
      </c>
      <c r="P2330" s="14">
        <f t="shared" si="181"/>
        <v>47.38</v>
      </c>
      <c r="Q2330" s="9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80"/>
        <v>106</v>
      </c>
      <c r="P2331" s="14">
        <f t="shared" si="181"/>
        <v>211.84</v>
      </c>
      <c r="Q2331" s="9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80"/>
        <v>102</v>
      </c>
      <c r="P2332" s="14">
        <f t="shared" si="181"/>
        <v>219.93</v>
      </c>
      <c r="Q2332" s="9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80"/>
        <v>144</v>
      </c>
      <c r="P2333" s="14">
        <f t="shared" si="181"/>
        <v>40.799999999999997</v>
      </c>
      <c r="Q2333" s="9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80"/>
        <v>106</v>
      </c>
      <c r="P2334" s="14">
        <f t="shared" si="181"/>
        <v>75.5</v>
      </c>
      <c r="Q2334" s="9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80"/>
        <v>212</v>
      </c>
      <c r="P2335" s="14">
        <f t="shared" si="181"/>
        <v>13.54</v>
      </c>
      <c r="Q2335" s="9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80"/>
        <v>102</v>
      </c>
      <c r="P2336" s="14">
        <f t="shared" si="181"/>
        <v>60.87</v>
      </c>
      <c r="Q2336" s="9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80"/>
        <v>102</v>
      </c>
      <c r="P2337" s="14">
        <f t="shared" si="181"/>
        <v>115.69</v>
      </c>
      <c r="Q2337" s="9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80"/>
        <v>521</v>
      </c>
      <c r="P2338" s="14">
        <f t="shared" si="181"/>
        <v>48.1</v>
      </c>
      <c r="Q2338" s="9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80"/>
        <v>111</v>
      </c>
      <c r="P2339" s="14">
        <f t="shared" si="181"/>
        <v>74.180000000000007</v>
      </c>
      <c r="Q2339" s="9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80"/>
        <v>101</v>
      </c>
      <c r="P2340" s="14">
        <f t="shared" si="181"/>
        <v>123.35</v>
      </c>
      <c r="Q2340" s="9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80"/>
        <v>294</v>
      </c>
      <c r="P2341" s="14">
        <f t="shared" si="181"/>
        <v>66.62</v>
      </c>
      <c r="Q2341" s="9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80"/>
        <v>106</v>
      </c>
      <c r="P2342" s="14">
        <f t="shared" si="181"/>
        <v>104.99</v>
      </c>
      <c r="Q2342" s="9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80"/>
        <v>0</v>
      </c>
      <c r="P2343" s="14">
        <f t="shared" si="181"/>
        <v>0</v>
      </c>
      <c r="Q2343" s="9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80"/>
        <v>0</v>
      </c>
      <c r="P2344" s="14">
        <f t="shared" si="181"/>
        <v>0</v>
      </c>
      <c r="Q2344" s="9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80"/>
        <v>3</v>
      </c>
      <c r="P2345" s="14">
        <f t="shared" si="181"/>
        <v>300</v>
      </c>
      <c r="Q2345" s="9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80"/>
        <v>0</v>
      </c>
      <c r="P2346" s="14">
        <f t="shared" si="181"/>
        <v>1</v>
      </c>
      <c r="Q2346" s="9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80"/>
        <v>0</v>
      </c>
      <c r="P2347" s="14">
        <f t="shared" si="181"/>
        <v>0</v>
      </c>
      <c r="Q2347" s="9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80"/>
        <v>0</v>
      </c>
      <c r="P2348" s="14">
        <f t="shared" si="181"/>
        <v>13</v>
      </c>
      <c r="Q2348" s="9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80"/>
        <v>2</v>
      </c>
      <c r="P2349" s="14">
        <f t="shared" si="181"/>
        <v>15</v>
      </c>
      <c r="Q2349" s="9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80"/>
        <v>0</v>
      </c>
      <c r="P2350" s="14">
        <f t="shared" si="181"/>
        <v>54</v>
      </c>
      <c r="Q2350" s="9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80"/>
        <v>0</v>
      </c>
      <c r="P2351" s="14">
        <f t="shared" si="181"/>
        <v>0</v>
      </c>
      <c r="Q2351" s="9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80"/>
        <v>0</v>
      </c>
      <c r="P2352" s="14">
        <f t="shared" si="181"/>
        <v>0</v>
      </c>
      <c r="Q2352" s="9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80"/>
        <v>1</v>
      </c>
      <c r="P2353" s="14">
        <f t="shared" si="181"/>
        <v>15.43</v>
      </c>
      <c r="Q2353" s="9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80"/>
        <v>0</v>
      </c>
      <c r="P2354" s="14">
        <f t="shared" si="181"/>
        <v>0</v>
      </c>
      <c r="Q2354" s="9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80"/>
        <v>0</v>
      </c>
      <c r="P2355" s="14">
        <f t="shared" si="181"/>
        <v>0</v>
      </c>
      <c r="Q2355" s="9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80"/>
        <v>0</v>
      </c>
      <c r="P2356" s="14">
        <f t="shared" si="181"/>
        <v>25</v>
      </c>
      <c r="Q2356" s="9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80"/>
        <v>1</v>
      </c>
      <c r="P2357" s="14">
        <f t="shared" si="181"/>
        <v>27.5</v>
      </c>
      <c r="Q2357" s="9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80"/>
        <v>0</v>
      </c>
      <c r="P2358" s="14">
        <f t="shared" si="181"/>
        <v>0</v>
      </c>
      <c r="Q2358" s="9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80"/>
        <v>0</v>
      </c>
      <c r="P2359" s="14">
        <f t="shared" si="181"/>
        <v>0</v>
      </c>
      <c r="Q2359" s="9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80"/>
        <v>0</v>
      </c>
      <c r="P2360" s="14">
        <f t="shared" si="181"/>
        <v>0</v>
      </c>
      <c r="Q2360" s="9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80"/>
        <v>15</v>
      </c>
      <c r="P2361" s="14">
        <f t="shared" si="181"/>
        <v>367</v>
      </c>
      <c r="Q2361" s="9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80"/>
        <v>0</v>
      </c>
      <c r="P2362" s="14">
        <f t="shared" si="181"/>
        <v>2</v>
      </c>
      <c r="Q2362" s="9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80"/>
        <v>0</v>
      </c>
      <c r="P2363" s="14">
        <f t="shared" si="181"/>
        <v>0</v>
      </c>
      <c r="Q2363" s="9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80"/>
        <v>29</v>
      </c>
      <c r="P2364" s="14">
        <f t="shared" si="181"/>
        <v>60</v>
      </c>
      <c r="Q2364" s="9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80"/>
        <v>0</v>
      </c>
      <c r="P2365" s="14">
        <f t="shared" si="181"/>
        <v>0</v>
      </c>
      <c r="Q2365" s="9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80"/>
        <v>0</v>
      </c>
      <c r="P2366" s="14">
        <f t="shared" si="181"/>
        <v>0</v>
      </c>
      <c r="Q2366" s="9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80"/>
        <v>0</v>
      </c>
      <c r="P2367" s="14">
        <f t="shared" si="181"/>
        <v>0</v>
      </c>
      <c r="Q2367" s="9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80"/>
        <v>11</v>
      </c>
      <c r="P2368" s="14">
        <f t="shared" si="181"/>
        <v>97.41</v>
      </c>
      <c r="Q2368" s="9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80"/>
        <v>1</v>
      </c>
      <c r="P2369" s="14">
        <f t="shared" si="181"/>
        <v>47.86</v>
      </c>
      <c r="Q2369" s="9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si="180"/>
        <v>0</v>
      </c>
      <c r="P2370" s="14">
        <f t="shared" si="181"/>
        <v>50</v>
      </c>
      <c r="Q2370" s="9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ref="O2371:O2434" si="185">ROUND(E2371/D2371*100,0)</f>
        <v>0</v>
      </c>
      <c r="P2371" s="14">
        <f t="shared" ref="P2371:P2434" si="186">IFERROR(ROUND(E2371/L2371,2),0)</f>
        <v>0</v>
      </c>
      <c r="Q2371" s="9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85"/>
        <v>0</v>
      </c>
      <c r="P2372" s="14">
        <f t="shared" si="186"/>
        <v>20.5</v>
      </c>
      <c r="Q2372" s="9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85"/>
        <v>0</v>
      </c>
      <c r="P2373" s="14">
        <f t="shared" si="186"/>
        <v>0</v>
      </c>
      <c r="Q2373" s="9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85"/>
        <v>3</v>
      </c>
      <c r="P2374" s="14">
        <f t="shared" si="186"/>
        <v>30</v>
      </c>
      <c r="Q2374" s="9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85"/>
        <v>0</v>
      </c>
      <c r="P2375" s="14">
        <f t="shared" si="186"/>
        <v>50</v>
      </c>
      <c r="Q2375" s="9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85"/>
        <v>0</v>
      </c>
      <c r="P2376" s="14">
        <f t="shared" si="186"/>
        <v>10</v>
      </c>
      <c r="Q2376" s="9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85"/>
        <v>0</v>
      </c>
      <c r="P2377" s="14">
        <f t="shared" si="186"/>
        <v>0</v>
      </c>
      <c r="Q2377" s="9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85"/>
        <v>11</v>
      </c>
      <c r="P2378" s="14">
        <f t="shared" si="186"/>
        <v>81.58</v>
      </c>
      <c r="Q2378" s="9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85"/>
        <v>0</v>
      </c>
      <c r="P2379" s="14">
        <f t="shared" si="186"/>
        <v>0</v>
      </c>
      <c r="Q2379" s="9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85"/>
        <v>0</v>
      </c>
      <c r="P2380" s="14">
        <f t="shared" si="186"/>
        <v>0</v>
      </c>
      <c r="Q2380" s="9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85"/>
        <v>0</v>
      </c>
      <c r="P2381" s="14">
        <f t="shared" si="186"/>
        <v>0</v>
      </c>
      <c r="Q2381" s="9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85"/>
        <v>0</v>
      </c>
      <c r="P2382" s="14">
        <f t="shared" si="186"/>
        <v>18.329999999999998</v>
      </c>
      <c r="Q2382" s="9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85"/>
        <v>2</v>
      </c>
      <c r="P2383" s="14">
        <f t="shared" si="186"/>
        <v>224.43</v>
      </c>
      <c r="Q2383" s="9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85"/>
        <v>3</v>
      </c>
      <c r="P2384" s="14">
        <f t="shared" si="186"/>
        <v>37.5</v>
      </c>
      <c r="Q2384" s="9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85"/>
        <v>4</v>
      </c>
      <c r="P2385" s="14">
        <f t="shared" si="186"/>
        <v>145</v>
      </c>
      <c r="Q2385" s="9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85"/>
        <v>1</v>
      </c>
      <c r="P2386" s="14">
        <f t="shared" si="186"/>
        <v>1</v>
      </c>
      <c r="Q2386" s="9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85"/>
        <v>1</v>
      </c>
      <c r="P2387" s="14">
        <f t="shared" si="186"/>
        <v>112.57</v>
      </c>
      <c r="Q2387" s="9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85"/>
        <v>0</v>
      </c>
      <c r="P2388" s="14">
        <f t="shared" si="186"/>
        <v>0</v>
      </c>
      <c r="Q2388" s="9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85"/>
        <v>1</v>
      </c>
      <c r="P2389" s="14">
        <f t="shared" si="186"/>
        <v>342</v>
      </c>
      <c r="Q2389" s="9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85"/>
        <v>1</v>
      </c>
      <c r="P2390" s="14">
        <f t="shared" si="186"/>
        <v>57.88</v>
      </c>
      <c r="Q2390" s="9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85"/>
        <v>0</v>
      </c>
      <c r="P2391" s="14">
        <f t="shared" si="186"/>
        <v>30</v>
      </c>
      <c r="Q2391" s="9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85"/>
        <v>0</v>
      </c>
      <c r="P2392" s="14">
        <f t="shared" si="186"/>
        <v>0</v>
      </c>
      <c r="Q2392" s="9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85"/>
        <v>0</v>
      </c>
      <c r="P2393" s="14">
        <f t="shared" si="186"/>
        <v>25</v>
      </c>
      <c r="Q2393" s="9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85"/>
        <v>0</v>
      </c>
      <c r="P2394" s="14">
        <f t="shared" si="186"/>
        <v>0</v>
      </c>
      <c r="Q2394" s="9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85"/>
        <v>0</v>
      </c>
      <c r="P2395" s="14">
        <f t="shared" si="186"/>
        <v>50</v>
      </c>
      <c r="Q2395" s="9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85"/>
        <v>0</v>
      </c>
      <c r="P2396" s="14">
        <f t="shared" si="186"/>
        <v>1.5</v>
      </c>
      <c r="Q2396" s="9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85"/>
        <v>0</v>
      </c>
      <c r="P2397" s="14">
        <f t="shared" si="186"/>
        <v>0</v>
      </c>
      <c r="Q2397" s="9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85"/>
        <v>0</v>
      </c>
      <c r="P2398" s="14">
        <f t="shared" si="186"/>
        <v>10</v>
      </c>
      <c r="Q2398" s="9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85"/>
        <v>0</v>
      </c>
      <c r="P2399" s="14">
        <f t="shared" si="186"/>
        <v>0</v>
      </c>
      <c r="Q2399" s="9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85"/>
        <v>0</v>
      </c>
      <c r="P2400" s="14">
        <f t="shared" si="186"/>
        <v>0</v>
      </c>
      <c r="Q2400" s="9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85"/>
        <v>0</v>
      </c>
      <c r="P2401" s="14">
        <f t="shared" si="186"/>
        <v>0</v>
      </c>
      <c r="Q2401" s="9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85"/>
        <v>0</v>
      </c>
      <c r="P2402" s="14">
        <f t="shared" si="186"/>
        <v>0</v>
      </c>
      <c r="Q2402" s="9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85"/>
        <v>1</v>
      </c>
      <c r="P2403" s="14">
        <f t="shared" si="186"/>
        <v>22.33</v>
      </c>
      <c r="Q2403" s="9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85"/>
        <v>0</v>
      </c>
      <c r="P2404" s="14">
        <f t="shared" si="186"/>
        <v>52</v>
      </c>
      <c r="Q2404" s="9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85"/>
        <v>17</v>
      </c>
      <c r="P2405" s="14">
        <f t="shared" si="186"/>
        <v>16.829999999999998</v>
      </c>
      <c r="Q2405" s="9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85"/>
        <v>0</v>
      </c>
      <c r="P2406" s="14">
        <f t="shared" si="186"/>
        <v>0</v>
      </c>
      <c r="Q2406" s="9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85"/>
        <v>23</v>
      </c>
      <c r="P2407" s="14">
        <f t="shared" si="186"/>
        <v>56.3</v>
      </c>
      <c r="Q2407" s="9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85"/>
        <v>41</v>
      </c>
      <c r="P2408" s="14">
        <f t="shared" si="186"/>
        <v>84.06</v>
      </c>
      <c r="Q2408" s="9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85"/>
        <v>25</v>
      </c>
      <c r="P2409" s="14">
        <f t="shared" si="186"/>
        <v>168.39</v>
      </c>
      <c r="Q2409" s="9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85"/>
        <v>0</v>
      </c>
      <c r="P2410" s="14">
        <f t="shared" si="186"/>
        <v>15</v>
      </c>
      <c r="Q2410" s="9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85"/>
        <v>2</v>
      </c>
      <c r="P2411" s="14">
        <f t="shared" si="186"/>
        <v>76.67</v>
      </c>
      <c r="Q2411" s="9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85"/>
        <v>0</v>
      </c>
      <c r="P2412" s="14">
        <f t="shared" si="186"/>
        <v>0</v>
      </c>
      <c r="Q2412" s="9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85"/>
        <v>1</v>
      </c>
      <c r="P2413" s="14">
        <f t="shared" si="186"/>
        <v>50.33</v>
      </c>
      <c r="Q2413" s="9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85"/>
        <v>0</v>
      </c>
      <c r="P2414" s="14">
        <f t="shared" si="186"/>
        <v>0</v>
      </c>
      <c r="Q2414" s="9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85"/>
        <v>1</v>
      </c>
      <c r="P2415" s="14">
        <f t="shared" si="186"/>
        <v>8.33</v>
      </c>
      <c r="Q2415" s="9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85"/>
        <v>3</v>
      </c>
      <c r="P2416" s="14">
        <f t="shared" si="186"/>
        <v>35.380000000000003</v>
      </c>
      <c r="Q2416" s="9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85"/>
        <v>1</v>
      </c>
      <c r="P2417" s="14">
        <f t="shared" si="186"/>
        <v>55.83</v>
      </c>
      <c r="Q2417" s="9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85"/>
        <v>0</v>
      </c>
      <c r="P2418" s="14">
        <f t="shared" si="186"/>
        <v>5</v>
      </c>
      <c r="Q2418" s="9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85"/>
        <v>0</v>
      </c>
      <c r="P2419" s="14">
        <f t="shared" si="186"/>
        <v>0</v>
      </c>
      <c r="Q2419" s="9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85"/>
        <v>0</v>
      </c>
      <c r="P2420" s="14">
        <f t="shared" si="186"/>
        <v>1</v>
      </c>
      <c r="Q2420" s="9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85"/>
        <v>0</v>
      </c>
      <c r="P2421" s="14">
        <f t="shared" si="186"/>
        <v>0</v>
      </c>
      <c r="Q2421" s="9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85"/>
        <v>15</v>
      </c>
      <c r="P2422" s="14">
        <f t="shared" si="186"/>
        <v>69.47</v>
      </c>
      <c r="Q2422" s="9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85"/>
        <v>0</v>
      </c>
      <c r="P2423" s="14">
        <f t="shared" si="186"/>
        <v>1</v>
      </c>
      <c r="Q2423" s="9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85"/>
        <v>0</v>
      </c>
      <c r="P2424" s="14">
        <f t="shared" si="186"/>
        <v>1</v>
      </c>
      <c r="Q2424" s="9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85"/>
        <v>0</v>
      </c>
      <c r="P2425" s="14">
        <f t="shared" si="186"/>
        <v>8</v>
      </c>
      <c r="Q2425" s="9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85"/>
        <v>1</v>
      </c>
      <c r="P2426" s="14">
        <f t="shared" si="186"/>
        <v>34.44</v>
      </c>
      <c r="Q2426" s="9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85"/>
        <v>0</v>
      </c>
      <c r="P2427" s="14">
        <f t="shared" si="186"/>
        <v>1</v>
      </c>
      <c r="Q2427" s="9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85"/>
        <v>0</v>
      </c>
      <c r="P2428" s="14">
        <f t="shared" si="186"/>
        <v>0</v>
      </c>
      <c r="Q2428" s="9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85"/>
        <v>0</v>
      </c>
      <c r="P2429" s="14">
        <f t="shared" si="186"/>
        <v>1</v>
      </c>
      <c r="Q2429" s="9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85"/>
        <v>0</v>
      </c>
      <c r="P2430" s="14">
        <f t="shared" si="186"/>
        <v>1</v>
      </c>
      <c r="Q2430" s="9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85"/>
        <v>1</v>
      </c>
      <c r="P2431" s="14">
        <f t="shared" si="186"/>
        <v>501.25</v>
      </c>
      <c r="Q2431" s="9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85"/>
        <v>1</v>
      </c>
      <c r="P2432" s="14">
        <f t="shared" si="186"/>
        <v>10.5</v>
      </c>
      <c r="Q2432" s="9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85"/>
        <v>0</v>
      </c>
      <c r="P2433" s="14">
        <f t="shared" si="186"/>
        <v>1</v>
      </c>
      <c r="Q2433" s="9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si="185"/>
        <v>0</v>
      </c>
      <c r="P2434" s="14">
        <f t="shared" si="186"/>
        <v>1</v>
      </c>
      <c r="Q2434" s="9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ref="O2435:O2498" si="190">ROUND(E2435/D2435*100,0)</f>
        <v>0</v>
      </c>
      <c r="P2435" s="14">
        <f t="shared" ref="P2435:P2498" si="191">IFERROR(ROUND(E2435/L2435,2),0)</f>
        <v>0</v>
      </c>
      <c r="Q2435" s="9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90"/>
        <v>0</v>
      </c>
      <c r="P2436" s="14">
        <f t="shared" si="191"/>
        <v>13</v>
      </c>
      <c r="Q2436" s="9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90"/>
        <v>0</v>
      </c>
      <c r="P2437" s="14">
        <f t="shared" si="191"/>
        <v>306</v>
      </c>
      <c r="Q2437" s="9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90"/>
        <v>0</v>
      </c>
      <c r="P2438" s="14">
        <f t="shared" si="191"/>
        <v>22.5</v>
      </c>
      <c r="Q2438" s="9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90"/>
        <v>0</v>
      </c>
      <c r="P2439" s="14">
        <f t="shared" si="191"/>
        <v>0</v>
      </c>
      <c r="Q2439" s="9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90"/>
        <v>0</v>
      </c>
      <c r="P2440" s="14">
        <f t="shared" si="191"/>
        <v>50</v>
      </c>
      <c r="Q2440" s="9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90"/>
        <v>0</v>
      </c>
      <c r="P2441" s="14">
        <f t="shared" si="191"/>
        <v>0</v>
      </c>
      <c r="Q2441" s="9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90"/>
        <v>0</v>
      </c>
      <c r="P2442" s="14">
        <f t="shared" si="191"/>
        <v>5</v>
      </c>
      <c r="Q2442" s="9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90"/>
        <v>108</v>
      </c>
      <c r="P2443" s="14">
        <f t="shared" si="191"/>
        <v>74.23</v>
      </c>
      <c r="Q2443" s="9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90"/>
        <v>126</v>
      </c>
      <c r="P2444" s="14">
        <f t="shared" si="191"/>
        <v>81.25</v>
      </c>
      <c r="Q2444" s="9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90"/>
        <v>203</v>
      </c>
      <c r="P2445" s="14">
        <f t="shared" si="191"/>
        <v>130.22999999999999</v>
      </c>
      <c r="Q2445" s="9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90"/>
        <v>109</v>
      </c>
      <c r="P2446" s="14">
        <f t="shared" si="191"/>
        <v>53.41</v>
      </c>
      <c r="Q2446" s="9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90"/>
        <v>173</v>
      </c>
      <c r="P2447" s="14">
        <f t="shared" si="191"/>
        <v>75.13</v>
      </c>
      <c r="Q2447" s="9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90"/>
        <v>168</v>
      </c>
      <c r="P2448" s="14">
        <f t="shared" si="191"/>
        <v>75.67</v>
      </c>
      <c r="Q2448" s="9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90"/>
        <v>427</v>
      </c>
      <c r="P2449" s="14">
        <f t="shared" si="191"/>
        <v>31.69</v>
      </c>
      <c r="Q2449" s="9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90"/>
        <v>108</v>
      </c>
      <c r="P2450" s="14">
        <f t="shared" si="191"/>
        <v>47.78</v>
      </c>
      <c r="Q2450" s="9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90"/>
        <v>108</v>
      </c>
      <c r="P2451" s="14">
        <f t="shared" si="191"/>
        <v>90</v>
      </c>
      <c r="Q2451" s="9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90"/>
        <v>102</v>
      </c>
      <c r="P2452" s="14">
        <f t="shared" si="191"/>
        <v>149.31</v>
      </c>
      <c r="Q2452" s="9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90"/>
        <v>115</v>
      </c>
      <c r="P2453" s="14">
        <f t="shared" si="191"/>
        <v>62.07</v>
      </c>
      <c r="Q2453" s="9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90"/>
        <v>134</v>
      </c>
      <c r="P2454" s="14">
        <f t="shared" si="191"/>
        <v>53.4</v>
      </c>
      <c r="Q2454" s="9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90"/>
        <v>155</v>
      </c>
      <c r="P2455" s="14">
        <f t="shared" si="191"/>
        <v>69.27</v>
      </c>
      <c r="Q2455" s="9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90"/>
        <v>101</v>
      </c>
      <c r="P2456" s="14">
        <f t="shared" si="191"/>
        <v>271.51</v>
      </c>
      <c r="Q2456" s="9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90"/>
        <v>182</v>
      </c>
      <c r="P2457" s="14">
        <f t="shared" si="191"/>
        <v>34.130000000000003</v>
      </c>
      <c r="Q2457" s="9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90"/>
        <v>181</v>
      </c>
      <c r="P2458" s="14">
        <f t="shared" si="191"/>
        <v>40.49</v>
      </c>
      <c r="Q2458" s="9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90"/>
        <v>102</v>
      </c>
      <c r="P2459" s="14">
        <f t="shared" si="191"/>
        <v>189.76</v>
      </c>
      <c r="Q2459" s="9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90"/>
        <v>110</v>
      </c>
      <c r="P2460" s="14">
        <f t="shared" si="191"/>
        <v>68.86</v>
      </c>
      <c r="Q2460" s="9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90"/>
        <v>102</v>
      </c>
      <c r="P2461" s="14">
        <f t="shared" si="191"/>
        <v>108.78</v>
      </c>
      <c r="Q2461" s="9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90"/>
        <v>101</v>
      </c>
      <c r="P2462" s="14">
        <f t="shared" si="191"/>
        <v>125.99</v>
      </c>
      <c r="Q2462" s="9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90"/>
        <v>104</v>
      </c>
      <c r="P2463" s="14">
        <f t="shared" si="191"/>
        <v>90.52</v>
      </c>
      <c r="Q2463" s="9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90"/>
        <v>111</v>
      </c>
      <c r="P2464" s="14">
        <f t="shared" si="191"/>
        <v>28.88</v>
      </c>
      <c r="Q2464" s="9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90"/>
        <v>116</v>
      </c>
      <c r="P2465" s="14">
        <f t="shared" si="191"/>
        <v>31</v>
      </c>
      <c r="Q2465" s="9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90"/>
        <v>111</v>
      </c>
      <c r="P2466" s="14">
        <f t="shared" si="191"/>
        <v>51.67</v>
      </c>
      <c r="Q2466" s="9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90"/>
        <v>180</v>
      </c>
      <c r="P2467" s="14">
        <f t="shared" si="191"/>
        <v>26.27</v>
      </c>
      <c r="Q2467" s="9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90"/>
        <v>100</v>
      </c>
      <c r="P2468" s="14">
        <f t="shared" si="191"/>
        <v>48.08</v>
      </c>
      <c r="Q2468" s="9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90"/>
        <v>119</v>
      </c>
      <c r="P2469" s="14">
        <f t="shared" si="191"/>
        <v>27.56</v>
      </c>
      <c r="Q2469" s="9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90"/>
        <v>107</v>
      </c>
      <c r="P2470" s="14">
        <f t="shared" si="191"/>
        <v>36.97</v>
      </c>
      <c r="Q2470" s="9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90"/>
        <v>114</v>
      </c>
      <c r="P2471" s="14">
        <f t="shared" si="191"/>
        <v>29.02</v>
      </c>
      <c r="Q2471" s="9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90"/>
        <v>103</v>
      </c>
      <c r="P2472" s="14">
        <f t="shared" si="191"/>
        <v>28.66</v>
      </c>
      <c r="Q2472" s="9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90"/>
        <v>128</v>
      </c>
      <c r="P2473" s="14">
        <f t="shared" si="191"/>
        <v>37.65</v>
      </c>
      <c r="Q2473" s="9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90"/>
        <v>136</v>
      </c>
      <c r="P2474" s="14">
        <f t="shared" si="191"/>
        <v>97.9</v>
      </c>
      <c r="Q2474" s="9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90"/>
        <v>100</v>
      </c>
      <c r="P2475" s="14">
        <f t="shared" si="191"/>
        <v>42.55</v>
      </c>
      <c r="Q2475" s="9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90"/>
        <v>100</v>
      </c>
      <c r="P2476" s="14">
        <f t="shared" si="191"/>
        <v>131.58000000000001</v>
      </c>
      <c r="Q2476" s="9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90"/>
        <v>105</v>
      </c>
      <c r="P2477" s="14">
        <f t="shared" si="191"/>
        <v>32.32</v>
      </c>
      <c r="Q2477" s="9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90"/>
        <v>105</v>
      </c>
      <c r="P2478" s="14">
        <f t="shared" si="191"/>
        <v>61.1</v>
      </c>
      <c r="Q2478" s="9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90"/>
        <v>171</v>
      </c>
      <c r="P2479" s="14">
        <f t="shared" si="191"/>
        <v>31.34</v>
      </c>
      <c r="Q2479" s="9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90"/>
        <v>128</v>
      </c>
      <c r="P2480" s="14">
        <f t="shared" si="191"/>
        <v>129.11000000000001</v>
      </c>
      <c r="Q2480" s="9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90"/>
        <v>133</v>
      </c>
      <c r="P2481" s="14">
        <f t="shared" si="191"/>
        <v>25.02</v>
      </c>
      <c r="Q2481" s="9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90"/>
        <v>100</v>
      </c>
      <c r="P2482" s="14">
        <f t="shared" si="191"/>
        <v>250</v>
      </c>
      <c r="Q2482" s="9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90"/>
        <v>113</v>
      </c>
      <c r="P2483" s="14">
        <f t="shared" si="191"/>
        <v>47.54</v>
      </c>
      <c r="Q2483" s="9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90"/>
        <v>100</v>
      </c>
      <c r="P2484" s="14">
        <f t="shared" si="191"/>
        <v>40.04</v>
      </c>
      <c r="Q2484" s="9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90"/>
        <v>114</v>
      </c>
      <c r="P2485" s="14">
        <f t="shared" si="191"/>
        <v>65.84</v>
      </c>
      <c r="Q2485" s="9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90"/>
        <v>119</v>
      </c>
      <c r="P2486" s="14">
        <f t="shared" si="191"/>
        <v>46.4</v>
      </c>
      <c r="Q2486" s="9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90"/>
        <v>103</v>
      </c>
      <c r="P2487" s="14">
        <f t="shared" si="191"/>
        <v>50.37</v>
      </c>
      <c r="Q2487" s="9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90"/>
        <v>266</v>
      </c>
      <c r="P2488" s="14">
        <f t="shared" si="191"/>
        <v>26.57</v>
      </c>
      <c r="Q2488" s="9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90"/>
        <v>100</v>
      </c>
      <c r="P2489" s="14">
        <f t="shared" si="191"/>
        <v>39.49</v>
      </c>
      <c r="Q2489" s="9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90"/>
        <v>107</v>
      </c>
      <c r="P2490" s="14">
        <f t="shared" si="191"/>
        <v>49.25</v>
      </c>
      <c r="Q2490" s="9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90"/>
        <v>134</v>
      </c>
      <c r="P2491" s="14">
        <f t="shared" si="191"/>
        <v>62.38</v>
      </c>
      <c r="Q2491" s="9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90"/>
        <v>121</v>
      </c>
      <c r="P2492" s="14">
        <f t="shared" si="191"/>
        <v>37.94</v>
      </c>
      <c r="Q2492" s="9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90"/>
        <v>103</v>
      </c>
      <c r="P2493" s="14">
        <f t="shared" si="191"/>
        <v>51.6</v>
      </c>
      <c r="Q2493" s="9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90"/>
        <v>125</v>
      </c>
      <c r="P2494" s="14">
        <f t="shared" si="191"/>
        <v>27.78</v>
      </c>
      <c r="Q2494" s="9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90"/>
        <v>129</v>
      </c>
      <c r="P2495" s="14">
        <f t="shared" si="191"/>
        <v>99.38</v>
      </c>
      <c r="Q2495" s="9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90"/>
        <v>101</v>
      </c>
      <c r="P2496" s="14">
        <f t="shared" si="191"/>
        <v>38.85</v>
      </c>
      <c r="Q2496" s="9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90"/>
        <v>128</v>
      </c>
      <c r="P2497" s="14">
        <f t="shared" si="191"/>
        <v>45.55</v>
      </c>
      <c r="Q2497" s="9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si="190"/>
        <v>100</v>
      </c>
      <c r="P2498" s="14">
        <f t="shared" si="191"/>
        <v>600</v>
      </c>
      <c r="Q2498" s="9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ref="O2499:O2562" si="195">ROUND(E2499/D2499*100,0)</f>
        <v>113</v>
      </c>
      <c r="P2499" s="14">
        <f t="shared" ref="P2499:P2562" si="196">IFERROR(ROUND(E2499/L2499,2),0)</f>
        <v>80.55</v>
      </c>
      <c r="Q2499" s="9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95"/>
        <v>106</v>
      </c>
      <c r="P2500" s="14">
        <f t="shared" si="196"/>
        <v>52.8</v>
      </c>
      <c r="Q2500" s="9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95"/>
        <v>203</v>
      </c>
      <c r="P2501" s="14">
        <f t="shared" si="196"/>
        <v>47.68</v>
      </c>
      <c r="Q2501" s="9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95"/>
        <v>113</v>
      </c>
      <c r="P2502" s="14">
        <f t="shared" si="196"/>
        <v>23.45</v>
      </c>
      <c r="Q2502" s="9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95"/>
        <v>3</v>
      </c>
      <c r="P2503" s="14">
        <f t="shared" si="196"/>
        <v>40.14</v>
      </c>
      <c r="Q2503" s="9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95"/>
        <v>0</v>
      </c>
      <c r="P2504" s="14">
        <f t="shared" si="196"/>
        <v>17.2</v>
      </c>
      <c r="Q2504" s="9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95"/>
        <v>0</v>
      </c>
      <c r="P2505" s="14">
        <f t="shared" si="196"/>
        <v>0</v>
      </c>
      <c r="Q2505" s="9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95"/>
        <v>0</v>
      </c>
      <c r="P2506" s="14">
        <f t="shared" si="196"/>
        <v>0</v>
      </c>
      <c r="Q2506" s="9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95"/>
        <v>0</v>
      </c>
      <c r="P2507" s="14">
        <f t="shared" si="196"/>
        <v>0</v>
      </c>
      <c r="Q2507" s="9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95"/>
        <v>1</v>
      </c>
      <c r="P2508" s="14">
        <f t="shared" si="196"/>
        <v>15</v>
      </c>
      <c r="Q2508" s="9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95"/>
        <v>0</v>
      </c>
      <c r="P2509" s="14">
        <f t="shared" si="196"/>
        <v>0</v>
      </c>
      <c r="Q2509" s="9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95"/>
        <v>0</v>
      </c>
      <c r="P2510" s="14">
        <f t="shared" si="196"/>
        <v>0</v>
      </c>
      <c r="Q2510" s="9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95"/>
        <v>1</v>
      </c>
      <c r="P2511" s="14">
        <f t="shared" si="196"/>
        <v>35.71</v>
      </c>
      <c r="Q2511" s="9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95"/>
        <v>0</v>
      </c>
      <c r="P2512" s="14">
        <f t="shared" si="196"/>
        <v>37.5</v>
      </c>
      <c r="Q2512" s="9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95"/>
        <v>0</v>
      </c>
      <c r="P2513" s="14">
        <f t="shared" si="196"/>
        <v>0</v>
      </c>
      <c r="Q2513" s="9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95"/>
        <v>0</v>
      </c>
      <c r="P2514" s="14">
        <f t="shared" si="196"/>
        <v>0</v>
      </c>
      <c r="Q2514" s="9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95"/>
        <v>0</v>
      </c>
      <c r="P2515" s="14">
        <f t="shared" si="196"/>
        <v>0</v>
      </c>
      <c r="Q2515" s="9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95"/>
        <v>2</v>
      </c>
      <c r="P2516" s="14">
        <f t="shared" si="196"/>
        <v>52.5</v>
      </c>
      <c r="Q2516" s="9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95"/>
        <v>19</v>
      </c>
      <c r="P2517" s="14">
        <f t="shared" si="196"/>
        <v>77.5</v>
      </c>
      <c r="Q2517" s="9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95"/>
        <v>0</v>
      </c>
      <c r="P2518" s="14">
        <f t="shared" si="196"/>
        <v>0</v>
      </c>
      <c r="Q2518" s="9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95"/>
        <v>10</v>
      </c>
      <c r="P2519" s="14">
        <f t="shared" si="196"/>
        <v>53.55</v>
      </c>
      <c r="Q2519" s="9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95"/>
        <v>0</v>
      </c>
      <c r="P2520" s="14">
        <f t="shared" si="196"/>
        <v>0</v>
      </c>
      <c r="Q2520" s="9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95"/>
        <v>0</v>
      </c>
      <c r="P2521" s="14">
        <f t="shared" si="196"/>
        <v>16.25</v>
      </c>
      <c r="Q2521" s="9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95"/>
        <v>0</v>
      </c>
      <c r="P2522" s="14">
        <f t="shared" si="196"/>
        <v>0</v>
      </c>
      <c r="Q2522" s="9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95"/>
        <v>109</v>
      </c>
      <c r="P2523" s="14">
        <f t="shared" si="196"/>
        <v>103.68</v>
      </c>
      <c r="Q2523" s="9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95"/>
        <v>100</v>
      </c>
      <c r="P2524" s="14">
        <f t="shared" si="196"/>
        <v>185.19</v>
      </c>
      <c r="Q2524" s="9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95"/>
        <v>156</v>
      </c>
      <c r="P2525" s="14">
        <f t="shared" si="196"/>
        <v>54.15</v>
      </c>
      <c r="Q2525" s="9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95"/>
        <v>102</v>
      </c>
      <c r="P2526" s="14">
        <f t="shared" si="196"/>
        <v>177.21</v>
      </c>
      <c r="Q2526" s="9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95"/>
        <v>100</v>
      </c>
      <c r="P2527" s="14">
        <f t="shared" si="196"/>
        <v>100.33</v>
      </c>
      <c r="Q2527" s="9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95"/>
        <v>113</v>
      </c>
      <c r="P2528" s="14">
        <f t="shared" si="196"/>
        <v>136.91</v>
      </c>
      <c r="Q2528" s="9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95"/>
        <v>102</v>
      </c>
      <c r="P2529" s="14">
        <f t="shared" si="196"/>
        <v>57.54</v>
      </c>
      <c r="Q2529" s="9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95"/>
        <v>107</v>
      </c>
      <c r="P2530" s="14">
        <f t="shared" si="196"/>
        <v>52.96</v>
      </c>
      <c r="Q2530" s="9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95"/>
        <v>104</v>
      </c>
      <c r="P2531" s="14">
        <f t="shared" si="196"/>
        <v>82.33</v>
      </c>
      <c r="Q2531" s="9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95"/>
        <v>100</v>
      </c>
      <c r="P2532" s="14">
        <f t="shared" si="196"/>
        <v>135.41999999999999</v>
      </c>
      <c r="Q2532" s="9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95"/>
        <v>100</v>
      </c>
      <c r="P2533" s="14">
        <f t="shared" si="196"/>
        <v>74.069999999999993</v>
      </c>
      <c r="Q2533" s="9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95"/>
        <v>126</v>
      </c>
      <c r="P2534" s="14">
        <f t="shared" si="196"/>
        <v>84.08</v>
      </c>
      <c r="Q2534" s="9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95"/>
        <v>111</v>
      </c>
      <c r="P2535" s="14">
        <f t="shared" si="196"/>
        <v>61.03</v>
      </c>
      <c r="Q2535" s="9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95"/>
        <v>105</v>
      </c>
      <c r="P2536" s="14">
        <f t="shared" si="196"/>
        <v>150</v>
      </c>
      <c r="Q2536" s="9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95"/>
        <v>104</v>
      </c>
      <c r="P2537" s="14">
        <f t="shared" si="196"/>
        <v>266.08999999999997</v>
      </c>
      <c r="Q2537" s="9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95"/>
        <v>116</v>
      </c>
      <c r="P2538" s="14">
        <f t="shared" si="196"/>
        <v>7.25</v>
      </c>
      <c r="Q2538" s="9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95"/>
        <v>110</v>
      </c>
      <c r="P2539" s="14">
        <f t="shared" si="196"/>
        <v>100</v>
      </c>
      <c r="Q2539" s="9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95"/>
        <v>113</v>
      </c>
      <c r="P2540" s="14">
        <f t="shared" si="196"/>
        <v>109.96</v>
      </c>
      <c r="Q2540" s="9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95"/>
        <v>100</v>
      </c>
      <c r="P2541" s="14">
        <f t="shared" si="196"/>
        <v>169.92</v>
      </c>
      <c r="Q2541" s="9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95"/>
        <v>103</v>
      </c>
      <c r="P2542" s="14">
        <f t="shared" si="196"/>
        <v>95.74</v>
      </c>
      <c r="Q2542" s="9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95"/>
        <v>107</v>
      </c>
      <c r="P2543" s="14">
        <f t="shared" si="196"/>
        <v>59.46</v>
      </c>
      <c r="Q2543" s="9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95"/>
        <v>104</v>
      </c>
      <c r="P2544" s="14">
        <f t="shared" si="196"/>
        <v>55.77</v>
      </c>
      <c r="Q2544" s="9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95"/>
        <v>156</v>
      </c>
      <c r="P2545" s="14">
        <f t="shared" si="196"/>
        <v>30.08</v>
      </c>
      <c r="Q2545" s="9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95"/>
        <v>101</v>
      </c>
      <c r="P2546" s="14">
        <f t="shared" si="196"/>
        <v>88.44</v>
      </c>
      <c r="Q2546" s="9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95"/>
        <v>195</v>
      </c>
      <c r="P2547" s="14">
        <f t="shared" si="196"/>
        <v>64.03</v>
      </c>
      <c r="Q2547" s="9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95"/>
        <v>112</v>
      </c>
      <c r="P2548" s="14">
        <f t="shared" si="196"/>
        <v>60.15</v>
      </c>
      <c r="Q2548" s="9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95"/>
        <v>120</v>
      </c>
      <c r="P2549" s="14">
        <f t="shared" si="196"/>
        <v>49.19</v>
      </c>
      <c r="Q2549" s="9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95"/>
        <v>102</v>
      </c>
      <c r="P2550" s="14">
        <f t="shared" si="196"/>
        <v>165.16</v>
      </c>
      <c r="Q2550" s="9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95"/>
        <v>103</v>
      </c>
      <c r="P2551" s="14">
        <f t="shared" si="196"/>
        <v>43.62</v>
      </c>
      <c r="Q2551" s="9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95"/>
        <v>101</v>
      </c>
      <c r="P2552" s="14">
        <f t="shared" si="196"/>
        <v>43.7</v>
      </c>
      <c r="Q2552" s="9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95"/>
        <v>103</v>
      </c>
      <c r="P2553" s="14">
        <f t="shared" si="196"/>
        <v>67.42</v>
      </c>
      <c r="Q2553" s="9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95"/>
        <v>107</v>
      </c>
      <c r="P2554" s="14">
        <f t="shared" si="196"/>
        <v>177.5</v>
      </c>
      <c r="Q2554" s="9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95"/>
        <v>156</v>
      </c>
      <c r="P2555" s="14">
        <f t="shared" si="196"/>
        <v>38.880000000000003</v>
      </c>
      <c r="Q2555" s="9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95"/>
        <v>123</v>
      </c>
      <c r="P2556" s="14">
        <f t="shared" si="196"/>
        <v>54.99</v>
      </c>
      <c r="Q2556" s="9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95"/>
        <v>107</v>
      </c>
      <c r="P2557" s="14">
        <f t="shared" si="196"/>
        <v>61.34</v>
      </c>
      <c r="Q2557" s="9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95"/>
        <v>106</v>
      </c>
      <c r="P2558" s="14">
        <f t="shared" si="196"/>
        <v>23.12</v>
      </c>
      <c r="Q2558" s="9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95"/>
        <v>118</v>
      </c>
      <c r="P2559" s="14">
        <f t="shared" si="196"/>
        <v>29.61</v>
      </c>
      <c r="Q2559" s="9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95"/>
        <v>109</v>
      </c>
      <c r="P2560" s="14">
        <f t="shared" si="196"/>
        <v>75.61</v>
      </c>
      <c r="Q2560" s="9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95"/>
        <v>111</v>
      </c>
      <c r="P2561" s="14">
        <f t="shared" si="196"/>
        <v>35.6</v>
      </c>
      <c r="Q2561" s="9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si="195"/>
        <v>100</v>
      </c>
      <c r="P2562" s="14">
        <f t="shared" si="196"/>
        <v>143</v>
      </c>
      <c r="Q2562" s="9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ref="O2563:O2626" si="200">ROUND(E2563/D2563*100,0)</f>
        <v>0</v>
      </c>
      <c r="P2563" s="14">
        <f t="shared" ref="P2563:P2626" si="201">IFERROR(ROUND(E2563/L2563,2),0)</f>
        <v>0</v>
      </c>
      <c r="Q2563" s="9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200"/>
        <v>1</v>
      </c>
      <c r="P2564" s="14">
        <f t="shared" si="201"/>
        <v>25</v>
      </c>
      <c r="Q2564" s="9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200"/>
        <v>0</v>
      </c>
      <c r="P2565" s="14">
        <f t="shared" si="201"/>
        <v>0</v>
      </c>
      <c r="Q2565" s="9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200"/>
        <v>0</v>
      </c>
      <c r="P2566" s="14">
        <f t="shared" si="201"/>
        <v>0</v>
      </c>
      <c r="Q2566" s="9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200"/>
        <v>1</v>
      </c>
      <c r="P2567" s="14">
        <f t="shared" si="201"/>
        <v>100</v>
      </c>
      <c r="Q2567" s="9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200"/>
        <v>0</v>
      </c>
      <c r="P2568" s="14">
        <f t="shared" si="201"/>
        <v>0</v>
      </c>
      <c r="Q2568" s="9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200"/>
        <v>0</v>
      </c>
      <c r="P2569" s="14">
        <f t="shared" si="201"/>
        <v>60</v>
      </c>
      <c r="Q2569" s="9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200"/>
        <v>1</v>
      </c>
      <c r="P2570" s="14">
        <f t="shared" si="201"/>
        <v>50</v>
      </c>
      <c r="Q2570" s="9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200"/>
        <v>2</v>
      </c>
      <c r="P2571" s="14">
        <f t="shared" si="201"/>
        <v>72.5</v>
      </c>
      <c r="Q2571" s="9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200"/>
        <v>1</v>
      </c>
      <c r="P2572" s="14">
        <f t="shared" si="201"/>
        <v>29.5</v>
      </c>
      <c r="Q2572" s="9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200"/>
        <v>0</v>
      </c>
      <c r="P2573" s="14">
        <f t="shared" si="201"/>
        <v>62.5</v>
      </c>
      <c r="Q2573" s="9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200"/>
        <v>0</v>
      </c>
      <c r="P2574" s="14">
        <f t="shared" si="201"/>
        <v>0</v>
      </c>
      <c r="Q2574" s="9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200"/>
        <v>0</v>
      </c>
      <c r="P2575" s="14">
        <f t="shared" si="201"/>
        <v>0</v>
      </c>
      <c r="Q2575" s="9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200"/>
        <v>0</v>
      </c>
      <c r="P2576" s="14">
        <f t="shared" si="201"/>
        <v>0</v>
      </c>
      <c r="Q2576" s="9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200"/>
        <v>0</v>
      </c>
      <c r="P2577" s="14">
        <f t="shared" si="201"/>
        <v>0</v>
      </c>
      <c r="Q2577" s="9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200"/>
        <v>0</v>
      </c>
      <c r="P2578" s="14">
        <f t="shared" si="201"/>
        <v>0</v>
      </c>
      <c r="Q2578" s="9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200"/>
        <v>0</v>
      </c>
      <c r="P2579" s="14">
        <f t="shared" si="201"/>
        <v>0</v>
      </c>
      <c r="Q2579" s="9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200"/>
        <v>0</v>
      </c>
      <c r="P2580" s="14">
        <f t="shared" si="201"/>
        <v>0</v>
      </c>
      <c r="Q2580" s="9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200"/>
        <v>0</v>
      </c>
      <c r="P2581" s="14">
        <f t="shared" si="201"/>
        <v>23.08</v>
      </c>
      <c r="Q2581" s="9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200"/>
        <v>1</v>
      </c>
      <c r="P2582" s="14">
        <f t="shared" si="201"/>
        <v>25.5</v>
      </c>
      <c r="Q2582" s="9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200"/>
        <v>11</v>
      </c>
      <c r="P2583" s="14">
        <f t="shared" si="201"/>
        <v>48.18</v>
      </c>
      <c r="Q2583" s="9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200"/>
        <v>0</v>
      </c>
      <c r="P2584" s="14">
        <f t="shared" si="201"/>
        <v>1</v>
      </c>
      <c r="Q2584" s="9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200"/>
        <v>1</v>
      </c>
      <c r="P2585" s="14">
        <f t="shared" si="201"/>
        <v>1</v>
      </c>
      <c r="Q2585" s="9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200"/>
        <v>0</v>
      </c>
      <c r="P2586" s="14">
        <f t="shared" si="201"/>
        <v>0</v>
      </c>
      <c r="Q2586" s="9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200"/>
        <v>0</v>
      </c>
      <c r="P2587" s="14">
        <f t="shared" si="201"/>
        <v>50</v>
      </c>
      <c r="Q2587" s="9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200"/>
        <v>0</v>
      </c>
      <c r="P2588" s="14">
        <f t="shared" si="201"/>
        <v>5</v>
      </c>
      <c r="Q2588" s="9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200"/>
        <v>2</v>
      </c>
      <c r="P2589" s="14">
        <f t="shared" si="201"/>
        <v>202.83</v>
      </c>
      <c r="Q2589" s="9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200"/>
        <v>4</v>
      </c>
      <c r="P2590" s="14">
        <f t="shared" si="201"/>
        <v>29.13</v>
      </c>
      <c r="Q2590" s="9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200"/>
        <v>0</v>
      </c>
      <c r="P2591" s="14">
        <f t="shared" si="201"/>
        <v>5</v>
      </c>
      <c r="Q2591" s="9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200"/>
        <v>0</v>
      </c>
      <c r="P2592" s="14">
        <f t="shared" si="201"/>
        <v>0</v>
      </c>
      <c r="Q2592" s="9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200"/>
        <v>2</v>
      </c>
      <c r="P2593" s="14">
        <f t="shared" si="201"/>
        <v>13</v>
      </c>
      <c r="Q2593" s="9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200"/>
        <v>0</v>
      </c>
      <c r="P2594" s="14">
        <f t="shared" si="201"/>
        <v>50</v>
      </c>
      <c r="Q2594" s="9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200"/>
        <v>0</v>
      </c>
      <c r="P2595" s="14">
        <f t="shared" si="201"/>
        <v>0</v>
      </c>
      <c r="Q2595" s="9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200"/>
        <v>0</v>
      </c>
      <c r="P2596" s="14">
        <f t="shared" si="201"/>
        <v>1</v>
      </c>
      <c r="Q2596" s="9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200"/>
        <v>12</v>
      </c>
      <c r="P2597" s="14">
        <f t="shared" si="201"/>
        <v>96.05</v>
      </c>
      <c r="Q2597" s="9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200"/>
        <v>24</v>
      </c>
      <c r="P2598" s="14">
        <f t="shared" si="201"/>
        <v>305.77999999999997</v>
      </c>
      <c r="Q2598" s="9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200"/>
        <v>6</v>
      </c>
      <c r="P2599" s="14">
        <f t="shared" si="201"/>
        <v>12.14</v>
      </c>
      <c r="Q2599" s="9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200"/>
        <v>39</v>
      </c>
      <c r="P2600" s="14">
        <f t="shared" si="201"/>
        <v>83.57</v>
      </c>
      <c r="Q2600" s="9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200"/>
        <v>1</v>
      </c>
      <c r="P2601" s="14">
        <f t="shared" si="201"/>
        <v>18</v>
      </c>
      <c r="Q2601" s="9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200"/>
        <v>7</v>
      </c>
      <c r="P2602" s="14">
        <f t="shared" si="201"/>
        <v>115.53</v>
      </c>
      <c r="Q2602" s="9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200"/>
        <v>661</v>
      </c>
      <c r="P2603" s="14">
        <f t="shared" si="201"/>
        <v>21.9</v>
      </c>
      <c r="Q2603" s="9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200"/>
        <v>326</v>
      </c>
      <c r="P2604" s="14">
        <f t="shared" si="201"/>
        <v>80.02</v>
      </c>
      <c r="Q2604" s="9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200"/>
        <v>101</v>
      </c>
      <c r="P2605" s="14">
        <f t="shared" si="201"/>
        <v>35.520000000000003</v>
      </c>
      <c r="Q2605" s="9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200"/>
        <v>104</v>
      </c>
      <c r="P2606" s="14">
        <f t="shared" si="201"/>
        <v>64.930000000000007</v>
      </c>
      <c r="Q2606" s="9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200"/>
        <v>107</v>
      </c>
      <c r="P2607" s="14">
        <f t="shared" si="201"/>
        <v>60.97</v>
      </c>
      <c r="Q2607" s="9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200"/>
        <v>110</v>
      </c>
      <c r="P2608" s="14">
        <f t="shared" si="201"/>
        <v>31.44</v>
      </c>
      <c r="Q2608" s="9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200"/>
        <v>408</v>
      </c>
      <c r="P2609" s="14">
        <f t="shared" si="201"/>
        <v>81.95</v>
      </c>
      <c r="Q2609" s="9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200"/>
        <v>224</v>
      </c>
      <c r="P2610" s="14">
        <f t="shared" si="201"/>
        <v>58.93</v>
      </c>
      <c r="Q2610" s="9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200"/>
        <v>304</v>
      </c>
      <c r="P2611" s="14">
        <f t="shared" si="201"/>
        <v>157.29</v>
      </c>
      <c r="Q2611" s="9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200"/>
        <v>141</v>
      </c>
      <c r="P2612" s="14">
        <f t="shared" si="201"/>
        <v>55.76</v>
      </c>
      <c r="Q2612" s="9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200"/>
        <v>2791</v>
      </c>
      <c r="P2613" s="14">
        <f t="shared" si="201"/>
        <v>83.8</v>
      </c>
      <c r="Q2613" s="9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200"/>
        <v>172</v>
      </c>
      <c r="P2614" s="14">
        <f t="shared" si="201"/>
        <v>58.42</v>
      </c>
      <c r="Q2614" s="9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200"/>
        <v>101</v>
      </c>
      <c r="P2615" s="14">
        <f t="shared" si="201"/>
        <v>270.57</v>
      </c>
      <c r="Q2615" s="9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200"/>
        <v>102</v>
      </c>
      <c r="P2616" s="14">
        <f t="shared" si="201"/>
        <v>107.1</v>
      </c>
      <c r="Q2616" s="9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200"/>
        <v>170</v>
      </c>
      <c r="P2617" s="14">
        <f t="shared" si="201"/>
        <v>47.18</v>
      </c>
      <c r="Q2617" s="9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200"/>
        <v>115</v>
      </c>
      <c r="P2618" s="14">
        <f t="shared" si="201"/>
        <v>120.31</v>
      </c>
      <c r="Q2618" s="9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200"/>
        <v>878</v>
      </c>
      <c r="P2619" s="14">
        <f t="shared" si="201"/>
        <v>27.6</v>
      </c>
      <c r="Q2619" s="9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200"/>
        <v>105</v>
      </c>
      <c r="P2620" s="14">
        <f t="shared" si="201"/>
        <v>205.3</v>
      </c>
      <c r="Q2620" s="9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200"/>
        <v>188</v>
      </c>
      <c r="P2621" s="14">
        <f t="shared" si="201"/>
        <v>35.549999999999997</v>
      </c>
      <c r="Q2621" s="9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200"/>
        <v>144</v>
      </c>
      <c r="P2622" s="14">
        <f t="shared" si="201"/>
        <v>74.64</v>
      </c>
      <c r="Q2622" s="9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200"/>
        <v>146</v>
      </c>
      <c r="P2623" s="14">
        <f t="shared" si="201"/>
        <v>47.06</v>
      </c>
      <c r="Q2623" s="9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200"/>
        <v>131</v>
      </c>
      <c r="P2624" s="14">
        <f t="shared" si="201"/>
        <v>26.59</v>
      </c>
      <c r="Q2624" s="9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200"/>
        <v>114</v>
      </c>
      <c r="P2625" s="14">
        <f t="shared" si="201"/>
        <v>36.770000000000003</v>
      </c>
      <c r="Q2625" s="9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si="200"/>
        <v>1379</v>
      </c>
      <c r="P2626" s="14">
        <f t="shared" si="201"/>
        <v>31.82</v>
      </c>
      <c r="Q2626" s="9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ref="O2627:O2690" si="205">ROUND(E2627/D2627*100,0)</f>
        <v>956</v>
      </c>
      <c r="P2627" s="14">
        <f t="shared" ref="P2627:P2690" si="206">IFERROR(ROUND(E2627/L2627,2),0)</f>
        <v>27.58</v>
      </c>
      <c r="Q2627" s="9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205"/>
        <v>112</v>
      </c>
      <c r="P2628" s="14">
        <f t="shared" si="206"/>
        <v>56</v>
      </c>
      <c r="Q2628" s="9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205"/>
        <v>647</v>
      </c>
      <c r="P2629" s="14">
        <f t="shared" si="206"/>
        <v>21.56</v>
      </c>
      <c r="Q2629" s="9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205"/>
        <v>110</v>
      </c>
      <c r="P2630" s="14">
        <f t="shared" si="206"/>
        <v>44.1</v>
      </c>
      <c r="Q2630" s="9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205"/>
        <v>128</v>
      </c>
      <c r="P2631" s="14">
        <f t="shared" si="206"/>
        <v>63.87</v>
      </c>
      <c r="Q2631" s="9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205"/>
        <v>158</v>
      </c>
      <c r="P2632" s="14">
        <f t="shared" si="206"/>
        <v>38.99</v>
      </c>
      <c r="Q2632" s="9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205"/>
        <v>115</v>
      </c>
      <c r="P2633" s="14">
        <f t="shared" si="206"/>
        <v>80.19</v>
      </c>
      <c r="Q2633" s="9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205"/>
        <v>137</v>
      </c>
      <c r="P2634" s="14">
        <f t="shared" si="206"/>
        <v>34.9</v>
      </c>
      <c r="Q2634" s="9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205"/>
        <v>355</v>
      </c>
      <c r="P2635" s="14">
        <f t="shared" si="206"/>
        <v>89.1</v>
      </c>
      <c r="Q2635" s="9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205"/>
        <v>106</v>
      </c>
      <c r="P2636" s="14">
        <f t="shared" si="206"/>
        <v>39.44</v>
      </c>
      <c r="Q2636" s="9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205"/>
        <v>100</v>
      </c>
      <c r="P2637" s="14">
        <f t="shared" si="206"/>
        <v>136.9</v>
      </c>
      <c r="Q2637" s="9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205"/>
        <v>187</v>
      </c>
      <c r="P2638" s="14">
        <f t="shared" si="206"/>
        <v>37.46</v>
      </c>
      <c r="Q2638" s="9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205"/>
        <v>166</v>
      </c>
      <c r="P2639" s="14">
        <f t="shared" si="206"/>
        <v>31.96</v>
      </c>
      <c r="Q2639" s="9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205"/>
        <v>102</v>
      </c>
      <c r="P2640" s="14">
        <f t="shared" si="206"/>
        <v>25.21</v>
      </c>
      <c r="Q2640" s="9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205"/>
        <v>164</v>
      </c>
      <c r="P2641" s="14">
        <f t="shared" si="206"/>
        <v>10.039999999999999</v>
      </c>
      <c r="Q2641" s="9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205"/>
        <v>106</v>
      </c>
      <c r="P2642" s="14">
        <f t="shared" si="206"/>
        <v>45.94</v>
      </c>
      <c r="Q2642" s="9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205"/>
        <v>1</v>
      </c>
      <c r="P2643" s="14">
        <f t="shared" si="206"/>
        <v>15</v>
      </c>
      <c r="Q2643" s="9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205"/>
        <v>0</v>
      </c>
      <c r="P2644" s="14">
        <f t="shared" si="206"/>
        <v>0</v>
      </c>
      <c r="Q2644" s="9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205"/>
        <v>34</v>
      </c>
      <c r="P2645" s="14">
        <f t="shared" si="206"/>
        <v>223.58</v>
      </c>
      <c r="Q2645" s="9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205"/>
        <v>2</v>
      </c>
      <c r="P2646" s="14">
        <f t="shared" si="206"/>
        <v>39.479999999999997</v>
      </c>
      <c r="Q2646" s="9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205"/>
        <v>11</v>
      </c>
      <c r="P2647" s="14">
        <f t="shared" si="206"/>
        <v>91.3</v>
      </c>
      <c r="Q2647" s="9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205"/>
        <v>8</v>
      </c>
      <c r="P2648" s="14">
        <f t="shared" si="206"/>
        <v>78.67</v>
      </c>
      <c r="Q2648" s="9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205"/>
        <v>1</v>
      </c>
      <c r="P2649" s="14">
        <f t="shared" si="206"/>
        <v>12</v>
      </c>
      <c r="Q2649" s="9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205"/>
        <v>1</v>
      </c>
      <c r="P2650" s="14">
        <f t="shared" si="206"/>
        <v>17.670000000000002</v>
      </c>
      <c r="Q2650" s="9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205"/>
        <v>0</v>
      </c>
      <c r="P2651" s="14">
        <f t="shared" si="206"/>
        <v>41.33</v>
      </c>
      <c r="Q2651" s="9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205"/>
        <v>1</v>
      </c>
      <c r="P2652" s="14">
        <f t="shared" si="206"/>
        <v>71.599999999999994</v>
      </c>
      <c r="Q2652" s="9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205"/>
        <v>2</v>
      </c>
      <c r="P2653" s="14">
        <f t="shared" si="206"/>
        <v>307.82</v>
      </c>
      <c r="Q2653" s="9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205"/>
        <v>1</v>
      </c>
      <c r="P2654" s="14">
        <f t="shared" si="206"/>
        <v>80.45</v>
      </c>
      <c r="Q2654" s="9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205"/>
        <v>12</v>
      </c>
      <c r="P2655" s="14">
        <f t="shared" si="206"/>
        <v>83.94</v>
      </c>
      <c r="Q2655" s="9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205"/>
        <v>0</v>
      </c>
      <c r="P2656" s="14">
        <f t="shared" si="206"/>
        <v>8.5</v>
      </c>
      <c r="Q2656" s="9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205"/>
        <v>21</v>
      </c>
      <c r="P2657" s="14">
        <f t="shared" si="206"/>
        <v>73.37</v>
      </c>
      <c r="Q2657" s="9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205"/>
        <v>11</v>
      </c>
      <c r="P2658" s="14">
        <f t="shared" si="206"/>
        <v>112.86</v>
      </c>
      <c r="Q2658" s="9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205"/>
        <v>19</v>
      </c>
      <c r="P2659" s="14">
        <f t="shared" si="206"/>
        <v>95.28</v>
      </c>
      <c r="Q2659" s="9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205"/>
        <v>0</v>
      </c>
      <c r="P2660" s="14">
        <f t="shared" si="206"/>
        <v>22.75</v>
      </c>
      <c r="Q2660" s="9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205"/>
        <v>3</v>
      </c>
      <c r="P2661" s="14">
        <f t="shared" si="206"/>
        <v>133.30000000000001</v>
      </c>
      <c r="Q2661" s="9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205"/>
        <v>0</v>
      </c>
      <c r="P2662" s="14">
        <f t="shared" si="206"/>
        <v>3.8</v>
      </c>
      <c r="Q2662" s="9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205"/>
        <v>103</v>
      </c>
      <c r="P2663" s="14">
        <f t="shared" si="206"/>
        <v>85.75</v>
      </c>
      <c r="Q2663" s="9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205"/>
        <v>107</v>
      </c>
      <c r="P2664" s="14">
        <f t="shared" si="206"/>
        <v>267</v>
      </c>
      <c r="Q2664" s="9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205"/>
        <v>105</v>
      </c>
      <c r="P2665" s="14">
        <f t="shared" si="206"/>
        <v>373.56</v>
      </c>
      <c r="Q2665" s="9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205"/>
        <v>103</v>
      </c>
      <c r="P2666" s="14">
        <f t="shared" si="206"/>
        <v>174.04</v>
      </c>
      <c r="Q2666" s="9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205"/>
        <v>123</v>
      </c>
      <c r="P2667" s="14">
        <f t="shared" si="206"/>
        <v>93.7</v>
      </c>
      <c r="Q2667" s="9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205"/>
        <v>159</v>
      </c>
      <c r="P2668" s="14">
        <f t="shared" si="206"/>
        <v>77.33</v>
      </c>
      <c r="Q2668" s="9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205"/>
        <v>111</v>
      </c>
      <c r="P2669" s="14">
        <f t="shared" si="206"/>
        <v>92.22</v>
      </c>
      <c r="Q2669" s="9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205"/>
        <v>171</v>
      </c>
      <c r="P2670" s="14">
        <f t="shared" si="206"/>
        <v>60.96</v>
      </c>
      <c r="Q2670" s="9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205"/>
        <v>125</v>
      </c>
      <c r="P2671" s="14">
        <f t="shared" si="206"/>
        <v>91</v>
      </c>
      <c r="Q2671" s="9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205"/>
        <v>6</v>
      </c>
      <c r="P2672" s="14">
        <f t="shared" si="206"/>
        <v>41.58</v>
      </c>
      <c r="Q2672" s="9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205"/>
        <v>11</v>
      </c>
      <c r="P2673" s="14">
        <f t="shared" si="206"/>
        <v>33.76</v>
      </c>
      <c r="Q2673" s="9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205"/>
        <v>33</v>
      </c>
      <c r="P2674" s="14">
        <f t="shared" si="206"/>
        <v>70.62</v>
      </c>
      <c r="Q2674" s="9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205"/>
        <v>28</v>
      </c>
      <c r="P2675" s="14">
        <f t="shared" si="206"/>
        <v>167.15</v>
      </c>
      <c r="Q2675" s="9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205"/>
        <v>63</v>
      </c>
      <c r="P2676" s="14">
        <f t="shared" si="206"/>
        <v>128.62</v>
      </c>
      <c r="Q2676" s="9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205"/>
        <v>8</v>
      </c>
      <c r="P2677" s="14">
        <f t="shared" si="206"/>
        <v>65.41</v>
      </c>
      <c r="Q2677" s="9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205"/>
        <v>50</v>
      </c>
      <c r="P2678" s="14">
        <f t="shared" si="206"/>
        <v>117.56</v>
      </c>
      <c r="Q2678" s="9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205"/>
        <v>18</v>
      </c>
      <c r="P2679" s="14">
        <f t="shared" si="206"/>
        <v>126.48</v>
      </c>
      <c r="Q2679" s="9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205"/>
        <v>0</v>
      </c>
      <c r="P2680" s="14">
        <f t="shared" si="206"/>
        <v>550</v>
      </c>
      <c r="Q2680" s="9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205"/>
        <v>0</v>
      </c>
      <c r="P2681" s="14">
        <f t="shared" si="206"/>
        <v>44</v>
      </c>
      <c r="Q2681" s="9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205"/>
        <v>1</v>
      </c>
      <c r="P2682" s="14">
        <f t="shared" si="206"/>
        <v>69</v>
      </c>
      <c r="Q2682" s="9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205"/>
        <v>1</v>
      </c>
      <c r="P2683" s="14">
        <f t="shared" si="206"/>
        <v>27.5</v>
      </c>
      <c r="Q2683" s="9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205"/>
        <v>28</v>
      </c>
      <c r="P2684" s="14">
        <f t="shared" si="206"/>
        <v>84.9</v>
      </c>
      <c r="Q2684" s="9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205"/>
        <v>0</v>
      </c>
      <c r="P2685" s="14">
        <f t="shared" si="206"/>
        <v>12</v>
      </c>
      <c r="Q2685" s="9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205"/>
        <v>1</v>
      </c>
      <c r="P2686" s="14">
        <f t="shared" si="206"/>
        <v>200</v>
      </c>
      <c r="Q2686" s="9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205"/>
        <v>0</v>
      </c>
      <c r="P2687" s="14">
        <f t="shared" si="206"/>
        <v>10</v>
      </c>
      <c r="Q2687" s="9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205"/>
        <v>0</v>
      </c>
      <c r="P2688" s="14">
        <f t="shared" si="206"/>
        <v>0</v>
      </c>
      <c r="Q2688" s="9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205"/>
        <v>0</v>
      </c>
      <c r="P2689" s="14">
        <f t="shared" si="206"/>
        <v>0</v>
      </c>
      <c r="Q2689" s="9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si="205"/>
        <v>0</v>
      </c>
      <c r="P2690" s="14">
        <f t="shared" si="206"/>
        <v>5.29</v>
      </c>
      <c r="Q2690" s="9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ref="O2691:O2754" si="210">ROUND(E2691/D2691*100,0)</f>
        <v>0</v>
      </c>
      <c r="P2691" s="14">
        <f t="shared" ref="P2691:P2754" si="211">IFERROR(ROUND(E2691/L2691,2),0)</f>
        <v>1</v>
      </c>
      <c r="Q2691" s="9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210"/>
        <v>11</v>
      </c>
      <c r="P2692" s="14">
        <f t="shared" si="211"/>
        <v>72.760000000000005</v>
      </c>
      <c r="Q2692" s="9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210"/>
        <v>0</v>
      </c>
      <c r="P2693" s="14">
        <f t="shared" si="211"/>
        <v>17.5</v>
      </c>
      <c r="Q2693" s="9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210"/>
        <v>1</v>
      </c>
      <c r="P2694" s="14">
        <f t="shared" si="211"/>
        <v>25</v>
      </c>
      <c r="Q2694" s="9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210"/>
        <v>1</v>
      </c>
      <c r="P2695" s="14">
        <f t="shared" si="211"/>
        <v>13.33</v>
      </c>
      <c r="Q2695" s="9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210"/>
        <v>0</v>
      </c>
      <c r="P2696" s="14">
        <f t="shared" si="211"/>
        <v>1</v>
      </c>
      <c r="Q2696" s="9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210"/>
        <v>0</v>
      </c>
      <c r="P2697" s="14">
        <f t="shared" si="211"/>
        <v>23.67</v>
      </c>
      <c r="Q2697" s="9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210"/>
        <v>6</v>
      </c>
      <c r="P2698" s="14">
        <f t="shared" si="211"/>
        <v>89.21</v>
      </c>
      <c r="Q2698" s="9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210"/>
        <v>26</v>
      </c>
      <c r="P2699" s="14">
        <f t="shared" si="211"/>
        <v>116.56</v>
      </c>
      <c r="Q2699" s="9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210"/>
        <v>0</v>
      </c>
      <c r="P2700" s="14">
        <f t="shared" si="211"/>
        <v>13.01</v>
      </c>
      <c r="Q2700" s="9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210"/>
        <v>0</v>
      </c>
      <c r="P2701" s="14">
        <f t="shared" si="211"/>
        <v>0</v>
      </c>
      <c r="Q2701" s="9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210"/>
        <v>1</v>
      </c>
      <c r="P2702" s="14">
        <f t="shared" si="211"/>
        <v>17.5</v>
      </c>
      <c r="Q2702" s="9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210"/>
        <v>46</v>
      </c>
      <c r="P2703" s="14">
        <f t="shared" si="211"/>
        <v>34.130000000000003</v>
      </c>
      <c r="Q2703" s="9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210"/>
        <v>34</v>
      </c>
      <c r="P2704" s="14">
        <f t="shared" si="211"/>
        <v>132.35</v>
      </c>
      <c r="Q2704" s="9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210"/>
        <v>104</v>
      </c>
      <c r="P2705" s="14">
        <f t="shared" si="211"/>
        <v>922.22</v>
      </c>
      <c r="Q2705" s="9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210"/>
        <v>6</v>
      </c>
      <c r="P2706" s="14">
        <f t="shared" si="211"/>
        <v>163.57</v>
      </c>
      <c r="Q2706" s="9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210"/>
        <v>11</v>
      </c>
      <c r="P2707" s="14">
        <f t="shared" si="211"/>
        <v>217.38</v>
      </c>
      <c r="Q2707" s="9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210"/>
        <v>112</v>
      </c>
      <c r="P2708" s="14">
        <f t="shared" si="211"/>
        <v>149.44</v>
      </c>
      <c r="Q2708" s="9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210"/>
        <v>351</v>
      </c>
      <c r="P2709" s="14">
        <f t="shared" si="211"/>
        <v>71.239999999999995</v>
      </c>
      <c r="Q2709" s="9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210"/>
        <v>233</v>
      </c>
      <c r="P2710" s="14">
        <f t="shared" si="211"/>
        <v>44.46</v>
      </c>
      <c r="Q2710" s="9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210"/>
        <v>102</v>
      </c>
      <c r="P2711" s="14">
        <f t="shared" si="211"/>
        <v>164.94</v>
      </c>
      <c r="Q2711" s="9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210"/>
        <v>154</v>
      </c>
      <c r="P2712" s="14">
        <f t="shared" si="211"/>
        <v>84.87</v>
      </c>
      <c r="Q2712" s="9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210"/>
        <v>101</v>
      </c>
      <c r="P2713" s="14">
        <f t="shared" si="211"/>
        <v>53.95</v>
      </c>
      <c r="Q2713" s="9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210"/>
        <v>131</v>
      </c>
      <c r="P2714" s="14">
        <f t="shared" si="211"/>
        <v>50.53</v>
      </c>
      <c r="Q2714" s="9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210"/>
        <v>102</v>
      </c>
      <c r="P2715" s="14">
        <f t="shared" si="211"/>
        <v>108</v>
      </c>
      <c r="Q2715" s="9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210"/>
        <v>116</v>
      </c>
      <c r="P2716" s="14">
        <f t="shared" si="211"/>
        <v>95.37</v>
      </c>
      <c r="Q2716" s="9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210"/>
        <v>265</v>
      </c>
      <c r="P2717" s="14">
        <f t="shared" si="211"/>
        <v>57.63</v>
      </c>
      <c r="Q2717" s="9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210"/>
        <v>120</v>
      </c>
      <c r="P2718" s="14">
        <f t="shared" si="211"/>
        <v>64.16</v>
      </c>
      <c r="Q2718" s="9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210"/>
        <v>120</v>
      </c>
      <c r="P2719" s="14">
        <f t="shared" si="211"/>
        <v>92.39</v>
      </c>
      <c r="Q2719" s="9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210"/>
        <v>104</v>
      </c>
      <c r="P2720" s="14">
        <f t="shared" si="211"/>
        <v>125.98</v>
      </c>
      <c r="Q2720" s="9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210"/>
        <v>109</v>
      </c>
      <c r="P2721" s="14">
        <f t="shared" si="211"/>
        <v>94.64</v>
      </c>
      <c r="Q2721" s="9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210"/>
        <v>118</v>
      </c>
      <c r="P2722" s="14">
        <f t="shared" si="211"/>
        <v>170.7</v>
      </c>
      <c r="Q2722" s="9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210"/>
        <v>1462</v>
      </c>
      <c r="P2723" s="14">
        <f t="shared" si="211"/>
        <v>40.76</v>
      </c>
      <c r="Q2723" s="9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210"/>
        <v>253</v>
      </c>
      <c r="P2724" s="14">
        <f t="shared" si="211"/>
        <v>68.25</v>
      </c>
      <c r="Q2724" s="9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210"/>
        <v>140</v>
      </c>
      <c r="P2725" s="14">
        <f t="shared" si="211"/>
        <v>95.49</v>
      </c>
      <c r="Q2725" s="9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210"/>
        <v>297</v>
      </c>
      <c r="P2726" s="14">
        <f t="shared" si="211"/>
        <v>7.19</v>
      </c>
      <c r="Q2726" s="9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210"/>
        <v>145</v>
      </c>
      <c r="P2727" s="14">
        <f t="shared" si="211"/>
        <v>511.65</v>
      </c>
      <c r="Q2727" s="9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210"/>
        <v>106</v>
      </c>
      <c r="P2728" s="14">
        <f t="shared" si="211"/>
        <v>261.75</v>
      </c>
      <c r="Q2728" s="9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210"/>
        <v>493</v>
      </c>
      <c r="P2729" s="14">
        <f t="shared" si="211"/>
        <v>69.760000000000005</v>
      </c>
      <c r="Q2729" s="9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210"/>
        <v>202</v>
      </c>
      <c r="P2730" s="14">
        <f t="shared" si="211"/>
        <v>77.23</v>
      </c>
      <c r="Q2730" s="9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210"/>
        <v>104</v>
      </c>
      <c r="P2731" s="14">
        <f t="shared" si="211"/>
        <v>340.57</v>
      </c>
      <c r="Q2731" s="9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210"/>
        <v>170</v>
      </c>
      <c r="P2732" s="14">
        <f t="shared" si="211"/>
        <v>67.42</v>
      </c>
      <c r="Q2732" s="9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210"/>
        <v>104</v>
      </c>
      <c r="P2733" s="14">
        <f t="shared" si="211"/>
        <v>845.7</v>
      </c>
      <c r="Q2733" s="9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210"/>
        <v>118</v>
      </c>
      <c r="P2734" s="14">
        <f t="shared" si="211"/>
        <v>97.19</v>
      </c>
      <c r="Q2734" s="9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210"/>
        <v>108</v>
      </c>
      <c r="P2735" s="14">
        <f t="shared" si="211"/>
        <v>451.84</v>
      </c>
      <c r="Q2735" s="9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210"/>
        <v>2260300</v>
      </c>
      <c r="P2736" s="14">
        <f t="shared" si="211"/>
        <v>138.66999999999999</v>
      </c>
      <c r="Q2736" s="9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210"/>
        <v>978</v>
      </c>
      <c r="P2737" s="14">
        <f t="shared" si="211"/>
        <v>21.64</v>
      </c>
      <c r="Q2737" s="9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210"/>
        <v>123</v>
      </c>
      <c r="P2738" s="14">
        <f t="shared" si="211"/>
        <v>169.52</v>
      </c>
      <c r="Q2738" s="9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210"/>
        <v>246</v>
      </c>
      <c r="P2739" s="14">
        <f t="shared" si="211"/>
        <v>161.88</v>
      </c>
      <c r="Q2739" s="9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210"/>
        <v>148</v>
      </c>
      <c r="P2740" s="14">
        <f t="shared" si="211"/>
        <v>493.13</v>
      </c>
      <c r="Q2740" s="9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210"/>
        <v>384</v>
      </c>
      <c r="P2741" s="14">
        <f t="shared" si="211"/>
        <v>22.12</v>
      </c>
      <c r="Q2741" s="9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210"/>
        <v>103</v>
      </c>
      <c r="P2742" s="14">
        <f t="shared" si="211"/>
        <v>18.239999999999998</v>
      </c>
      <c r="Q2742" s="9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210"/>
        <v>0</v>
      </c>
      <c r="P2743" s="14">
        <f t="shared" si="211"/>
        <v>8.75</v>
      </c>
      <c r="Q2743" s="9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210"/>
        <v>29</v>
      </c>
      <c r="P2744" s="14">
        <f t="shared" si="211"/>
        <v>40.61</v>
      </c>
      <c r="Q2744" s="9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210"/>
        <v>0</v>
      </c>
      <c r="P2745" s="14">
        <f t="shared" si="211"/>
        <v>0</v>
      </c>
      <c r="Q2745" s="9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210"/>
        <v>5</v>
      </c>
      <c r="P2746" s="14">
        <f t="shared" si="211"/>
        <v>37.950000000000003</v>
      </c>
      <c r="Q2746" s="9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210"/>
        <v>22</v>
      </c>
      <c r="P2747" s="14">
        <f t="shared" si="211"/>
        <v>35.729999999999997</v>
      </c>
      <c r="Q2747" s="9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210"/>
        <v>27</v>
      </c>
      <c r="P2748" s="14">
        <f t="shared" si="211"/>
        <v>42.16</v>
      </c>
      <c r="Q2748" s="9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210"/>
        <v>28</v>
      </c>
      <c r="P2749" s="14">
        <f t="shared" si="211"/>
        <v>35</v>
      </c>
      <c r="Q2749" s="9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210"/>
        <v>1</v>
      </c>
      <c r="P2750" s="14">
        <f t="shared" si="211"/>
        <v>13.25</v>
      </c>
      <c r="Q2750" s="9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210"/>
        <v>1</v>
      </c>
      <c r="P2751" s="14">
        <f t="shared" si="211"/>
        <v>55</v>
      </c>
      <c r="Q2751" s="9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210"/>
        <v>0</v>
      </c>
      <c r="P2752" s="14">
        <f t="shared" si="211"/>
        <v>0</v>
      </c>
      <c r="Q2752" s="9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210"/>
        <v>0</v>
      </c>
      <c r="P2753" s="14">
        <f t="shared" si="211"/>
        <v>0</v>
      </c>
      <c r="Q2753" s="9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si="210"/>
        <v>11</v>
      </c>
      <c r="P2754" s="14">
        <f t="shared" si="211"/>
        <v>39.29</v>
      </c>
      <c r="Q2754" s="9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ref="O2755:O2818" si="215">ROUND(E2755/D2755*100,0)</f>
        <v>19</v>
      </c>
      <c r="P2755" s="14">
        <f t="shared" ref="P2755:P2818" si="216">IFERROR(ROUND(E2755/L2755,2),0)</f>
        <v>47.5</v>
      </c>
      <c r="Q2755" s="9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215"/>
        <v>0</v>
      </c>
      <c r="P2756" s="14">
        <f t="shared" si="216"/>
        <v>0</v>
      </c>
      <c r="Q2756" s="9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215"/>
        <v>52</v>
      </c>
      <c r="P2757" s="14">
        <f t="shared" si="216"/>
        <v>17.329999999999998</v>
      </c>
      <c r="Q2757" s="9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215"/>
        <v>10</v>
      </c>
      <c r="P2758" s="14">
        <f t="shared" si="216"/>
        <v>31.76</v>
      </c>
      <c r="Q2758" s="9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215"/>
        <v>1</v>
      </c>
      <c r="P2759" s="14">
        <f t="shared" si="216"/>
        <v>5</v>
      </c>
      <c r="Q2759" s="9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215"/>
        <v>12</v>
      </c>
      <c r="P2760" s="14">
        <f t="shared" si="216"/>
        <v>39</v>
      </c>
      <c r="Q2760" s="9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215"/>
        <v>11</v>
      </c>
      <c r="P2761" s="14">
        <f t="shared" si="216"/>
        <v>52.5</v>
      </c>
      <c r="Q2761" s="9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215"/>
        <v>0</v>
      </c>
      <c r="P2762" s="14">
        <f t="shared" si="216"/>
        <v>0</v>
      </c>
      <c r="Q2762" s="9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215"/>
        <v>1</v>
      </c>
      <c r="P2763" s="14">
        <f t="shared" si="216"/>
        <v>9</v>
      </c>
      <c r="Q2763" s="9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215"/>
        <v>1</v>
      </c>
      <c r="P2764" s="14">
        <f t="shared" si="216"/>
        <v>25</v>
      </c>
      <c r="Q2764" s="9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215"/>
        <v>0</v>
      </c>
      <c r="P2765" s="14">
        <f t="shared" si="216"/>
        <v>30</v>
      </c>
      <c r="Q2765" s="9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215"/>
        <v>1</v>
      </c>
      <c r="P2766" s="14">
        <f t="shared" si="216"/>
        <v>11.25</v>
      </c>
      <c r="Q2766" s="9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215"/>
        <v>0</v>
      </c>
      <c r="P2767" s="14">
        <f t="shared" si="216"/>
        <v>0</v>
      </c>
      <c r="Q2767" s="9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215"/>
        <v>2</v>
      </c>
      <c r="P2768" s="14">
        <f t="shared" si="216"/>
        <v>25</v>
      </c>
      <c r="Q2768" s="9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215"/>
        <v>1</v>
      </c>
      <c r="P2769" s="14">
        <f t="shared" si="216"/>
        <v>11.33</v>
      </c>
      <c r="Q2769" s="9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215"/>
        <v>14</v>
      </c>
      <c r="P2770" s="14">
        <f t="shared" si="216"/>
        <v>29.47</v>
      </c>
      <c r="Q2770" s="9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215"/>
        <v>0</v>
      </c>
      <c r="P2771" s="14">
        <f t="shared" si="216"/>
        <v>1</v>
      </c>
      <c r="Q2771" s="9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215"/>
        <v>10</v>
      </c>
      <c r="P2772" s="14">
        <f t="shared" si="216"/>
        <v>63.1</v>
      </c>
      <c r="Q2772" s="9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215"/>
        <v>0</v>
      </c>
      <c r="P2773" s="14">
        <f t="shared" si="216"/>
        <v>0</v>
      </c>
      <c r="Q2773" s="9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215"/>
        <v>0</v>
      </c>
      <c r="P2774" s="14">
        <f t="shared" si="216"/>
        <v>0</v>
      </c>
      <c r="Q2774" s="9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215"/>
        <v>0</v>
      </c>
      <c r="P2775" s="14">
        <f t="shared" si="216"/>
        <v>1</v>
      </c>
      <c r="Q2775" s="9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215"/>
        <v>14</v>
      </c>
      <c r="P2776" s="14">
        <f t="shared" si="216"/>
        <v>43.85</v>
      </c>
      <c r="Q2776" s="9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215"/>
        <v>3</v>
      </c>
      <c r="P2777" s="14">
        <f t="shared" si="216"/>
        <v>75</v>
      </c>
      <c r="Q2777" s="9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215"/>
        <v>8</v>
      </c>
      <c r="P2778" s="14">
        <f t="shared" si="216"/>
        <v>45.97</v>
      </c>
      <c r="Q2778" s="9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215"/>
        <v>0</v>
      </c>
      <c r="P2779" s="14">
        <f t="shared" si="216"/>
        <v>10</v>
      </c>
      <c r="Q2779" s="9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215"/>
        <v>26</v>
      </c>
      <c r="P2780" s="14">
        <f t="shared" si="216"/>
        <v>93.67</v>
      </c>
      <c r="Q2780" s="9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215"/>
        <v>2</v>
      </c>
      <c r="P2781" s="14">
        <f t="shared" si="216"/>
        <v>53</v>
      </c>
      <c r="Q2781" s="9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215"/>
        <v>0</v>
      </c>
      <c r="P2782" s="14">
        <f t="shared" si="216"/>
        <v>0</v>
      </c>
      <c r="Q2782" s="9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215"/>
        <v>105</v>
      </c>
      <c r="P2783" s="14">
        <f t="shared" si="216"/>
        <v>47</v>
      </c>
      <c r="Q2783" s="9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215"/>
        <v>120</v>
      </c>
      <c r="P2784" s="14">
        <f t="shared" si="216"/>
        <v>66.67</v>
      </c>
      <c r="Q2784" s="9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215"/>
        <v>115</v>
      </c>
      <c r="P2785" s="14">
        <f t="shared" si="216"/>
        <v>18.77</v>
      </c>
      <c r="Q2785" s="9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215"/>
        <v>119</v>
      </c>
      <c r="P2786" s="14">
        <f t="shared" si="216"/>
        <v>66.11</v>
      </c>
      <c r="Q2786" s="9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215"/>
        <v>105</v>
      </c>
      <c r="P2787" s="14">
        <f t="shared" si="216"/>
        <v>36.86</v>
      </c>
      <c r="Q2787" s="9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215"/>
        <v>118</v>
      </c>
      <c r="P2788" s="14">
        <f t="shared" si="216"/>
        <v>39.81</v>
      </c>
      <c r="Q2788" s="9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215"/>
        <v>120</v>
      </c>
      <c r="P2789" s="14">
        <f t="shared" si="216"/>
        <v>31.5</v>
      </c>
      <c r="Q2789" s="9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215"/>
        <v>103</v>
      </c>
      <c r="P2790" s="14">
        <f t="shared" si="216"/>
        <v>102.5</v>
      </c>
      <c r="Q2790" s="9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215"/>
        <v>101</v>
      </c>
      <c r="P2791" s="14">
        <f t="shared" si="216"/>
        <v>126.46</v>
      </c>
      <c r="Q2791" s="9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215"/>
        <v>105</v>
      </c>
      <c r="P2792" s="14">
        <f t="shared" si="216"/>
        <v>47.88</v>
      </c>
      <c r="Q2792" s="9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215"/>
        <v>103</v>
      </c>
      <c r="P2793" s="14">
        <f t="shared" si="216"/>
        <v>73.209999999999994</v>
      </c>
      <c r="Q2793" s="9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215"/>
        <v>108</v>
      </c>
      <c r="P2794" s="14">
        <f t="shared" si="216"/>
        <v>89.67</v>
      </c>
      <c r="Q2794" s="9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215"/>
        <v>111</v>
      </c>
      <c r="P2795" s="14">
        <f t="shared" si="216"/>
        <v>151.46</v>
      </c>
      <c r="Q2795" s="9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215"/>
        <v>150</v>
      </c>
      <c r="P2796" s="14">
        <f t="shared" si="216"/>
        <v>25</v>
      </c>
      <c r="Q2796" s="9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215"/>
        <v>104</v>
      </c>
      <c r="P2797" s="14">
        <f t="shared" si="216"/>
        <v>36.5</v>
      </c>
      <c r="Q2797" s="9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215"/>
        <v>116</v>
      </c>
      <c r="P2798" s="14">
        <f t="shared" si="216"/>
        <v>44</v>
      </c>
      <c r="Q2798" s="9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215"/>
        <v>103</v>
      </c>
      <c r="P2799" s="14">
        <f t="shared" si="216"/>
        <v>87.36</v>
      </c>
      <c r="Q2799" s="9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215"/>
        <v>101</v>
      </c>
      <c r="P2800" s="14">
        <f t="shared" si="216"/>
        <v>36.47</v>
      </c>
      <c r="Q2800" s="9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215"/>
        <v>117</v>
      </c>
      <c r="P2801" s="14">
        <f t="shared" si="216"/>
        <v>44.86</v>
      </c>
      <c r="Q2801" s="9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215"/>
        <v>133</v>
      </c>
      <c r="P2802" s="14">
        <f t="shared" si="216"/>
        <v>42.9</v>
      </c>
      <c r="Q2802" s="9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215"/>
        <v>133</v>
      </c>
      <c r="P2803" s="14">
        <f t="shared" si="216"/>
        <v>51.23</v>
      </c>
      <c r="Q2803" s="9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215"/>
        <v>102</v>
      </c>
      <c r="P2804" s="14">
        <f t="shared" si="216"/>
        <v>33.94</v>
      </c>
      <c r="Q2804" s="9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215"/>
        <v>128</v>
      </c>
      <c r="P2805" s="14">
        <f t="shared" si="216"/>
        <v>90.74</v>
      </c>
      <c r="Q2805" s="9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215"/>
        <v>115</v>
      </c>
      <c r="P2806" s="14">
        <f t="shared" si="216"/>
        <v>50</v>
      </c>
      <c r="Q2806" s="9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215"/>
        <v>110</v>
      </c>
      <c r="P2807" s="14">
        <f t="shared" si="216"/>
        <v>24.44</v>
      </c>
      <c r="Q2807" s="9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215"/>
        <v>112</v>
      </c>
      <c r="P2808" s="14">
        <f t="shared" si="216"/>
        <v>44.25</v>
      </c>
      <c r="Q2808" s="9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215"/>
        <v>126</v>
      </c>
      <c r="P2809" s="14">
        <f t="shared" si="216"/>
        <v>67.739999999999995</v>
      </c>
      <c r="Q2809" s="9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215"/>
        <v>100</v>
      </c>
      <c r="P2810" s="14">
        <f t="shared" si="216"/>
        <v>65.38</v>
      </c>
      <c r="Q2810" s="9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215"/>
        <v>102</v>
      </c>
      <c r="P2811" s="14">
        <f t="shared" si="216"/>
        <v>121.9</v>
      </c>
      <c r="Q2811" s="9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215"/>
        <v>108</v>
      </c>
      <c r="P2812" s="14">
        <f t="shared" si="216"/>
        <v>47.46</v>
      </c>
      <c r="Q2812" s="9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215"/>
        <v>100</v>
      </c>
      <c r="P2813" s="14">
        <f t="shared" si="216"/>
        <v>92.84</v>
      </c>
      <c r="Q2813" s="9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215"/>
        <v>113</v>
      </c>
      <c r="P2814" s="14">
        <f t="shared" si="216"/>
        <v>68.25</v>
      </c>
      <c r="Q2814" s="9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215"/>
        <v>128</v>
      </c>
      <c r="P2815" s="14">
        <f t="shared" si="216"/>
        <v>37.21</v>
      </c>
      <c r="Q2815" s="9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215"/>
        <v>108</v>
      </c>
      <c r="P2816" s="14">
        <f t="shared" si="216"/>
        <v>25.25</v>
      </c>
      <c r="Q2816" s="9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215"/>
        <v>242</v>
      </c>
      <c r="P2817" s="14">
        <f t="shared" si="216"/>
        <v>43.21</v>
      </c>
      <c r="Q2817" s="9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si="215"/>
        <v>142</v>
      </c>
      <c r="P2818" s="14">
        <f t="shared" si="216"/>
        <v>25.13</v>
      </c>
      <c r="Q2818" s="9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ref="O2819:O2882" si="220">ROUND(E2819/D2819*100,0)</f>
        <v>130</v>
      </c>
      <c r="P2819" s="14">
        <f t="shared" ref="P2819:P2882" si="221">IFERROR(ROUND(E2819/L2819,2),0)</f>
        <v>23.64</v>
      </c>
      <c r="Q2819" s="9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220"/>
        <v>106</v>
      </c>
      <c r="P2820" s="14">
        <f t="shared" si="221"/>
        <v>103.95</v>
      </c>
      <c r="Q2820" s="9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220"/>
        <v>105</v>
      </c>
      <c r="P2821" s="14">
        <f t="shared" si="221"/>
        <v>50.38</v>
      </c>
      <c r="Q2821" s="9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220"/>
        <v>136</v>
      </c>
      <c r="P2822" s="14">
        <f t="shared" si="221"/>
        <v>13.6</v>
      </c>
      <c r="Q2822" s="9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220"/>
        <v>100</v>
      </c>
      <c r="P2823" s="14">
        <f t="shared" si="221"/>
        <v>28.57</v>
      </c>
      <c r="Q2823" s="9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220"/>
        <v>100</v>
      </c>
      <c r="P2824" s="14">
        <f t="shared" si="221"/>
        <v>63.83</v>
      </c>
      <c r="Q2824" s="9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220"/>
        <v>124</v>
      </c>
      <c r="P2825" s="14">
        <f t="shared" si="221"/>
        <v>8.86</v>
      </c>
      <c r="Q2825" s="9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220"/>
        <v>117</v>
      </c>
      <c r="P2826" s="14">
        <f t="shared" si="221"/>
        <v>50.67</v>
      </c>
      <c r="Q2826" s="9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220"/>
        <v>103</v>
      </c>
      <c r="P2827" s="14">
        <f t="shared" si="221"/>
        <v>60.78</v>
      </c>
      <c r="Q2827" s="9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220"/>
        <v>108</v>
      </c>
      <c r="P2828" s="14">
        <f t="shared" si="221"/>
        <v>113.42</v>
      </c>
      <c r="Q2828" s="9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220"/>
        <v>120</v>
      </c>
      <c r="P2829" s="14">
        <f t="shared" si="221"/>
        <v>104.57</v>
      </c>
      <c r="Q2829" s="9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220"/>
        <v>100</v>
      </c>
      <c r="P2830" s="14">
        <f t="shared" si="221"/>
        <v>98.31</v>
      </c>
      <c r="Q2830" s="9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220"/>
        <v>107</v>
      </c>
      <c r="P2831" s="14">
        <f t="shared" si="221"/>
        <v>35.04</v>
      </c>
      <c r="Q2831" s="9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220"/>
        <v>100</v>
      </c>
      <c r="P2832" s="14">
        <f t="shared" si="221"/>
        <v>272.73</v>
      </c>
      <c r="Q2832" s="9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220"/>
        <v>111</v>
      </c>
      <c r="P2833" s="14">
        <f t="shared" si="221"/>
        <v>63.85</v>
      </c>
      <c r="Q2833" s="9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220"/>
        <v>115</v>
      </c>
      <c r="P2834" s="14">
        <f t="shared" si="221"/>
        <v>30.19</v>
      </c>
      <c r="Q2834" s="9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220"/>
        <v>108</v>
      </c>
      <c r="P2835" s="14">
        <f t="shared" si="221"/>
        <v>83.51</v>
      </c>
      <c r="Q2835" s="9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220"/>
        <v>170</v>
      </c>
      <c r="P2836" s="14">
        <f t="shared" si="221"/>
        <v>64.760000000000005</v>
      </c>
      <c r="Q2836" s="9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220"/>
        <v>187</v>
      </c>
      <c r="P2837" s="14">
        <f t="shared" si="221"/>
        <v>20.12</v>
      </c>
      <c r="Q2837" s="9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220"/>
        <v>108</v>
      </c>
      <c r="P2838" s="14">
        <f t="shared" si="221"/>
        <v>44.09</v>
      </c>
      <c r="Q2838" s="9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220"/>
        <v>100</v>
      </c>
      <c r="P2839" s="14">
        <f t="shared" si="221"/>
        <v>40.479999999999997</v>
      </c>
      <c r="Q2839" s="9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220"/>
        <v>120</v>
      </c>
      <c r="P2840" s="14">
        <f t="shared" si="221"/>
        <v>44.54</v>
      </c>
      <c r="Q2840" s="9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220"/>
        <v>111</v>
      </c>
      <c r="P2841" s="14">
        <f t="shared" si="221"/>
        <v>125.81</v>
      </c>
      <c r="Q2841" s="9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220"/>
        <v>104</v>
      </c>
      <c r="P2842" s="14">
        <f t="shared" si="221"/>
        <v>19.7</v>
      </c>
      <c r="Q2842" s="9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220"/>
        <v>1</v>
      </c>
      <c r="P2843" s="14">
        <f t="shared" si="221"/>
        <v>10</v>
      </c>
      <c r="Q2843" s="9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220"/>
        <v>0</v>
      </c>
      <c r="P2844" s="14">
        <f t="shared" si="221"/>
        <v>0</v>
      </c>
      <c r="Q2844" s="9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220"/>
        <v>0</v>
      </c>
      <c r="P2845" s="14">
        <f t="shared" si="221"/>
        <v>0</v>
      </c>
      <c r="Q2845" s="9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220"/>
        <v>5</v>
      </c>
      <c r="P2846" s="14">
        <f t="shared" si="221"/>
        <v>30</v>
      </c>
      <c r="Q2846" s="9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220"/>
        <v>32</v>
      </c>
      <c r="P2847" s="14">
        <f t="shared" si="221"/>
        <v>60.67</v>
      </c>
      <c r="Q2847" s="9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220"/>
        <v>0</v>
      </c>
      <c r="P2848" s="14">
        <f t="shared" si="221"/>
        <v>0</v>
      </c>
      <c r="Q2848" s="9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220"/>
        <v>0</v>
      </c>
      <c r="P2849" s="14">
        <f t="shared" si="221"/>
        <v>0</v>
      </c>
      <c r="Q2849" s="9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220"/>
        <v>0</v>
      </c>
      <c r="P2850" s="14">
        <f t="shared" si="221"/>
        <v>23.33</v>
      </c>
      <c r="Q2850" s="9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220"/>
        <v>1</v>
      </c>
      <c r="P2851" s="14">
        <f t="shared" si="221"/>
        <v>5</v>
      </c>
      <c r="Q2851" s="9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220"/>
        <v>4</v>
      </c>
      <c r="P2852" s="14">
        <f t="shared" si="221"/>
        <v>23.92</v>
      </c>
      <c r="Q2852" s="9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220"/>
        <v>0</v>
      </c>
      <c r="P2853" s="14">
        <f t="shared" si="221"/>
        <v>0</v>
      </c>
      <c r="Q2853" s="9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220"/>
        <v>2</v>
      </c>
      <c r="P2854" s="14">
        <f t="shared" si="221"/>
        <v>15.83</v>
      </c>
      <c r="Q2854" s="9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220"/>
        <v>0</v>
      </c>
      <c r="P2855" s="14">
        <f t="shared" si="221"/>
        <v>0</v>
      </c>
      <c r="Q2855" s="9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220"/>
        <v>42</v>
      </c>
      <c r="P2856" s="14">
        <f t="shared" si="221"/>
        <v>29.79</v>
      </c>
      <c r="Q2856" s="9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220"/>
        <v>50</v>
      </c>
      <c r="P2857" s="14">
        <f t="shared" si="221"/>
        <v>60</v>
      </c>
      <c r="Q2857" s="9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220"/>
        <v>5</v>
      </c>
      <c r="P2858" s="14">
        <f t="shared" si="221"/>
        <v>24.33</v>
      </c>
      <c r="Q2858" s="9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220"/>
        <v>20</v>
      </c>
      <c r="P2859" s="14">
        <f t="shared" si="221"/>
        <v>500</v>
      </c>
      <c r="Q2859" s="9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220"/>
        <v>0</v>
      </c>
      <c r="P2860" s="14">
        <f t="shared" si="221"/>
        <v>0</v>
      </c>
      <c r="Q2860" s="9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220"/>
        <v>2</v>
      </c>
      <c r="P2861" s="14">
        <f t="shared" si="221"/>
        <v>35</v>
      </c>
      <c r="Q2861" s="9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220"/>
        <v>7</v>
      </c>
      <c r="P2862" s="14">
        <f t="shared" si="221"/>
        <v>29.56</v>
      </c>
      <c r="Q2862" s="9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220"/>
        <v>32</v>
      </c>
      <c r="P2863" s="14">
        <f t="shared" si="221"/>
        <v>26.67</v>
      </c>
      <c r="Q2863" s="9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220"/>
        <v>0</v>
      </c>
      <c r="P2864" s="14">
        <f t="shared" si="221"/>
        <v>18.329999999999998</v>
      </c>
      <c r="Q2864" s="9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220"/>
        <v>0</v>
      </c>
      <c r="P2865" s="14">
        <f t="shared" si="221"/>
        <v>20</v>
      </c>
      <c r="Q2865" s="9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220"/>
        <v>2</v>
      </c>
      <c r="P2866" s="14">
        <f t="shared" si="221"/>
        <v>13.33</v>
      </c>
      <c r="Q2866" s="9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220"/>
        <v>0</v>
      </c>
      <c r="P2867" s="14">
        <f t="shared" si="221"/>
        <v>0</v>
      </c>
      <c r="Q2867" s="9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220"/>
        <v>1</v>
      </c>
      <c r="P2868" s="14">
        <f t="shared" si="221"/>
        <v>22.5</v>
      </c>
      <c r="Q2868" s="9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220"/>
        <v>20</v>
      </c>
      <c r="P2869" s="14">
        <f t="shared" si="221"/>
        <v>50.4</v>
      </c>
      <c r="Q2869" s="9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220"/>
        <v>42</v>
      </c>
      <c r="P2870" s="14">
        <f t="shared" si="221"/>
        <v>105.03</v>
      </c>
      <c r="Q2870" s="9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220"/>
        <v>1</v>
      </c>
      <c r="P2871" s="14">
        <f t="shared" si="221"/>
        <v>35.4</v>
      </c>
      <c r="Q2871" s="9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220"/>
        <v>15</v>
      </c>
      <c r="P2872" s="14">
        <f t="shared" si="221"/>
        <v>83.33</v>
      </c>
      <c r="Q2872" s="9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220"/>
        <v>5</v>
      </c>
      <c r="P2873" s="14">
        <f t="shared" si="221"/>
        <v>35.92</v>
      </c>
      <c r="Q2873" s="9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220"/>
        <v>0</v>
      </c>
      <c r="P2874" s="14">
        <f t="shared" si="221"/>
        <v>0</v>
      </c>
      <c r="Q2874" s="9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220"/>
        <v>38</v>
      </c>
      <c r="P2875" s="14">
        <f t="shared" si="221"/>
        <v>119.13</v>
      </c>
      <c r="Q2875" s="9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220"/>
        <v>5</v>
      </c>
      <c r="P2876" s="14">
        <f t="shared" si="221"/>
        <v>90.33</v>
      </c>
      <c r="Q2876" s="9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220"/>
        <v>0</v>
      </c>
      <c r="P2877" s="14">
        <f t="shared" si="221"/>
        <v>2.33</v>
      </c>
      <c r="Q2877" s="9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220"/>
        <v>0</v>
      </c>
      <c r="P2878" s="14">
        <f t="shared" si="221"/>
        <v>0</v>
      </c>
      <c r="Q2878" s="9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220"/>
        <v>11</v>
      </c>
      <c r="P2879" s="14">
        <f t="shared" si="221"/>
        <v>108.33</v>
      </c>
      <c r="Q2879" s="9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220"/>
        <v>2</v>
      </c>
      <c r="P2880" s="14">
        <f t="shared" si="221"/>
        <v>15.75</v>
      </c>
      <c r="Q2880" s="9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220"/>
        <v>0</v>
      </c>
      <c r="P2881" s="14">
        <f t="shared" si="221"/>
        <v>29</v>
      </c>
      <c r="Q2881" s="9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si="220"/>
        <v>23</v>
      </c>
      <c r="P2882" s="14">
        <f t="shared" si="221"/>
        <v>96.55</v>
      </c>
      <c r="Q2882" s="9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ref="O2883:O2946" si="225">ROUND(E2883/D2883*100,0)</f>
        <v>0</v>
      </c>
      <c r="P2883" s="14">
        <f t="shared" ref="P2883:P2946" si="226">IFERROR(ROUND(E2883/L2883,2),0)</f>
        <v>0</v>
      </c>
      <c r="Q2883" s="9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225"/>
        <v>34</v>
      </c>
      <c r="P2884" s="14">
        <f t="shared" si="226"/>
        <v>63</v>
      </c>
      <c r="Q2884" s="9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225"/>
        <v>19</v>
      </c>
      <c r="P2885" s="14">
        <f t="shared" si="226"/>
        <v>381.6</v>
      </c>
      <c r="Q2885" s="9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225"/>
        <v>0</v>
      </c>
      <c r="P2886" s="14">
        <f t="shared" si="226"/>
        <v>46.25</v>
      </c>
      <c r="Q2886" s="9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225"/>
        <v>33</v>
      </c>
      <c r="P2887" s="14">
        <f t="shared" si="226"/>
        <v>26</v>
      </c>
      <c r="Q2887" s="9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225"/>
        <v>5</v>
      </c>
      <c r="P2888" s="14">
        <f t="shared" si="226"/>
        <v>10</v>
      </c>
      <c r="Q2888" s="9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225"/>
        <v>0</v>
      </c>
      <c r="P2889" s="14">
        <f t="shared" si="226"/>
        <v>5</v>
      </c>
      <c r="Q2889" s="9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225"/>
        <v>0</v>
      </c>
      <c r="P2890" s="14">
        <f t="shared" si="226"/>
        <v>0</v>
      </c>
      <c r="Q2890" s="9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225"/>
        <v>38</v>
      </c>
      <c r="P2891" s="14">
        <f t="shared" si="226"/>
        <v>81.569999999999993</v>
      </c>
      <c r="Q2891" s="9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225"/>
        <v>1</v>
      </c>
      <c r="P2892" s="14">
        <f t="shared" si="226"/>
        <v>7</v>
      </c>
      <c r="Q2892" s="9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225"/>
        <v>3</v>
      </c>
      <c r="P2893" s="14">
        <f t="shared" si="226"/>
        <v>27.3</v>
      </c>
      <c r="Q2893" s="9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225"/>
        <v>9</v>
      </c>
      <c r="P2894" s="14">
        <f t="shared" si="226"/>
        <v>29.41</v>
      </c>
      <c r="Q2894" s="9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225"/>
        <v>1</v>
      </c>
      <c r="P2895" s="14">
        <f t="shared" si="226"/>
        <v>12.5</v>
      </c>
      <c r="Q2895" s="9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225"/>
        <v>0</v>
      </c>
      <c r="P2896" s="14">
        <f t="shared" si="226"/>
        <v>0</v>
      </c>
      <c r="Q2896" s="9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225"/>
        <v>5</v>
      </c>
      <c r="P2897" s="14">
        <f t="shared" si="226"/>
        <v>5.75</v>
      </c>
      <c r="Q2897" s="9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225"/>
        <v>21</v>
      </c>
      <c r="P2898" s="14">
        <f t="shared" si="226"/>
        <v>52.08</v>
      </c>
      <c r="Q2898" s="9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225"/>
        <v>5</v>
      </c>
      <c r="P2899" s="14">
        <f t="shared" si="226"/>
        <v>183.33</v>
      </c>
      <c r="Q2899" s="9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225"/>
        <v>4</v>
      </c>
      <c r="P2900" s="14">
        <f t="shared" si="226"/>
        <v>26.33</v>
      </c>
      <c r="Q2900" s="9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225"/>
        <v>0</v>
      </c>
      <c r="P2901" s="14">
        <f t="shared" si="226"/>
        <v>0</v>
      </c>
      <c r="Q2901" s="9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225"/>
        <v>62</v>
      </c>
      <c r="P2902" s="14">
        <f t="shared" si="226"/>
        <v>486.43</v>
      </c>
      <c r="Q2902" s="9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225"/>
        <v>1</v>
      </c>
      <c r="P2903" s="14">
        <f t="shared" si="226"/>
        <v>3</v>
      </c>
      <c r="Q2903" s="9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225"/>
        <v>0</v>
      </c>
      <c r="P2904" s="14">
        <f t="shared" si="226"/>
        <v>25</v>
      </c>
      <c r="Q2904" s="9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225"/>
        <v>1</v>
      </c>
      <c r="P2905" s="14">
        <f t="shared" si="226"/>
        <v>9.75</v>
      </c>
      <c r="Q2905" s="9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225"/>
        <v>5</v>
      </c>
      <c r="P2906" s="14">
        <f t="shared" si="226"/>
        <v>18.75</v>
      </c>
      <c r="Q2906" s="9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225"/>
        <v>18</v>
      </c>
      <c r="P2907" s="14">
        <f t="shared" si="226"/>
        <v>36.590000000000003</v>
      </c>
      <c r="Q2907" s="9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225"/>
        <v>9</v>
      </c>
      <c r="P2908" s="14">
        <f t="shared" si="226"/>
        <v>80.709999999999994</v>
      </c>
      <c r="Q2908" s="9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225"/>
        <v>0</v>
      </c>
      <c r="P2909" s="14">
        <f t="shared" si="226"/>
        <v>1</v>
      </c>
      <c r="Q2909" s="9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225"/>
        <v>3</v>
      </c>
      <c r="P2910" s="14">
        <f t="shared" si="226"/>
        <v>52.8</v>
      </c>
      <c r="Q2910" s="9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225"/>
        <v>0</v>
      </c>
      <c r="P2911" s="14">
        <f t="shared" si="226"/>
        <v>20</v>
      </c>
      <c r="Q2911" s="9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225"/>
        <v>0</v>
      </c>
      <c r="P2912" s="14">
        <f t="shared" si="226"/>
        <v>1</v>
      </c>
      <c r="Q2912" s="9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225"/>
        <v>37</v>
      </c>
      <c r="P2913" s="14">
        <f t="shared" si="226"/>
        <v>46.93</v>
      </c>
      <c r="Q2913" s="9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225"/>
        <v>14</v>
      </c>
      <c r="P2914" s="14">
        <f t="shared" si="226"/>
        <v>78.08</v>
      </c>
      <c r="Q2914" s="9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225"/>
        <v>0</v>
      </c>
      <c r="P2915" s="14">
        <f t="shared" si="226"/>
        <v>1</v>
      </c>
      <c r="Q2915" s="9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225"/>
        <v>0</v>
      </c>
      <c r="P2916" s="14">
        <f t="shared" si="226"/>
        <v>1</v>
      </c>
      <c r="Q2916" s="9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225"/>
        <v>61</v>
      </c>
      <c r="P2917" s="14">
        <f t="shared" si="226"/>
        <v>203.67</v>
      </c>
      <c r="Q2917" s="9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225"/>
        <v>8</v>
      </c>
      <c r="P2918" s="14">
        <f t="shared" si="226"/>
        <v>20.71</v>
      </c>
      <c r="Q2918" s="9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225"/>
        <v>22</v>
      </c>
      <c r="P2919" s="14">
        <f t="shared" si="226"/>
        <v>48.56</v>
      </c>
      <c r="Q2919" s="9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225"/>
        <v>27</v>
      </c>
      <c r="P2920" s="14">
        <f t="shared" si="226"/>
        <v>68.099999999999994</v>
      </c>
      <c r="Q2920" s="9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225"/>
        <v>9</v>
      </c>
      <c r="P2921" s="14">
        <f t="shared" si="226"/>
        <v>8.5</v>
      </c>
      <c r="Q2921" s="9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225"/>
        <v>27</v>
      </c>
      <c r="P2922" s="14">
        <f t="shared" si="226"/>
        <v>51.62</v>
      </c>
      <c r="Q2922" s="9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225"/>
        <v>129</v>
      </c>
      <c r="P2923" s="14">
        <f t="shared" si="226"/>
        <v>43</v>
      </c>
      <c r="Q2923" s="9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225"/>
        <v>100</v>
      </c>
      <c r="P2924" s="14">
        <f t="shared" si="226"/>
        <v>83.33</v>
      </c>
      <c r="Q2924" s="9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225"/>
        <v>100</v>
      </c>
      <c r="P2925" s="14">
        <f t="shared" si="226"/>
        <v>30</v>
      </c>
      <c r="Q2925" s="9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225"/>
        <v>103</v>
      </c>
      <c r="P2926" s="14">
        <f t="shared" si="226"/>
        <v>175.51</v>
      </c>
      <c r="Q2926" s="9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225"/>
        <v>102</v>
      </c>
      <c r="P2927" s="14">
        <f t="shared" si="226"/>
        <v>231.66</v>
      </c>
      <c r="Q2927" s="9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225"/>
        <v>125</v>
      </c>
      <c r="P2928" s="14">
        <f t="shared" si="226"/>
        <v>75</v>
      </c>
      <c r="Q2928" s="9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225"/>
        <v>131</v>
      </c>
      <c r="P2929" s="14">
        <f t="shared" si="226"/>
        <v>112.14</v>
      </c>
      <c r="Q2929" s="9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225"/>
        <v>100</v>
      </c>
      <c r="P2930" s="14">
        <f t="shared" si="226"/>
        <v>41.67</v>
      </c>
      <c r="Q2930" s="9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225"/>
        <v>102</v>
      </c>
      <c r="P2931" s="14">
        <f t="shared" si="226"/>
        <v>255.17</v>
      </c>
      <c r="Q2931" s="9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225"/>
        <v>101</v>
      </c>
      <c r="P2932" s="14">
        <f t="shared" si="226"/>
        <v>162.77000000000001</v>
      </c>
      <c r="Q2932" s="9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225"/>
        <v>106</v>
      </c>
      <c r="P2933" s="14">
        <f t="shared" si="226"/>
        <v>88.33</v>
      </c>
      <c r="Q2933" s="9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225"/>
        <v>105</v>
      </c>
      <c r="P2934" s="14">
        <f t="shared" si="226"/>
        <v>85.74</v>
      </c>
      <c r="Q2934" s="9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225"/>
        <v>103</v>
      </c>
      <c r="P2935" s="14">
        <f t="shared" si="226"/>
        <v>47.57</v>
      </c>
      <c r="Q2935" s="9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225"/>
        <v>108</v>
      </c>
      <c r="P2936" s="14">
        <f t="shared" si="226"/>
        <v>72.97</v>
      </c>
      <c r="Q2936" s="9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225"/>
        <v>101</v>
      </c>
      <c r="P2937" s="14">
        <f t="shared" si="226"/>
        <v>90.54</v>
      </c>
      <c r="Q2937" s="9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225"/>
        <v>128</v>
      </c>
      <c r="P2938" s="14">
        <f t="shared" si="226"/>
        <v>37.65</v>
      </c>
      <c r="Q2938" s="9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225"/>
        <v>133</v>
      </c>
      <c r="P2939" s="14">
        <f t="shared" si="226"/>
        <v>36.36</v>
      </c>
      <c r="Q2939" s="9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225"/>
        <v>101</v>
      </c>
      <c r="P2940" s="14">
        <f t="shared" si="226"/>
        <v>126.72</v>
      </c>
      <c r="Q2940" s="9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225"/>
        <v>103</v>
      </c>
      <c r="P2941" s="14">
        <f t="shared" si="226"/>
        <v>329.2</v>
      </c>
      <c r="Q2941" s="9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225"/>
        <v>107</v>
      </c>
      <c r="P2942" s="14">
        <f t="shared" si="226"/>
        <v>81.239999999999995</v>
      </c>
      <c r="Q2942" s="9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225"/>
        <v>0</v>
      </c>
      <c r="P2943" s="14">
        <f t="shared" si="226"/>
        <v>1</v>
      </c>
      <c r="Q2943" s="9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225"/>
        <v>20</v>
      </c>
      <c r="P2944" s="14">
        <f t="shared" si="226"/>
        <v>202.23</v>
      </c>
      <c r="Q2944" s="9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225"/>
        <v>0</v>
      </c>
      <c r="P2945" s="14">
        <f t="shared" si="226"/>
        <v>0</v>
      </c>
      <c r="Q2945" s="9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si="225"/>
        <v>1</v>
      </c>
      <c r="P2946" s="14">
        <f t="shared" si="226"/>
        <v>100</v>
      </c>
      <c r="Q2946" s="9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ref="O2947:O3010" si="230">ROUND(E2947/D2947*100,0)</f>
        <v>0</v>
      </c>
      <c r="P2947" s="14">
        <f t="shared" ref="P2947:P3010" si="231">IFERROR(ROUND(E2947/L2947,2),0)</f>
        <v>0</v>
      </c>
      <c r="Q2947" s="9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230"/>
        <v>0</v>
      </c>
      <c r="P2948" s="14">
        <f t="shared" si="231"/>
        <v>1</v>
      </c>
      <c r="Q2948" s="9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230"/>
        <v>4</v>
      </c>
      <c r="P2949" s="14">
        <f t="shared" si="231"/>
        <v>82.46</v>
      </c>
      <c r="Q2949" s="9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230"/>
        <v>0</v>
      </c>
      <c r="P2950" s="14">
        <f t="shared" si="231"/>
        <v>2.67</v>
      </c>
      <c r="Q2950" s="9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230"/>
        <v>3</v>
      </c>
      <c r="P2951" s="14">
        <f t="shared" si="231"/>
        <v>12.5</v>
      </c>
      <c r="Q2951" s="9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230"/>
        <v>0</v>
      </c>
      <c r="P2952" s="14">
        <f t="shared" si="231"/>
        <v>0</v>
      </c>
      <c r="Q2952" s="9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230"/>
        <v>2</v>
      </c>
      <c r="P2953" s="14">
        <f t="shared" si="231"/>
        <v>18.899999999999999</v>
      </c>
      <c r="Q2953" s="9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230"/>
        <v>8</v>
      </c>
      <c r="P2954" s="14">
        <f t="shared" si="231"/>
        <v>200.63</v>
      </c>
      <c r="Q2954" s="9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230"/>
        <v>0</v>
      </c>
      <c r="P2955" s="14">
        <f t="shared" si="231"/>
        <v>201.67</v>
      </c>
      <c r="Q2955" s="9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230"/>
        <v>0</v>
      </c>
      <c r="P2956" s="14">
        <f t="shared" si="231"/>
        <v>0</v>
      </c>
      <c r="Q2956" s="9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230"/>
        <v>60</v>
      </c>
      <c r="P2957" s="14">
        <f t="shared" si="231"/>
        <v>65</v>
      </c>
      <c r="Q2957" s="9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230"/>
        <v>17</v>
      </c>
      <c r="P2958" s="14">
        <f t="shared" si="231"/>
        <v>66.099999999999994</v>
      </c>
      <c r="Q2958" s="9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230"/>
        <v>2</v>
      </c>
      <c r="P2959" s="14">
        <f t="shared" si="231"/>
        <v>93.33</v>
      </c>
      <c r="Q2959" s="9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230"/>
        <v>0</v>
      </c>
      <c r="P2960" s="14">
        <f t="shared" si="231"/>
        <v>0</v>
      </c>
      <c r="Q2960" s="9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230"/>
        <v>0</v>
      </c>
      <c r="P2961" s="14">
        <f t="shared" si="231"/>
        <v>0</v>
      </c>
      <c r="Q2961" s="9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230"/>
        <v>0</v>
      </c>
      <c r="P2962" s="14">
        <f t="shared" si="231"/>
        <v>0</v>
      </c>
      <c r="Q2962" s="9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230"/>
        <v>110</v>
      </c>
      <c r="P2963" s="14">
        <f t="shared" si="231"/>
        <v>50.75</v>
      </c>
      <c r="Q2963" s="9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230"/>
        <v>122</v>
      </c>
      <c r="P2964" s="14">
        <f t="shared" si="231"/>
        <v>60.9</v>
      </c>
      <c r="Q2964" s="9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230"/>
        <v>107</v>
      </c>
      <c r="P2965" s="14">
        <f t="shared" si="231"/>
        <v>109.03</v>
      </c>
      <c r="Q2965" s="9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230"/>
        <v>101</v>
      </c>
      <c r="P2966" s="14">
        <f t="shared" si="231"/>
        <v>25.69</v>
      </c>
      <c r="Q2966" s="9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230"/>
        <v>109</v>
      </c>
      <c r="P2967" s="14">
        <f t="shared" si="231"/>
        <v>41.92</v>
      </c>
      <c r="Q2967" s="9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230"/>
        <v>114</v>
      </c>
      <c r="P2968" s="14">
        <f t="shared" si="231"/>
        <v>88.77</v>
      </c>
      <c r="Q2968" s="9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230"/>
        <v>114</v>
      </c>
      <c r="P2969" s="14">
        <f t="shared" si="231"/>
        <v>80.23</v>
      </c>
      <c r="Q2969" s="9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230"/>
        <v>106</v>
      </c>
      <c r="P2970" s="14">
        <f t="shared" si="231"/>
        <v>78.94</v>
      </c>
      <c r="Q2970" s="9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230"/>
        <v>163</v>
      </c>
      <c r="P2971" s="14">
        <f t="shared" si="231"/>
        <v>95.59</v>
      </c>
      <c r="Q2971" s="9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230"/>
        <v>106</v>
      </c>
      <c r="P2972" s="14">
        <f t="shared" si="231"/>
        <v>69.89</v>
      </c>
      <c r="Q2972" s="9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230"/>
        <v>100</v>
      </c>
      <c r="P2973" s="14">
        <f t="shared" si="231"/>
        <v>74.53</v>
      </c>
      <c r="Q2973" s="9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230"/>
        <v>105</v>
      </c>
      <c r="P2974" s="14">
        <f t="shared" si="231"/>
        <v>123.94</v>
      </c>
      <c r="Q2974" s="9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230"/>
        <v>175</v>
      </c>
      <c r="P2975" s="14">
        <f t="shared" si="231"/>
        <v>264.85000000000002</v>
      </c>
      <c r="Q2975" s="9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230"/>
        <v>102</v>
      </c>
      <c r="P2976" s="14">
        <f t="shared" si="231"/>
        <v>58.62</v>
      </c>
      <c r="Q2976" s="9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230"/>
        <v>100</v>
      </c>
      <c r="P2977" s="14">
        <f t="shared" si="231"/>
        <v>70.88</v>
      </c>
      <c r="Q2977" s="9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230"/>
        <v>171</v>
      </c>
      <c r="P2978" s="14">
        <f t="shared" si="231"/>
        <v>8.57</v>
      </c>
      <c r="Q2978" s="9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230"/>
        <v>114</v>
      </c>
      <c r="P2979" s="14">
        <f t="shared" si="231"/>
        <v>113.57</v>
      </c>
      <c r="Q2979" s="9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230"/>
        <v>129</v>
      </c>
      <c r="P2980" s="14">
        <f t="shared" si="231"/>
        <v>60.69</v>
      </c>
      <c r="Q2980" s="9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230"/>
        <v>101</v>
      </c>
      <c r="P2981" s="14">
        <f t="shared" si="231"/>
        <v>110.22</v>
      </c>
      <c r="Q2981" s="9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230"/>
        <v>109</v>
      </c>
      <c r="P2982" s="14">
        <f t="shared" si="231"/>
        <v>136.46</v>
      </c>
      <c r="Q2982" s="9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230"/>
        <v>129</v>
      </c>
      <c r="P2983" s="14">
        <f t="shared" si="231"/>
        <v>53.16</v>
      </c>
      <c r="Q2983" s="9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230"/>
        <v>102</v>
      </c>
      <c r="P2984" s="14">
        <f t="shared" si="231"/>
        <v>86.49</v>
      </c>
      <c r="Q2984" s="9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230"/>
        <v>147</v>
      </c>
      <c r="P2985" s="14">
        <f t="shared" si="231"/>
        <v>155.24</v>
      </c>
      <c r="Q2985" s="9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230"/>
        <v>100</v>
      </c>
      <c r="P2986" s="14">
        <f t="shared" si="231"/>
        <v>115.08</v>
      </c>
      <c r="Q2986" s="9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230"/>
        <v>122</v>
      </c>
      <c r="P2987" s="14">
        <f t="shared" si="231"/>
        <v>109.59</v>
      </c>
      <c r="Q2987" s="9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230"/>
        <v>106</v>
      </c>
      <c r="P2988" s="14">
        <f t="shared" si="231"/>
        <v>45.21</v>
      </c>
      <c r="Q2988" s="9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230"/>
        <v>110</v>
      </c>
      <c r="P2989" s="14">
        <f t="shared" si="231"/>
        <v>104.15</v>
      </c>
      <c r="Q2989" s="9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230"/>
        <v>100</v>
      </c>
      <c r="P2990" s="14">
        <f t="shared" si="231"/>
        <v>35.71</v>
      </c>
      <c r="Q2990" s="9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230"/>
        <v>177</v>
      </c>
      <c r="P2991" s="14">
        <f t="shared" si="231"/>
        <v>97</v>
      </c>
      <c r="Q2991" s="9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230"/>
        <v>100</v>
      </c>
      <c r="P2992" s="14">
        <f t="shared" si="231"/>
        <v>370.37</v>
      </c>
      <c r="Q2992" s="9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230"/>
        <v>103</v>
      </c>
      <c r="P2993" s="14">
        <f t="shared" si="231"/>
        <v>94.41</v>
      </c>
      <c r="Q2993" s="9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230"/>
        <v>105</v>
      </c>
      <c r="P2994" s="14">
        <f t="shared" si="231"/>
        <v>48.98</v>
      </c>
      <c r="Q2994" s="9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230"/>
        <v>100</v>
      </c>
      <c r="P2995" s="14">
        <f t="shared" si="231"/>
        <v>45.59</v>
      </c>
      <c r="Q2995" s="9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230"/>
        <v>458</v>
      </c>
      <c r="P2996" s="14">
        <f t="shared" si="231"/>
        <v>23.28</v>
      </c>
      <c r="Q2996" s="9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230"/>
        <v>105</v>
      </c>
      <c r="P2997" s="14">
        <f t="shared" si="231"/>
        <v>63.23</v>
      </c>
      <c r="Q2997" s="9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230"/>
        <v>172</v>
      </c>
      <c r="P2998" s="14">
        <f t="shared" si="231"/>
        <v>153.52000000000001</v>
      </c>
      <c r="Q2998" s="9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230"/>
        <v>104</v>
      </c>
      <c r="P2999" s="14">
        <f t="shared" si="231"/>
        <v>90.2</v>
      </c>
      <c r="Q2999" s="9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230"/>
        <v>103</v>
      </c>
      <c r="P3000" s="14">
        <f t="shared" si="231"/>
        <v>118.97</v>
      </c>
      <c r="Q3000" s="9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230"/>
        <v>119</v>
      </c>
      <c r="P3001" s="14">
        <f t="shared" si="231"/>
        <v>80.25</v>
      </c>
      <c r="Q3001" s="9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230"/>
        <v>100</v>
      </c>
      <c r="P3002" s="14">
        <f t="shared" si="231"/>
        <v>62.5</v>
      </c>
      <c r="Q3002" s="9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230"/>
        <v>319</v>
      </c>
      <c r="P3003" s="14">
        <f t="shared" si="231"/>
        <v>131.38</v>
      </c>
      <c r="Q3003" s="9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230"/>
        <v>109</v>
      </c>
      <c r="P3004" s="14">
        <f t="shared" si="231"/>
        <v>73.03</v>
      </c>
      <c r="Q3004" s="9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230"/>
        <v>101</v>
      </c>
      <c r="P3005" s="14">
        <f t="shared" si="231"/>
        <v>178.53</v>
      </c>
      <c r="Q3005" s="9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230"/>
        <v>113</v>
      </c>
      <c r="P3006" s="14">
        <f t="shared" si="231"/>
        <v>162.91</v>
      </c>
      <c r="Q3006" s="9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230"/>
        <v>120</v>
      </c>
      <c r="P3007" s="14">
        <f t="shared" si="231"/>
        <v>108.24</v>
      </c>
      <c r="Q3007" s="9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230"/>
        <v>108</v>
      </c>
      <c r="P3008" s="14">
        <f t="shared" si="231"/>
        <v>88.87</v>
      </c>
      <c r="Q3008" s="9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230"/>
        <v>180</v>
      </c>
      <c r="P3009" s="14">
        <f t="shared" si="231"/>
        <v>54</v>
      </c>
      <c r="Q3009" s="9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si="230"/>
        <v>101</v>
      </c>
      <c r="P3010" s="14">
        <f t="shared" si="231"/>
        <v>116.73</v>
      </c>
      <c r="Q3010" s="9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ref="O3011:O3074" si="235">ROUND(E3011/D3011*100,0)</f>
        <v>120</v>
      </c>
      <c r="P3011" s="14">
        <f t="shared" ref="P3011:P3074" si="236">IFERROR(ROUND(E3011/L3011,2),0)</f>
        <v>233.9</v>
      </c>
      <c r="Q3011" s="9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235"/>
        <v>158</v>
      </c>
      <c r="P3012" s="14">
        <f t="shared" si="236"/>
        <v>158</v>
      </c>
      <c r="Q3012" s="9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235"/>
        <v>124</v>
      </c>
      <c r="P3013" s="14">
        <f t="shared" si="236"/>
        <v>14.84</v>
      </c>
      <c r="Q3013" s="9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235"/>
        <v>117</v>
      </c>
      <c r="P3014" s="14">
        <f t="shared" si="236"/>
        <v>85.18</v>
      </c>
      <c r="Q3014" s="9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235"/>
        <v>157</v>
      </c>
      <c r="P3015" s="14">
        <f t="shared" si="236"/>
        <v>146.69</v>
      </c>
      <c r="Q3015" s="9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235"/>
        <v>113</v>
      </c>
      <c r="P3016" s="14">
        <f t="shared" si="236"/>
        <v>50.76</v>
      </c>
      <c r="Q3016" s="9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235"/>
        <v>103</v>
      </c>
      <c r="P3017" s="14">
        <f t="shared" si="236"/>
        <v>87.7</v>
      </c>
      <c r="Q3017" s="9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235"/>
        <v>103</v>
      </c>
      <c r="P3018" s="14">
        <f t="shared" si="236"/>
        <v>242.28</v>
      </c>
      <c r="Q3018" s="9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235"/>
        <v>106</v>
      </c>
      <c r="P3019" s="14">
        <f t="shared" si="236"/>
        <v>146.44999999999999</v>
      </c>
      <c r="Q3019" s="9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235"/>
        <v>101</v>
      </c>
      <c r="P3020" s="14">
        <f t="shared" si="236"/>
        <v>103.17</v>
      </c>
      <c r="Q3020" s="9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235"/>
        <v>121</v>
      </c>
      <c r="P3021" s="14">
        <f t="shared" si="236"/>
        <v>80.459999999999994</v>
      </c>
      <c r="Q3021" s="9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235"/>
        <v>101</v>
      </c>
      <c r="P3022" s="14">
        <f t="shared" si="236"/>
        <v>234.67</v>
      </c>
      <c r="Q3022" s="9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235"/>
        <v>116</v>
      </c>
      <c r="P3023" s="14">
        <f t="shared" si="236"/>
        <v>50.69</v>
      </c>
      <c r="Q3023" s="9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235"/>
        <v>101</v>
      </c>
      <c r="P3024" s="14">
        <f t="shared" si="236"/>
        <v>162.71</v>
      </c>
      <c r="Q3024" s="9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235"/>
        <v>103</v>
      </c>
      <c r="P3025" s="14">
        <f t="shared" si="236"/>
        <v>120.17</v>
      </c>
      <c r="Q3025" s="9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235"/>
        <v>246</v>
      </c>
      <c r="P3026" s="14">
        <f t="shared" si="236"/>
        <v>67.7</v>
      </c>
      <c r="Q3026" s="9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235"/>
        <v>302</v>
      </c>
      <c r="P3027" s="14">
        <f t="shared" si="236"/>
        <v>52.1</v>
      </c>
      <c r="Q3027" s="9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235"/>
        <v>143</v>
      </c>
      <c r="P3028" s="14">
        <f t="shared" si="236"/>
        <v>51.6</v>
      </c>
      <c r="Q3028" s="9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235"/>
        <v>131</v>
      </c>
      <c r="P3029" s="14">
        <f t="shared" si="236"/>
        <v>164.3</v>
      </c>
      <c r="Q3029" s="9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235"/>
        <v>168</v>
      </c>
      <c r="P3030" s="14">
        <f t="shared" si="236"/>
        <v>84.86</v>
      </c>
      <c r="Q3030" s="9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235"/>
        <v>110</v>
      </c>
      <c r="P3031" s="14">
        <f t="shared" si="236"/>
        <v>94.55</v>
      </c>
      <c r="Q3031" s="9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235"/>
        <v>107</v>
      </c>
      <c r="P3032" s="14">
        <f t="shared" si="236"/>
        <v>45.54</v>
      </c>
      <c r="Q3032" s="9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235"/>
        <v>100</v>
      </c>
      <c r="P3033" s="14">
        <f t="shared" si="236"/>
        <v>51.72</v>
      </c>
      <c r="Q3033" s="9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235"/>
        <v>127</v>
      </c>
      <c r="P3034" s="14">
        <f t="shared" si="236"/>
        <v>50.88</v>
      </c>
      <c r="Q3034" s="9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235"/>
        <v>147</v>
      </c>
      <c r="P3035" s="14">
        <f t="shared" si="236"/>
        <v>191.13</v>
      </c>
      <c r="Q3035" s="9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235"/>
        <v>113</v>
      </c>
      <c r="P3036" s="14">
        <f t="shared" si="236"/>
        <v>89.31</v>
      </c>
      <c r="Q3036" s="9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235"/>
        <v>109</v>
      </c>
      <c r="P3037" s="14">
        <f t="shared" si="236"/>
        <v>88.59</v>
      </c>
      <c r="Q3037" s="9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235"/>
        <v>127</v>
      </c>
      <c r="P3038" s="14">
        <f t="shared" si="236"/>
        <v>96.3</v>
      </c>
      <c r="Q3038" s="9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235"/>
        <v>213</v>
      </c>
      <c r="P3039" s="14">
        <f t="shared" si="236"/>
        <v>33.31</v>
      </c>
      <c r="Q3039" s="9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235"/>
        <v>101</v>
      </c>
      <c r="P3040" s="14">
        <f t="shared" si="236"/>
        <v>37.22</v>
      </c>
      <c r="Q3040" s="9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235"/>
        <v>109</v>
      </c>
      <c r="P3041" s="14">
        <f t="shared" si="236"/>
        <v>92.13</v>
      </c>
      <c r="Q3041" s="9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235"/>
        <v>108</v>
      </c>
      <c r="P3042" s="14">
        <f t="shared" si="236"/>
        <v>76.790000000000006</v>
      </c>
      <c r="Q3042" s="9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235"/>
        <v>110</v>
      </c>
      <c r="P3043" s="14">
        <f t="shared" si="236"/>
        <v>96.53</v>
      </c>
      <c r="Q3043" s="9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235"/>
        <v>128</v>
      </c>
      <c r="P3044" s="14">
        <f t="shared" si="236"/>
        <v>51.89</v>
      </c>
      <c r="Q3044" s="9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235"/>
        <v>110</v>
      </c>
      <c r="P3045" s="14">
        <f t="shared" si="236"/>
        <v>128.91</v>
      </c>
      <c r="Q3045" s="9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235"/>
        <v>109</v>
      </c>
      <c r="P3046" s="14">
        <f t="shared" si="236"/>
        <v>84.11</v>
      </c>
      <c r="Q3046" s="9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235"/>
        <v>133</v>
      </c>
      <c r="P3047" s="14">
        <f t="shared" si="236"/>
        <v>82.94</v>
      </c>
      <c r="Q3047" s="9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235"/>
        <v>191</v>
      </c>
      <c r="P3048" s="14">
        <f t="shared" si="236"/>
        <v>259.95</v>
      </c>
      <c r="Q3048" s="9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235"/>
        <v>149</v>
      </c>
      <c r="P3049" s="14">
        <f t="shared" si="236"/>
        <v>37.25</v>
      </c>
      <c r="Q3049" s="9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235"/>
        <v>166</v>
      </c>
      <c r="P3050" s="14">
        <f t="shared" si="236"/>
        <v>177.02</v>
      </c>
      <c r="Q3050" s="9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235"/>
        <v>107</v>
      </c>
      <c r="P3051" s="14">
        <f t="shared" si="236"/>
        <v>74.069999999999993</v>
      </c>
      <c r="Q3051" s="9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235"/>
        <v>106</v>
      </c>
      <c r="P3052" s="14">
        <f t="shared" si="236"/>
        <v>70.67</v>
      </c>
      <c r="Q3052" s="9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235"/>
        <v>24</v>
      </c>
      <c r="P3053" s="14">
        <f t="shared" si="236"/>
        <v>23.63</v>
      </c>
      <c r="Q3053" s="9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235"/>
        <v>0</v>
      </c>
      <c r="P3054" s="14">
        <f t="shared" si="236"/>
        <v>37.5</v>
      </c>
      <c r="Q3054" s="9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235"/>
        <v>0</v>
      </c>
      <c r="P3055" s="14">
        <f t="shared" si="236"/>
        <v>13.33</v>
      </c>
      <c r="Q3055" s="9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235"/>
        <v>0</v>
      </c>
      <c r="P3056" s="14">
        <f t="shared" si="236"/>
        <v>0</v>
      </c>
      <c r="Q3056" s="9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235"/>
        <v>0</v>
      </c>
      <c r="P3057" s="14">
        <f t="shared" si="236"/>
        <v>1</v>
      </c>
      <c r="Q3057" s="9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235"/>
        <v>0</v>
      </c>
      <c r="P3058" s="14">
        <f t="shared" si="236"/>
        <v>0</v>
      </c>
      <c r="Q3058" s="9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235"/>
        <v>0</v>
      </c>
      <c r="P3059" s="14">
        <f t="shared" si="236"/>
        <v>0</v>
      </c>
      <c r="Q3059" s="9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235"/>
        <v>0</v>
      </c>
      <c r="P3060" s="14">
        <f t="shared" si="236"/>
        <v>1</v>
      </c>
      <c r="Q3060" s="9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235"/>
        <v>3</v>
      </c>
      <c r="P3061" s="14">
        <f t="shared" si="236"/>
        <v>41</v>
      </c>
      <c r="Q3061" s="9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235"/>
        <v>0</v>
      </c>
      <c r="P3062" s="14">
        <f t="shared" si="236"/>
        <v>55.83</v>
      </c>
      <c r="Q3062" s="9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235"/>
        <v>0</v>
      </c>
      <c r="P3063" s="14">
        <f t="shared" si="236"/>
        <v>0</v>
      </c>
      <c r="Q3063" s="9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235"/>
        <v>67</v>
      </c>
      <c r="P3064" s="14">
        <f t="shared" si="236"/>
        <v>99.76</v>
      </c>
      <c r="Q3064" s="9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235"/>
        <v>20</v>
      </c>
      <c r="P3065" s="14">
        <f t="shared" si="236"/>
        <v>25.52</v>
      </c>
      <c r="Q3065" s="9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235"/>
        <v>11</v>
      </c>
      <c r="P3066" s="14">
        <f t="shared" si="236"/>
        <v>117.65</v>
      </c>
      <c r="Q3066" s="9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235"/>
        <v>0</v>
      </c>
      <c r="P3067" s="14">
        <f t="shared" si="236"/>
        <v>5</v>
      </c>
      <c r="Q3067" s="9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235"/>
        <v>12</v>
      </c>
      <c r="P3068" s="14">
        <f t="shared" si="236"/>
        <v>2796.67</v>
      </c>
      <c r="Q3068" s="9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235"/>
        <v>3</v>
      </c>
      <c r="P3069" s="14">
        <f t="shared" si="236"/>
        <v>200</v>
      </c>
      <c r="Q3069" s="9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235"/>
        <v>0</v>
      </c>
      <c r="P3070" s="14">
        <f t="shared" si="236"/>
        <v>87.5</v>
      </c>
      <c r="Q3070" s="9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235"/>
        <v>14</v>
      </c>
      <c r="P3071" s="14">
        <f t="shared" si="236"/>
        <v>20.14</v>
      </c>
      <c r="Q3071" s="9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235"/>
        <v>3</v>
      </c>
      <c r="P3072" s="14">
        <f t="shared" si="236"/>
        <v>20.88</v>
      </c>
      <c r="Q3072" s="9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235"/>
        <v>60</v>
      </c>
      <c r="P3073" s="14">
        <f t="shared" si="236"/>
        <v>61.31</v>
      </c>
      <c r="Q3073" s="9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si="235"/>
        <v>0</v>
      </c>
      <c r="P3074" s="14">
        <f t="shared" si="236"/>
        <v>1</v>
      </c>
      <c r="Q3074" s="9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ref="O3075:O3138" si="240">ROUND(E3075/D3075*100,0)</f>
        <v>0</v>
      </c>
      <c r="P3075" s="14">
        <f t="shared" ref="P3075:P3138" si="241">IFERROR(ROUND(E3075/L3075,2),0)</f>
        <v>92.14</v>
      </c>
      <c r="Q3075" s="9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240"/>
        <v>0</v>
      </c>
      <c r="P3076" s="14">
        <f t="shared" si="241"/>
        <v>7.33</v>
      </c>
      <c r="Q3076" s="9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240"/>
        <v>9</v>
      </c>
      <c r="P3077" s="14">
        <f t="shared" si="241"/>
        <v>64.8</v>
      </c>
      <c r="Q3077" s="9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240"/>
        <v>15</v>
      </c>
      <c r="P3078" s="14">
        <f t="shared" si="241"/>
        <v>30.12</v>
      </c>
      <c r="Q3078" s="9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240"/>
        <v>0</v>
      </c>
      <c r="P3079" s="14">
        <f t="shared" si="241"/>
        <v>52.5</v>
      </c>
      <c r="Q3079" s="9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240"/>
        <v>0</v>
      </c>
      <c r="P3080" s="14">
        <f t="shared" si="241"/>
        <v>23.67</v>
      </c>
      <c r="Q3080" s="9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240"/>
        <v>1</v>
      </c>
      <c r="P3081" s="14">
        <f t="shared" si="241"/>
        <v>415.78</v>
      </c>
      <c r="Q3081" s="9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240"/>
        <v>0</v>
      </c>
      <c r="P3082" s="14">
        <f t="shared" si="241"/>
        <v>53.71</v>
      </c>
      <c r="Q3082" s="9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240"/>
        <v>0</v>
      </c>
      <c r="P3083" s="14">
        <f t="shared" si="241"/>
        <v>420.6</v>
      </c>
      <c r="Q3083" s="9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240"/>
        <v>0</v>
      </c>
      <c r="P3084" s="14">
        <f t="shared" si="241"/>
        <v>0</v>
      </c>
      <c r="Q3084" s="9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240"/>
        <v>0</v>
      </c>
      <c r="P3085" s="14">
        <f t="shared" si="241"/>
        <v>18.670000000000002</v>
      </c>
      <c r="Q3085" s="9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240"/>
        <v>12</v>
      </c>
      <c r="P3086" s="14">
        <f t="shared" si="241"/>
        <v>78.33</v>
      </c>
      <c r="Q3086" s="9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240"/>
        <v>2</v>
      </c>
      <c r="P3087" s="14">
        <f t="shared" si="241"/>
        <v>67.78</v>
      </c>
      <c r="Q3087" s="9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240"/>
        <v>0</v>
      </c>
      <c r="P3088" s="14">
        <f t="shared" si="241"/>
        <v>16.670000000000002</v>
      </c>
      <c r="Q3088" s="9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240"/>
        <v>1</v>
      </c>
      <c r="P3089" s="14">
        <f t="shared" si="241"/>
        <v>62.5</v>
      </c>
      <c r="Q3089" s="9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240"/>
        <v>0</v>
      </c>
      <c r="P3090" s="14">
        <f t="shared" si="241"/>
        <v>42</v>
      </c>
      <c r="Q3090" s="9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240"/>
        <v>23</v>
      </c>
      <c r="P3091" s="14">
        <f t="shared" si="241"/>
        <v>130.09</v>
      </c>
      <c r="Q3091" s="9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240"/>
        <v>5</v>
      </c>
      <c r="P3092" s="14">
        <f t="shared" si="241"/>
        <v>1270.22</v>
      </c>
      <c r="Q3092" s="9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240"/>
        <v>16</v>
      </c>
      <c r="P3093" s="14">
        <f t="shared" si="241"/>
        <v>88.44</v>
      </c>
      <c r="Q3093" s="9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240"/>
        <v>1</v>
      </c>
      <c r="P3094" s="14">
        <f t="shared" si="241"/>
        <v>56.34</v>
      </c>
      <c r="Q3094" s="9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240"/>
        <v>23</v>
      </c>
      <c r="P3095" s="14">
        <f t="shared" si="241"/>
        <v>53.53</v>
      </c>
      <c r="Q3095" s="9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240"/>
        <v>0</v>
      </c>
      <c r="P3096" s="14">
        <f t="shared" si="241"/>
        <v>25</v>
      </c>
      <c r="Q3096" s="9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240"/>
        <v>0</v>
      </c>
      <c r="P3097" s="14">
        <f t="shared" si="241"/>
        <v>50</v>
      </c>
      <c r="Q3097" s="9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240"/>
        <v>4</v>
      </c>
      <c r="P3098" s="14">
        <f t="shared" si="241"/>
        <v>56.79</v>
      </c>
      <c r="Q3098" s="9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240"/>
        <v>17</v>
      </c>
      <c r="P3099" s="14">
        <f t="shared" si="241"/>
        <v>40.83</v>
      </c>
      <c r="Q3099" s="9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240"/>
        <v>4</v>
      </c>
      <c r="P3100" s="14">
        <f t="shared" si="241"/>
        <v>65.11</v>
      </c>
      <c r="Q3100" s="9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240"/>
        <v>14</v>
      </c>
      <c r="P3101" s="14">
        <f t="shared" si="241"/>
        <v>55.6</v>
      </c>
      <c r="Q3101" s="9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240"/>
        <v>15</v>
      </c>
      <c r="P3102" s="14">
        <f t="shared" si="241"/>
        <v>140.54</v>
      </c>
      <c r="Q3102" s="9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240"/>
        <v>12</v>
      </c>
      <c r="P3103" s="14">
        <f t="shared" si="241"/>
        <v>25</v>
      </c>
      <c r="Q3103" s="9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240"/>
        <v>39</v>
      </c>
      <c r="P3104" s="14">
        <f t="shared" si="241"/>
        <v>69.53</v>
      </c>
      <c r="Q3104" s="9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240"/>
        <v>0</v>
      </c>
      <c r="P3105" s="14">
        <f t="shared" si="241"/>
        <v>5.5</v>
      </c>
      <c r="Q3105" s="9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240"/>
        <v>30</v>
      </c>
      <c r="P3106" s="14">
        <f t="shared" si="241"/>
        <v>237</v>
      </c>
      <c r="Q3106" s="9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240"/>
        <v>42</v>
      </c>
      <c r="P3107" s="14">
        <f t="shared" si="241"/>
        <v>79.87</v>
      </c>
      <c r="Q3107" s="9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240"/>
        <v>4</v>
      </c>
      <c r="P3108" s="14">
        <f t="shared" si="241"/>
        <v>10.25</v>
      </c>
      <c r="Q3108" s="9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240"/>
        <v>20</v>
      </c>
      <c r="P3109" s="14">
        <f t="shared" si="241"/>
        <v>272.58999999999997</v>
      </c>
      <c r="Q3109" s="9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240"/>
        <v>0</v>
      </c>
      <c r="P3110" s="14">
        <f t="shared" si="241"/>
        <v>13</v>
      </c>
      <c r="Q3110" s="9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240"/>
        <v>25</v>
      </c>
      <c r="P3111" s="14">
        <f t="shared" si="241"/>
        <v>58.18</v>
      </c>
      <c r="Q3111" s="9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240"/>
        <v>0</v>
      </c>
      <c r="P3112" s="14">
        <f t="shared" si="241"/>
        <v>10</v>
      </c>
      <c r="Q3112" s="9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240"/>
        <v>27</v>
      </c>
      <c r="P3113" s="14">
        <f t="shared" si="241"/>
        <v>70.11</v>
      </c>
      <c r="Q3113" s="9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240"/>
        <v>5</v>
      </c>
      <c r="P3114" s="14">
        <f t="shared" si="241"/>
        <v>57.89</v>
      </c>
      <c r="Q3114" s="9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240"/>
        <v>4</v>
      </c>
      <c r="P3115" s="14">
        <f t="shared" si="241"/>
        <v>125.27</v>
      </c>
      <c r="Q3115" s="9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240"/>
        <v>0</v>
      </c>
      <c r="P3116" s="14">
        <f t="shared" si="241"/>
        <v>0</v>
      </c>
      <c r="Q3116" s="9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240"/>
        <v>3</v>
      </c>
      <c r="P3117" s="14">
        <f t="shared" si="241"/>
        <v>300</v>
      </c>
      <c r="Q3117" s="9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240"/>
        <v>57</v>
      </c>
      <c r="P3118" s="14">
        <f t="shared" si="241"/>
        <v>43</v>
      </c>
      <c r="Q3118" s="9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240"/>
        <v>0</v>
      </c>
      <c r="P3119" s="14">
        <f t="shared" si="241"/>
        <v>1</v>
      </c>
      <c r="Q3119" s="9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240"/>
        <v>0</v>
      </c>
      <c r="P3120" s="14">
        <f t="shared" si="241"/>
        <v>775</v>
      </c>
      <c r="Q3120" s="9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240"/>
        <v>0</v>
      </c>
      <c r="P3121" s="14">
        <f t="shared" si="241"/>
        <v>5</v>
      </c>
      <c r="Q3121" s="9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240"/>
        <v>0</v>
      </c>
      <c r="P3122" s="14">
        <f t="shared" si="241"/>
        <v>12.8</v>
      </c>
      <c r="Q3122" s="9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240"/>
        <v>1</v>
      </c>
      <c r="P3123" s="14">
        <f t="shared" si="241"/>
        <v>10</v>
      </c>
      <c r="Q3123" s="9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240"/>
        <v>58</v>
      </c>
      <c r="P3124" s="14">
        <f t="shared" si="241"/>
        <v>58</v>
      </c>
      <c r="Q3124" s="9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240"/>
        <v>68</v>
      </c>
      <c r="P3125" s="14">
        <f t="shared" si="241"/>
        <v>244.8</v>
      </c>
      <c r="Q3125" s="9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240"/>
        <v>0</v>
      </c>
      <c r="P3126" s="14">
        <f t="shared" si="241"/>
        <v>6.5</v>
      </c>
      <c r="Q3126" s="9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240"/>
        <v>0</v>
      </c>
      <c r="P3127" s="14">
        <f t="shared" si="241"/>
        <v>0</v>
      </c>
      <c r="Q3127" s="9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240"/>
        <v>4</v>
      </c>
      <c r="P3128" s="14">
        <f t="shared" si="241"/>
        <v>61.18</v>
      </c>
      <c r="Q3128" s="9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240"/>
        <v>0</v>
      </c>
      <c r="P3129" s="14">
        <f t="shared" si="241"/>
        <v>0</v>
      </c>
      <c r="Q3129" s="9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240"/>
        <v>109</v>
      </c>
      <c r="P3130" s="14">
        <f t="shared" si="241"/>
        <v>139.24</v>
      </c>
      <c r="Q3130" s="9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240"/>
        <v>1</v>
      </c>
      <c r="P3131" s="14">
        <f t="shared" si="241"/>
        <v>10</v>
      </c>
      <c r="Q3131" s="9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240"/>
        <v>4</v>
      </c>
      <c r="P3132" s="14">
        <f t="shared" si="241"/>
        <v>93.75</v>
      </c>
      <c r="Q3132" s="9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240"/>
        <v>16</v>
      </c>
      <c r="P3133" s="14">
        <f t="shared" si="241"/>
        <v>53.75</v>
      </c>
      <c r="Q3133" s="9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240"/>
        <v>0</v>
      </c>
      <c r="P3134" s="14">
        <f t="shared" si="241"/>
        <v>10</v>
      </c>
      <c r="Q3134" s="9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240"/>
        <v>108</v>
      </c>
      <c r="P3135" s="14">
        <f t="shared" si="241"/>
        <v>33.75</v>
      </c>
      <c r="Q3135" s="9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240"/>
        <v>23</v>
      </c>
      <c r="P3136" s="14">
        <f t="shared" si="241"/>
        <v>18.75</v>
      </c>
      <c r="Q3136" s="9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240"/>
        <v>21</v>
      </c>
      <c r="P3137" s="14">
        <f t="shared" si="241"/>
        <v>23.14</v>
      </c>
      <c r="Q3137" s="9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si="240"/>
        <v>128</v>
      </c>
      <c r="P3138" s="14">
        <f t="shared" si="241"/>
        <v>29.05</v>
      </c>
      <c r="Q3138" s="9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ref="O3139:O3202" si="245">ROUND(E3139/D3139*100,0)</f>
        <v>3</v>
      </c>
      <c r="P3139" s="14">
        <f t="shared" ref="P3139:P3202" si="246">IFERROR(ROUND(E3139/L3139,2),0)</f>
        <v>50</v>
      </c>
      <c r="Q3139" s="9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245"/>
        <v>0</v>
      </c>
      <c r="P3140" s="14">
        <f t="shared" si="246"/>
        <v>0</v>
      </c>
      <c r="Q3140" s="9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245"/>
        <v>5</v>
      </c>
      <c r="P3141" s="14">
        <f t="shared" si="246"/>
        <v>450</v>
      </c>
      <c r="Q3141" s="9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245"/>
        <v>1</v>
      </c>
      <c r="P3142" s="14">
        <f t="shared" si="246"/>
        <v>24</v>
      </c>
      <c r="Q3142" s="9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245"/>
        <v>52</v>
      </c>
      <c r="P3143" s="14">
        <f t="shared" si="246"/>
        <v>32.25</v>
      </c>
      <c r="Q3143" s="9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245"/>
        <v>2</v>
      </c>
      <c r="P3144" s="14">
        <f t="shared" si="246"/>
        <v>15</v>
      </c>
      <c r="Q3144" s="9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245"/>
        <v>0</v>
      </c>
      <c r="P3145" s="14">
        <f t="shared" si="246"/>
        <v>0</v>
      </c>
      <c r="Q3145" s="9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245"/>
        <v>75</v>
      </c>
      <c r="P3146" s="14">
        <f t="shared" si="246"/>
        <v>251.33</v>
      </c>
      <c r="Q3146" s="9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245"/>
        <v>0</v>
      </c>
      <c r="P3147" s="14">
        <f t="shared" si="246"/>
        <v>0</v>
      </c>
      <c r="Q3147" s="9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245"/>
        <v>11</v>
      </c>
      <c r="P3148" s="14">
        <f t="shared" si="246"/>
        <v>437.5</v>
      </c>
      <c r="Q3148" s="9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245"/>
        <v>118</v>
      </c>
      <c r="P3149" s="14">
        <f t="shared" si="246"/>
        <v>110.35</v>
      </c>
      <c r="Q3149" s="9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245"/>
        <v>131</v>
      </c>
      <c r="P3150" s="14">
        <f t="shared" si="246"/>
        <v>41.42</v>
      </c>
      <c r="Q3150" s="9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245"/>
        <v>104</v>
      </c>
      <c r="P3151" s="14">
        <f t="shared" si="246"/>
        <v>52</v>
      </c>
      <c r="Q3151" s="9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245"/>
        <v>101</v>
      </c>
      <c r="P3152" s="14">
        <f t="shared" si="246"/>
        <v>33.99</v>
      </c>
      <c r="Q3152" s="9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245"/>
        <v>100</v>
      </c>
      <c r="P3153" s="14">
        <f t="shared" si="246"/>
        <v>103.35</v>
      </c>
      <c r="Q3153" s="9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245"/>
        <v>106</v>
      </c>
      <c r="P3154" s="14">
        <f t="shared" si="246"/>
        <v>34.79</v>
      </c>
      <c r="Q3154" s="9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245"/>
        <v>336</v>
      </c>
      <c r="P3155" s="14">
        <f t="shared" si="246"/>
        <v>41.77</v>
      </c>
      <c r="Q3155" s="9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245"/>
        <v>113</v>
      </c>
      <c r="P3156" s="14">
        <f t="shared" si="246"/>
        <v>64.27</v>
      </c>
      <c r="Q3156" s="9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245"/>
        <v>189</v>
      </c>
      <c r="P3157" s="14">
        <f t="shared" si="246"/>
        <v>31.21</v>
      </c>
      <c r="Q3157" s="9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245"/>
        <v>102</v>
      </c>
      <c r="P3158" s="14">
        <f t="shared" si="246"/>
        <v>62.92</v>
      </c>
      <c r="Q3158" s="9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245"/>
        <v>101</v>
      </c>
      <c r="P3159" s="14">
        <f t="shared" si="246"/>
        <v>98.54</v>
      </c>
      <c r="Q3159" s="9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245"/>
        <v>114</v>
      </c>
      <c r="P3160" s="14">
        <f t="shared" si="246"/>
        <v>82.61</v>
      </c>
      <c r="Q3160" s="9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245"/>
        <v>133</v>
      </c>
      <c r="P3161" s="14">
        <f t="shared" si="246"/>
        <v>38.5</v>
      </c>
      <c r="Q3161" s="9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245"/>
        <v>102</v>
      </c>
      <c r="P3162" s="14">
        <f t="shared" si="246"/>
        <v>80.16</v>
      </c>
      <c r="Q3162" s="9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245"/>
        <v>105</v>
      </c>
      <c r="P3163" s="14">
        <f t="shared" si="246"/>
        <v>28.41</v>
      </c>
      <c r="Q3163" s="9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245"/>
        <v>127</v>
      </c>
      <c r="P3164" s="14">
        <f t="shared" si="246"/>
        <v>80.73</v>
      </c>
      <c r="Q3164" s="9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245"/>
        <v>111</v>
      </c>
      <c r="P3165" s="14">
        <f t="shared" si="246"/>
        <v>200.69</v>
      </c>
      <c r="Q3165" s="9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245"/>
        <v>107</v>
      </c>
      <c r="P3166" s="14">
        <f t="shared" si="246"/>
        <v>37.590000000000003</v>
      </c>
      <c r="Q3166" s="9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245"/>
        <v>163</v>
      </c>
      <c r="P3167" s="14">
        <f t="shared" si="246"/>
        <v>58.1</v>
      </c>
      <c r="Q3167" s="9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245"/>
        <v>160</v>
      </c>
      <c r="P3168" s="14">
        <f t="shared" si="246"/>
        <v>60.3</v>
      </c>
      <c r="Q3168" s="9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245"/>
        <v>116</v>
      </c>
      <c r="P3169" s="14">
        <f t="shared" si="246"/>
        <v>63.36</v>
      </c>
      <c r="Q3169" s="9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245"/>
        <v>124</v>
      </c>
      <c r="P3170" s="14">
        <f t="shared" si="246"/>
        <v>50.9</v>
      </c>
      <c r="Q3170" s="9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245"/>
        <v>103</v>
      </c>
      <c r="P3171" s="14">
        <f t="shared" si="246"/>
        <v>100.5</v>
      </c>
      <c r="Q3171" s="9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245"/>
        <v>112</v>
      </c>
      <c r="P3172" s="14">
        <f t="shared" si="246"/>
        <v>31.62</v>
      </c>
      <c r="Q3172" s="9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245"/>
        <v>109</v>
      </c>
      <c r="P3173" s="14">
        <f t="shared" si="246"/>
        <v>65.099999999999994</v>
      </c>
      <c r="Q3173" s="9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245"/>
        <v>115</v>
      </c>
      <c r="P3174" s="14">
        <f t="shared" si="246"/>
        <v>79.31</v>
      </c>
      <c r="Q3174" s="9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245"/>
        <v>103</v>
      </c>
      <c r="P3175" s="14">
        <f t="shared" si="246"/>
        <v>139.19</v>
      </c>
      <c r="Q3175" s="9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245"/>
        <v>101</v>
      </c>
      <c r="P3176" s="14">
        <f t="shared" si="246"/>
        <v>131.91</v>
      </c>
      <c r="Q3176" s="9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245"/>
        <v>110</v>
      </c>
      <c r="P3177" s="14">
        <f t="shared" si="246"/>
        <v>91.3</v>
      </c>
      <c r="Q3177" s="9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245"/>
        <v>115</v>
      </c>
      <c r="P3178" s="14">
        <f t="shared" si="246"/>
        <v>39.67</v>
      </c>
      <c r="Q3178" s="9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245"/>
        <v>117</v>
      </c>
      <c r="P3179" s="14">
        <f t="shared" si="246"/>
        <v>57.55</v>
      </c>
      <c r="Q3179" s="9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245"/>
        <v>172</v>
      </c>
      <c r="P3180" s="14">
        <f t="shared" si="246"/>
        <v>33.03</v>
      </c>
      <c r="Q3180" s="9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245"/>
        <v>114</v>
      </c>
      <c r="P3181" s="14">
        <f t="shared" si="246"/>
        <v>77.34</v>
      </c>
      <c r="Q3181" s="9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245"/>
        <v>120</v>
      </c>
      <c r="P3182" s="14">
        <f t="shared" si="246"/>
        <v>31.93</v>
      </c>
      <c r="Q3182" s="9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245"/>
        <v>109</v>
      </c>
      <c r="P3183" s="14">
        <f t="shared" si="246"/>
        <v>36.33</v>
      </c>
      <c r="Q3183" s="9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245"/>
        <v>101</v>
      </c>
      <c r="P3184" s="14">
        <f t="shared" si="246"/>
        <v>46.77</v>
      </c>
      <c r="Q3184" s="9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245"/>
        <v>109</v>
      </c>
      <c r="P3185" s="14">
        <f t="shared" si="246"/>
        <v>40.07</v>
      </c>
      <c r="Q3185" s="9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245"/>
        <v>107</v>
      </c>
      <c r="P3186" s="14">
        <f t="shared" si="246"/>
        <v>100.22</v>
      </c>
      <c r="Q3186" s="9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245"/>
        <v>100</v>
      </c>
      <c r="P3187" s="14">
        <f t="shared" si="246"/>
        <v>41.67</v>
      </c>
      <c r="Q3187" s="9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245"/>
        <v>102</v>
      </c>
      <c r="P3188" s="14">
        <f t="shared" si="246"/>
        <v>46.71</v>
      </c>
      <c r="Q3188" s="9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245"/>
        <v>116</v>
      </c>
      <c r="P3189" s="14">
        <f t="shared" si="246"/>
        <v>71.489999999999995</v>
      </c>
      <c r="Q3189" s="9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245"/>
        <v>65</v>
      </c>
      <c r="P3190" s="14">
        <f t="shared" si="246"/>
        <v>14.44</v>
      </c>
      <c r="Q3190" s="9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245"/>
        <v>12</v>
      </c>
      <c r="P3191" s="14">
        <f t="shared" si="246"/>
        <v>356.84</v>
      </c>
      <c r="Q3191" s="9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245"/>
        <v>0</v>
      </c>
      <c r="P3192" s="14">
        <f t="shared" si="246"/>
        <v>0</v>
      </c>
      <c r="Q3192" s="9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245"/>
        <v>4</v>
      </c>
      <c r="P3193" s="14">
        <f t="shared" si="246"/>
        <v>37.75</v>
      </c>
      <c r="Q3193" s="9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245"/>
        <v>1</v>
      </c>
      <c r="P3194" s="14">
        <f t="shared" si="246"/>
        <v>12.75</v>
      </c>
      <c r="Q3194" s="9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245"/>
        <v>12</v>
      </c>
      <c r="P3195" s="14">
        <f t="shared" si="246"/>
        <v>24.46</v>
      </c>
      <c r="Q3195" s="9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245"/>
        <v>0</v>
      </c>
      <c r="P3196" s="14">
        <f t="shared" si="246"/>
        <v>0</v>
      </c>
      <c r="Q3196" s="9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245"/>
        <v>59</v>
      </c>
      <c r="P3197" s="14">
        <f t="shared" si="246"/>
        <v>53.08</v>
      </c>
      <c r="Q3197" s="9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245"/>
        <v>0</v>
      </c>
      <c r="P3198" s="14">
        <f t="shared" si="246"/>
        <v>300</v>
      </c>
      <c r="Q3198" s="9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245"/>
        <v>11</v>
      </c>
      <c r="P3199" s="14">
        <f t="shared" si="246"/>
        <v>286.25</v>
      </c>
      <c r="Q3199" s="9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245"/>
        <v>0</v>
      </c>
      <c r="P3200" s="14">
        <f t="shared" si="246"/>
        <v>36.67</v>
      </c>
      <c r="Q3200" s="9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245"/>
        <v>52</v>
      </c>
      <c r="P3201" s="14">
        <f t="shared" si="246"/>
        <v>49.21</v>
      </c>
      <c r="Q3201" s="9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si="245"/>
        <v>0</v>
      </c>
      <c r="P3202" s="14">
        <f t="shared" si="246"/>
        <v>1</v>
      </c>
      <c r="Q3202" s="9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ref="O3203:O3266" si="250">ROUND(E3203/D3203*100,0)</f>
        <v>1</v>
      </c>
      <c r="P3203" s="14">
        <f t="shared" ref="P3203:P3266" si="251">IFERROR(ROUND(E3203/L3203,2),0)</f>
        <v>12.5</v>
      </c>
      <c r="Q3203" s="9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50"/>
        <v>55</v>
      </c>
      <c r="P3204" s="14">
        <f t="shared" si="251"/>
        <v>109.04</v>
      </c>
      <c r="Q3204" s="9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50"/>
        <v>25</v>
      </c>
      <c r="P3205" s="14">
        <f t="shared" si="251"/>
        <v>41.67</v>
      </c>
      <c r="Q3205" s="9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50"/>
        <v>0</v>
      </c>
      <c r="P3206" s="14">
        <f t="shared" si="251"/>
        <v>0</v>
      </c>
      <c r="Q3206" s="9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50"/>
        <v>3</v>
      </c>
      <c r="P3207" s="14">
        <f t="shared" si="251"/>
        <v>22.75</v>
      </c>
      <c r="Q3207" s="9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50"/>
        <v>0</v>
      </c>
      <c r="P3208" s="14">
        <f t="shared" si="251"/>
        <v>0</v>
      </c>
      <c r="Q3208" s="9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50"/>
        <v>46</v>
      </c>
      <c r="P3209" s="14">
        <f t="shared" si="251"/>
        <v>70.83</v>
      </c>
      <c r="Q3209" s="9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50"/>
        <v>104</v>
      </c>
      <c r="P3210" s="14">
        <f t="shared" si="251"/>
        <v>63.11</v>
      </c>
      <c r="Q3210" s="9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50"/>
        <v>119</v>
      </c>
      <c r="P3211" s="14">
        <f t="shared" si="251"/>
        <v>50.16</v>
      </c>
      <c r="Q3211" s="9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50"/>
        <v>126</v>
      </c>
      <c r="P3212" s="14">
        <f t="shared" si="251"/>
        <v>62.88</v>
      </c>
      <c r="Q3212" s="9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50"/>
        <v>120</v>
      </c>
      <c r="P3213" s="14">
        <f t="shared" si="251"/>
        <v>85.53</v>
      </c>
      <c r="Q3213" s="9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50"/>
        <v>126</v>
      </c>
      <c r="P3214" s="14">
        <f t="shared" si="251"/>
        <v>53.72</v>
      </c>
      <c r="Q3214" s="9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50"/>
        <v>100</v>
      </c>
      <c r="P3215" s="14">
        <f t="shared" si="251"/>
        <v>127.81</v>
      </c>
      <c r="Q3215" s="9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50"/>
        <v>102</v>
      </c>
      <c r="P3216" s="14">
        <f t="shared" si="251"/>
        <v>106.57</v>
      </c>
      <c r="Q3216" s="9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50"/>
        <v>100</v>
      </c>
      <c r="P3217" s="14">
        <f t="shared" si="251"/>
        <v>262.11</v>
      </c>
      <c r="Q3217" s="9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50"/>
        <v>100</v>
      </c>
      <c r="P3218" s="14">
        <f t="shared" si="251"/>
        <v>57.17</v>
      </c>
      <c r="Q3218" s="9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50"/>
        <v>116</v>
      </c>
      <c r="P3219" s="14">
        <f t="shared" si="251"/>
        <v>50.2</v>
      </c>
      <c r="Q3219" s="9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50"/>
        <v>102</v>
      </c>
      <c r="P3220" s="14">
        <f t="shared" si="251"/>
        <v>66.59</v>
      </c>
      <c r="Q3220" s="9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50"/>
        <v>100</v>
      </c>
      <c r="P3221" s="14">
        <f t="shared" si="251"/>
        <v>168.25</v>
      </c>
      <c r="Q3221" s="9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50"/>
        <v>101</v>
      </c>
      <c r="P3222" s="14">
        <f t="shared" si="251"/>
        <v>256.37</v>
      </c>
      <c r="Q3222" s="9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50"/>
        <v>103</v>
      </c>
      <c r="P3223" s="14">
        <f t="shared" si="251"/>
        <v>36.61</v>
      </c>
      <c r="Q3223" s="9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50"/>
        <v>125</v>
      </c>
      <c r="P3224" s="14">
        <f t="shared" si="251"/>
        <v>37.14</v>
      </c>
      <c r="Q3224" s="9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50"/>
        <v>110</v>
      </c>
      <c r="P3225" s="14">
        <f t="shared" si="251"/>
        <v>45.88</v>
      </c>
      <c r="Q3225" s="9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50"/>
        <v>102</v>
      </c>
      <c r="P3226" s="14">
        <f t="shared" si="251"/>
        <v>141.71</v>
      </c>
      <c r="Q3226" s="9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50"/>
        <v>102</v>
      </c>
      <c r="P3227" s="14">
        <f t="shared" si="251"/>
        <v>52.49</v>
      </c>
      <c r="Q3227" s="9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50"/>
        <v>104</v>
      </c>
      <c r="P3228" s="14">
        <f t="shared" si="251"/>
        <v>59.52</v>
      </c>
      <c r="Q3228" s="9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50"/>
        <v>125</v>
      </c>
      <c r="P3229" s="14">
        <f t="shared" si="251"/>
        <v>50</v>
      </c>
      <c r="Q3229" s="9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50"/>
        <v>102</v>
      </c>
      <c r="P3230" s="14">
        <f t="shared" si="251"/>
        <v>193.62</v>
      </c>
      <c r="Q3230" s="9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50"/>
        <v>108</v>
      </c>
      <c r="P3231" s="14">
        <f t="shared" si="251"/>
        <v>106.8</v>
      </c>
      <c r="Q3231" s="9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50"/>
        <v>110</v>
      </c>
      <c r="P3232" s="14">
        <f t="shared" si="251"/>
        <v>77.22</v>
      </c>
      <c r="Q3232" s="9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50"/>
        <v>161</v>
      </c>
      <c r="P3233" s="14">
        <f t="shared" si="251"/>
        <v>57.5</v>
      </c>
      <c r="Q3233" s="9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50"/>
        <v>131</v>
      </c>
      <c r="P3234" s="14">
        <f t="shared" si="251"/>
        <v>50.46</v>
      </c>
      <c r="Q3234" s="9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50"/>
        <v>119</v>
      </c>
      <c r="P3235" s="14">
        <f t="shared" si="251"/>
        <v>97.38</v>
      </c>
      <c r="Q3235" s="9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50"/>
        <v>100</v>
      </c>
      <c r="P3236" s="14">
        <f t="shared" si="251"/>
        <v>34.92</v>
      </c>
      <c r="Q3236" s="9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50"/>
        <v>103</v>
      </c>
      <c r="P3237" s="14">
        <f t="shared" si="251"/>
        <v>85.53</v>
      </c>
      <c r="Q3237" s="9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50"/>
        <v>101</v>
      </c>
      <c r="P3238" s="14">
        <f t="shared" si="251"/>
        <v>182.91</v>
      </c>
      <c r="Q3238" s="9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50"/>
        <v>101</v>
      </c>
      <c r="P3239" s="14">
        <f t="shared" si="251"/>
        <v>131.13999999999999</v>
      </c>
      <c r="Q3239" s="9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50"/>
        <v>112</v>
      </c>
      <c r="P3240" s="14">
        <f t="shared" si="251"/>
        <v>39.81</v>
      </c>
      <c r="Q3240" s="9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50"/>
        <v>106</v>
      </c>
      <c r="P3241" s="14">
        <f t="shared" si="251"/>
        <v>59.7</v>
      </c>
      <c r="Q3241" s="9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50"/>
        <v>101</v>
      </c>
      <c r="P3242" s="14">
        <f t="shared" si="251"/>
        <v>88.74</v>
      </c>
      <c r="Q3242" s="9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50"/>
        <v>115</v>
      </c>
      <c r="P3243" s="14">
        <f t="shared" si="251"/>
        <v>58.69</v>
      </c>
      <c r="Q3243" s="9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50"/>
        <v>127</v>
      </c>
      <c r="P3244" s="14">
        <f t="shared" si="251"/>
        <v>69.569999999999993</v>
      </c>
      <c r="Q3244" s="9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50"/>
        <v>103</v>
      </c>
      <c r="P3245" s="14">
        <f t="shared" si="251"/>
        <v>115.87</v>
      </c>
      <c r="Q3245" s="9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50"/>
        <v>103</v>
      </c>
      <c r="P3246" s="14">
        <f t="shared" si="251"/>
        <v>23.87</v>
      </c>
      <c r="Q3246" s="9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50"/>
        <v>104</v>
      </c>
      <c r="P3247" s="14">
        <f t="shared" si="251"/>
        <v>81.13</v>
      </c>
      <c r="Q3247" s="9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50"/>
        <v>111</v>
      </c>
      <c r="P3248" s="14">
        <f t="shared" si="251"/>
        <v>57.63</v>
      </c>
      <c r="Q3248" s="9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50"/>
        <v>106</v>
      </c>
      <c r="P3249" s="14">
        <f t="shared" si="251"/>
        <v>46.43</v>
      </c>
      <c r="Q3249" s="9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50"/>
        <v>101</v>
      </c>
      <c r="P3250" s="14">
        <f t="shared" si="251"/>
        <v>60.48</v>
      </c>
      <c r="Q3250" s="9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50"/>
        <v>105</v>
      </c>
      <c r="P3251" s="14">
        <f t="shared" si="251"/>
        <v>65.58</v>
      </c>
      <c r="Q3251" s="9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50"/>
        <v>102</v>
      </c>
      <c r="P3252" s="14">
        <f t="shared" si="251"/>
        <v>119.19</v>
      </c>
      <c r="Q3252" s="9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50"/>
        <v>111</v>
      </c>
      <c r="P3253" s="14">
        <f t="shared" si="251"/>
        <v>83.05</v>
      </c>
      <c r="Q3253" s="9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50"/>
        <v>128</v>
      </c>
      <c r="P3254" s="14">
        <f t="shared" si="251"/>
        <v>57.52</v>
      </c>
      <c r="Q3254" s="9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50"/>
        <v>102</v>
      </c>
      <c r="P3255" s="14">
        <f t="shared" si="251"/>
        <v>177.09</v>
      </c>
      <c r="Q3255" s="9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50"/>
        <v>101</v>
      </c>
      <c r="P3256" s="14">
        <f t="shared" si="251"/>
        <v>70.77</v>
      </c>
      <c r="Q3256" s="9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50"/>
        <v>175</v>
      </c>
      <c r="P3257" s="14">
        <f t="shared" si="251"/>
        <v>29.17</v>
      </c>
      <c r="Q3257" s="9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50"/>
        <v>128</v>
      </c>
      <c r="P3258" s="14">
        <f t="shared" si="251"/>
        <v>72.760000000000005</v>
      </c>
      <c r="Q3258" s="9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50"/>
        <v>106</v>
      </c>
      <c r="P3259" s="14">
        <f t="shared" si="251"/>
        <v>51.85</v>
      </c>
      <c r="Q3259" s="9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50"/>
        <v>105</v>
      </c>
      <c r="P3260" s="14">
        <f t="shared" si="251"/>
        <v>98.2</v>
      </c>
      <c r="Q3260" s="9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50"/>
        <v>106</v>
      </c>
      <c r="P3261" s="14">
        <f t="shared" si="251"/>
        <v>251.74</v>
      </c>
      <c r="Q3261" s="9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50"/>
        <v>109</v>
      </c>
      <c r="P3262" s="14">
        <f t="shared" si="251"/>
        <v>74.819999999999993</v>
      </c>
      <c r="Q3262" s="9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50"/>
        <v>100</v>
      </c>
      <c r="P3263" s="14">
        <f t="shared" si="251"/>
        <v>67.650000000000006</v>
      </c>
      <c r="Q3263" s="9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50"/>
        <v>103</v>
      </c>
      <c r="P3264" s="14">
        <f t="shared" si="251"/>
        <v>93.81</v>
      </c>
      <c r="Q3264" s="9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50"/>
        <v>112</v>
      </c>
      <c r="P3265" s="14">
        <f t="shared" si="251"/>
        <v>41.24</v>
      </c>
      <c r="Q3265" s="9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si="250"/>
        <v>103</v>
      </c>
      <c r="P3266" s="14">
        <f t="shared" si="251"/>
        <v>52.55</v>
      </c>
      <c r="Q3266" s="9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ref="O3267:O3330" si="255">ROUND(E3267/D3267*100,0)</f>
        <v>164</v>
      </c>
      <c r="P3267" s="14">
        <f t="shared" ref="P3267:P3330" si="256">IFERROR(ROUND(E3267/L3267,2),0)</f>
        <v>70.290000000000006</v>
      </c>
      <c r="Q3267" s="9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55"/>
        <v>131</v>
      </c>
      <c r="P3268" s="14">
        <f t="shared" si="256"/>
        <v>48.33</v>
      </c>
      <c r="Q3268" s="9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55"/>
        <v>102</v>
      </c>
      <c r="P3269" s="14">
        <f t="shared" si="256"/>
        <v>53.18</v>
      </c>
      <c r="Q3269" s="9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55"/>
        <v>128</v>
      </c>
      <c r="P3270" s="14">
        <f t="shared" si="256"/>
        <v>60.95</v>
      </c>
      <c r="Q3270" s="9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55"/>
        <v>102</v>
      </c>
      <c r="P3271" s="14">
        <f t="shared" si="256"/>
        <v>116</v>
      </c>
      <c r="Q3271" s="9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55"/>
        <v>102</v>
      </c>
      <c r="P3272" s="14">
        <f t="shared" si="256"/>
        <v>61</v>
      </c>
      <c r="Q3272" s="9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55"/>
        <v>130</v>
      </c>
      <c r="P3273" s="14">
        <f t="shared" si="256"/>
        <v>38.24</v>
      </c>
      <c r="Q3273" s="9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55"/>
        <v>154</v>
      </c>
      <c r="P3274" s="14">
        <f t="shared" si="256"/>
        <v>106.5</v>
      </c>
      <c r="Q3274" s="9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55"/>
        <v>107</v>
      </c>
      <c r="P3275" s="14">
        <f t="shared" si="256"/>
        <v>204.57</v>
      </c>
      <c r="Q3275" s="9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55"/>
        <v>101</v>
      </c>
      <c r="P3276" s="14">
        <f t="shared" si="256"/>
        <v>54.91</v>
      </c>
      <c r="Q3276" s="9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55"/>
        <v>100</v>
      </c>
      <c r="P3277" s="14">
        <f t="shared" si="256"/>
        <v>150.41999999999999</v>
      </c>
      <c r="Q3277" s="9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55"/>
        <v>117</v>
      </c>
      <c r="P3278" s="14">
        <f t="shared" si="256"/>
        <v>52.58</v>
      </c>
      <c r="Q3278" s="9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55"/>
        <v>109</v>
      </c>
      <c r="P3279" s="14">
        <f t="shared" si="256"/>
        <v>54.3</v>
      </c>
      <c r="Q3279" s="9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55"/>
        <v>103</v>
      </c>
      <c r="P3280" s="14">
        <f t="shared" si="256"/>
        <v>76.03</v>
      </c>
      <c r="Q3280" s="9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55"/>
        <v>114</v>
      </c>
      <c r="P3281" s="14">
        <f t="shared" si="256"/>
        <v>105.21</v>
      </c>
      <c r="Q3281" s="9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55"/>
        <v>103</v>
      </c>
      <c r="P3282" s="14">
        <f t="shared" si="256"/>
        <v>68.67</v>
      </c>
      <c r="Q3282" s="9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55"/>
        <v>122</v>
      </c>
      <c r="P3283" s="14">
        <f t="shared" si="256"/>
        <v>129.36000000000001</v>
      </c>
      <c r="Q3283" s="9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55"/>
        <v>103</v>
      </c>
      <c r="P3284" s="14">
        <f t="shared" si="256"/>
        <v>134.26</v>
      </c>
      <c r="Q3284" s="9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55"/>
        <v>105</v>
      </c>
      <c r="P3285" s="14">
        <f t="shared" si="256"/>
        <v>17.829999999999998</v>
      </c>
      <c r="Q3285" s="9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55"/>
        <v>102</v>
      </c>
      <c r="P3286" s="14">
        <f t="shared" si="256"/>
        <v>203.2</v>
      </c>
      <c r="Q3286" s="9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55"/>
        <v>112</v>
      </c>
      <c r="P3287" s="14">
        <f t="shared" si="256"/>
        <v>69.19</v>
      </c>
      <c r="Q3287" s="9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55"/>
        <v>102</v>
      </c>
      <c r="P3288" s="14">
        <f t="shared" si="256"/>
        <v>125.12</v>
      </c>
      <c r="Q3288" s="9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55"/>
        <v>100</v>
      </c>
      <c r="P3289" s="14">
        <f t="shared" si="256"/>
        <v>73.53</v>
      </c>
      <c r="Q3289" s="9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55"/>
        <v>100</v>
      </c>
      <c r="P3290" s="14">
        <f t="shared" si="256"/>
        <v>48.44</v>
      </c>
      <c r="Q3290" s="9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55"/>
        <v>133</v>
      </c>
      <c r="P3291" s="14">
        <f t="shared" si="256"/>
        <v>26.61</v>
      </c>
      <c r="Q3291" s="9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55"/>
        <v>121</v>
      </c>
      <c r="P3292" s="14">
        <f t="shared" si="256"/>
        <v>33.67</v>
      </c>
      <c r="Q3292" s="9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55"/>
        <v>114</v>
      </c>
      <c r="P3293" s="14">
        <f t="shared" si="256"/>
        <v>40.71</v>
      </c>
      <c r="Q3293" s="9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55"/>
        <v>286</v>
      </c>
      <c r="P3294" s="14">
        <f t="shared" si="256"/>
        <v>19.27</v>
      </c>
      <c r="Q3294" s="9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55"/>
        <v>170</v>
      </c>
      <c r="P3295" s="14">
        <f t="shared" si="256"/>
        <v>84.29</v>
      </c>
      <c r="Q3295" s="9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55"/>
        <v>118</v>
      </c>
      <c r="P3296" s="14">
        <f t="shared" si="256"/>
        <v>29.58</v>
      </c>
      <c r="Q3296" s="9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55"/>
        <v>103</v>
      </c>
      <c r="P3297" s="14">
        <f t="shared" si="256"/>
        <v>26.67</v>
      </c>
      <c r="Q3297" s="9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55"/>
        <v>144</v>
      </c>
      <c r="P3298" s="14">
        <f t="shared" si="256"/>
        <v>45.98</v>
      </c>
      <c r="Q3298" s="9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55"/>
        <v>100</v>
      </c>
      <c r="P3299" s="14">
        <f t="shared" si="256"/>
        <v>125.09</v>
      </c>
      <c r="Q3299" s="9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55"/>
        <v>102</v>
      </c>
      <c r="P3300" s="14">
        <f t="shared" si="256"/>
        <v>141.29</v>
      </c>
      <c r="Q3300" s="9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55"/>
        <v>116</v>
      </c>
      <c r="P3301" s="14">
        <f t="shared" si="256"/>
        <v>55.33</v>
      </c>
      <c r="Q3301" s="9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55"/>
        <v>136</v>
      </c>
      <c r="P3302" s="14">
        <f t="shared" si="256"/>
        <v>46.42</v>
      </c>
      <c r="Q3302" s="9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55"/>
        <v>133</v>
      </c>
      <c r="P3303" s="14">
        <f t="shared" si="256"/>
        <v>57.2</v>
      </c>
      <c r="Q3303" s="9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55"/>
        <v>103</v>
      </c>
      <c r="P3304" s="14">
        <f t="shared" si="256"/>
        <v>173.7</v>
      </c>
      <c r="Q3304" s="9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55"/>
        <v>116</v>
      </c>
      <c r="P3305" s="14">
        <f t="shared" si="256"/>
        <v>59.6</v>
      </c>
      <c r="Q3305" s="9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55"/>
        <v>105</v>
      </c>
      <c r="P3306" s="14">
        <f t="shared" si="256"/>
        <v>89.59</v>
      </c>
      <c r="Q3306" s="9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55"/>
        <v>102</v>
      </c>
      <c r="P3307" s="14">
        <f t="shared" si="256"/>
        <v>204.05</v>
      </c>
      <c r="Q3307" s="9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55"/>
        <v>175</v>
      </c>
      <c r="P3308" s="14">
        <f t="shared" si="256"/>
        <v>48.7</v>
      </c>
      <c r="Q3308" s="9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55"/>
        <v>107</v>
      </c>
      <c r="P3309" s="14">
        <f t="shared" si="256"/>
        <v>53.34</v>
      </c>
      <c r="Q3309" s="9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55"/>
        <v>122</v>
      </c>
      <c r="P3310" s="14">
        <f t="shared" si="256"/>
        <v>75.09</v>
      </c>
      <c r="Q3310" s="9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55"/>
        <v>159</v>
      </c>
      <c r="P3311" s="14">
        <f t="shared" si="256"/>
        <v>18</v>
      </c>
      <c r="Q3311" s="9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55"/>
        <v>100</v>
      </c>
      <c r="P3312" s="14">
        <f t="shared" si="256"/>
        <v>209.84</v>
      </c>
      <c r="Q3312" s="9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55"/>
        <v>110</v>
      </c>
      <c r="P3313" s="14">
        <f t="shared" si="256"/>
        <v>61.02</v>
      </c>
      <c r="Q3313" s="9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55"/>
        <v>100</v>
      </c>
      <c r="P3314" s="14">
        <f t="shared" si="256"/>
        <v>61</v>
      </c>
      <c r="Q3314" s="9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55"/>
        <v>116</v>
      </c>
      <c r="P3315" s="14">
        <f t="shared" si="256"/>
        <v>80.03</v>
      </c>
      <c r="Q3315" s="9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55"/>
        <v>211</v>
      </c>
      <c r="P3316" s="14">
        <f t="shared" si="256"/>
        <v>29.07</v>
      </c>
      <c r="Q3316" s="9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55"/>
        <v>110</v>
      </c>
      <c r="P3317" s="14">
        <f t="shared" si="256"/>
        <v>49.44</v>
      </c>
      <c r="Q3317" s="9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55"/>
        <v>100</v>
      </c>
      <c r="P3318" s="14">
        <f t="shared" si="256"/>
        <v>93.98</v>
      </c>
      <c r="Q3318" s="9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55"/>
        <v>106</v>
      </c>
      <c r="P3319" s="14">
        <f t="shared" si="256"/>
        <v>61.94</v>
      </c>
      <c r="Q3319" s="9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55"/>
        <v>126</v>
      </c>
      <c r="P3320" s="14">
        <f t="shared" si="256"/>
        <v>78.5</v>
      </c>
      <c r="Q3320" s="9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55"/>
        <v>108</v>
      </c>
      <c r="P3321" s="14">
        <f t="shared" si="256"/>
        <v>33.75</v>
      </c>
      <c r="Q3321" s="9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55"/>
        <v>101</v>
      </c>
      <c r="P3322" s="14">
        <f t="shared" si="256"/>
        <v>66.45</v>
      </c>
      <c r="Q3322" s="9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55"/>
        <v>107</v>
      </c>
      <c r="P3323" s="14">
        <f t="shared" si="256"/>
        <v>35.799999999999997</v>
      </c>
      <c r="Q3323" s="9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55"/>
        <v>102</v>
      </c>
      <c r="P3324" s="14">
        <f t="shared" si="256"/>
        <v>145.65</v>
      </c>
      <c r="Q3324" s="9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55"/>
        <v>126</v>
      </c>
      <c r="P3325" s="14">
        <f t="shared" si="256"/>
        <v>25.69</v>
      </c>
      <c r="Q3325" s="9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55"/>
        <v>102</v>
      </c>
      <c r="P3326" s="14">
        <f t="shared" si="256"/>
        <v>152.5</v>
      </c>
      <c r="Q3326" s="9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55"/>
        <v>113</v>
      </c>
      <c r="P3327" s="14">
        <f t="shared" si="256"/>
        <v>30</v>
      </c>
      <c r="Q3327" s="9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55"/>
        <v>101</v>
      </c>
      <c r="P3328" s="14">
        <f t="shared" si="256"/>
        <v>142.28</v>
      </c>
      <c r="Q3328" s="9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55"/>
        <v>101</v>
      </c>
      <c r="P3329" s="14">
        <f t="shared" si="256"/>
        <v>24.55</v>
      </c>
      <c r="Q3329" s="9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si="255"/>
        <v>146</v>
      </c>
      <c r="P3330" s="14">
        <f t="shared" si="256"/>
        <v>292.77999999999997</v>
      </c>
      <c r="Q3330" s="9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ref="O3331:O3394" si="260">ROUND(E3331/D3331*100,0)</f>
        <v>117</v>
      </c>
      <c r="P3331" s="14">
        <f t="shared" ref="P3331:P3394" si="261">IFERROR(ROUND(E3331/L3331,2),0)</f>
        <v>44.92</v>
      </c>
      <c r="Q3331" s="9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60"/>
        <v>106</v>
      </c>
      <c r="P3332" s="14">
        <f t="shared" si="261"/>
        <v>23.1</v>
      </c>
      <c r="Q3332" s="9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60"/>
        <v>105</v>
      </c>
      <c r="P3333" s="14">
        <f t="shared" si="261"/>
        <v>80.400000000000006</v>
      </c>
      <c r="Q3333" s="9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60"/>
        <v>100</v>
      </c>
      <c r="P3334" s="14">
        <f t="shared" si="261"/>
        <v>72.290000000000006</v>
      </c>
      <c r="Q3334" s="9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60"/>
        <v>105</v>
      </c>
      <c r="P3335" s="14">
        <f t="shared" si="261"/>
        <v>32.97</v>
      </c>
      <c r="Q3335" s="9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60"/>
        <v>139</v>
      </c>
      <c r="P3336" s="14">
        <f t="shared" si="261"/>
        <v>116.65</v>
      </c>
      <c r="Q3336" s="9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60"/>
        <v>100</v>
      </c>
      <c r="P3337" s="14">
        <f t="shared" si="261"/>
        <v>79.62</v>
      </c>
      <c r="Q3337" s="9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60"/>
        <v>100</v>
      </c>
      <c r="P3338" s="14">
        <f t="shared" si="261"/>
        <v>27.78</v>
      </c>
      <c r="Q3338" s="9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60"/>
        <v>110</v>
      </c>
      <c r="P3339" s="14">
        <f t="shared" si="261"/>
        <v>81.03</v>
      </c>
      <c r="Q3339" s="9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60"/>
        <v>102</v>
      </c>
      <c r="P3340" s="14">
        <f t="shared" si="261"/>
        <v>136.85</v>
      </c>
      <c r="Q3340" s="9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60"/>
        <v>104</v>
      </c>
      <c r="P3341" s="14">
        <f t="shared" si="261"/>
        <v>177.62</v>
      </c>
      <c r="Q3341" s="9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60"/>
        <v>138</v>
      </c>
      <c r="P3342" s="14">
        <f t="shared" si="261"/>
        <v>109.08</v>
      </c>
      <c r="Q3342" s="9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60"/>
        <v>100</v>
      </c>
      <c r="P3343" s="14">
        <f t="shared" si="261"/>
        <v>119.64</v>
      </c>
      <c r="Q3343" s="9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60"/>
        <v>102</v>
      </c>
      <c r="P3344" s="14">
        <f t="shared" si="261"/>
        <v>78.209999999999994</v>
      </c>
      <c r="Q3344" s="9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60"/>
        <v>171</v>
      </c>
      <c r="P3345" s="14">
        <f t="shared" si="261"/>
        <v>52.17</v>
      </c>
      <c r="Q3345" s="9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60"/>
        <v>101</v>
      </c>
      <c r="P3346" s="14">
        <f t="shared" si="261"/>
        <v>114.13</v>
      </c>
      <c r="Q3346" s="9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60"/>
        <v>130</v>
      </c>
      <c r="P3347" s="14">
        <f t="shared" si="261"/>
        <v>50</v>
      </c>
      <c r="Q3347" s="9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60"/>
        <v>110</v>
      </c>
      <c r="P3348" s="14">
        <f t="shared" si="261"/>
        <v>91.67</v>
      </c>
      <c r="Q3348" s="9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60"/>
        <v>119</v>
      </c>
      <c r="P3349" s="14">
        <f t="shared" si="261"/>
        <v>108.59</v>
      </c>
      <c r="Q3349" s="9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60"/>
        <v>100</v>
      </c>
      <c r="P3350" s="14">
        <f t="shared" si="261"/>
        <v>69.819999999999993</v>
      </c>
      <c r="Q3350" s="9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60"/>
        <v>153</v>
      </c>
      <c r="P3351" s="14">
        <f t="shared" si="261"/>
        <v>109.57</v>
      </c>
      <c r="Q3351" s="9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60"/>
        <v>104</v>
      </c>
      <c r="P3352" s="14">
        <f t="shared" si="261"/>
        <v>71.67</v>
      </c>
      <c r="Q3352" s="9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60"/>
        <v>101</v>
      </c>
      <c r="P3353" s="14">
        <f t="shared" si="261"/>
        <v>93.61</v>
      </c>
      <c r="Q3353" s="9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60"/>
        <v>108</v>
      </c>
      <c r="P3354" s="14">
        <f t="shared" si="261"/>
        <v>76.8</v>
      </c>
      <c r="Q3354" s="9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60"/>
        <v>315</v>
      </c>
      <c r="P3355" s="14">
        <f t="shared" si="261"/>
        <v>35.799999999999997</v>
      </c>
      <c r="Q3355" s="9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60"/>
        <v>102</v>
      </c>
      <c r="P3356" s="14">
        <f t="shared" si="261"/>
        <v>55.6</v>
      </c>
      <c r="Q3356" s="9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60"/>
        <v>126</v>
      </c>
      <c r="P3357" s="14">
        <f t="shared" si="261"/>
        <v>147.33000000000001</v>
      </c>
      <c r="Q3357" s="9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60"/>
        <v>101</v>
      </c>
      <c r="P3358" s="14">
        <f t="shared" si="261"/>
        <v>56.33</v>
      </c>
      <c r="Q3358" s="9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60"/>
        <v>101</v>
      </c>
      <c r="P3359" s="14">
        <f t="shared" si="261"/>
        <v>96.19</v>
      </c>
      <c r="Q3359" s="9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60"/>
        <v>103</v>
      </c>
      <c r="P3360" s="14">
        <f t="shared" si="261"/>
        <v>63.57</v>
      </c>
      <c r="Q3360" s="9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60"/>
        <v>106</v>
      </c>
      <c r="P3361" s="14">
        <f t="shared" si="261"/>
        <v>184.78</v>
      </c>
      <c r="Q3361" s="9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60"/>
        <v>101</v>
      </c>
      <c r="P3362" s="14">
        <f t="shared" si="261"/>
        <v>126.72</v>
      </c>
      <c r="Q3362" s="9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60"/>
        <v>113</v>
      </c>
      <c r="P3363" s="14">
        <f t="shared" si="261"/>
        <v>83.43</v>
      </c>
      <c r="Q3363" s="9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60"/>
        <v>218</v>
      </c>
      <c r="P3364" s="14">
        <f t="shared" si="261"/>
        <v>54.5</v>
      </c>
      <c r="Q3364" s="9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60"/>
        <v>101</v>
      </c>
      <c r="P3365" s="14">
        <f t="shared" si="261"/>
        <v>302.31</v>
      </c>
      <c r="Q3365" s="9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60"/>
        <v>106</v>
      </c>
      <c r="P3366" s="14">
        <f t="shared" si="261"/>
        <v>44.14</v>
      </c>
      <c r="Q3366" s="9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60"/>
        <v>104</v>
      </c>
      <c r="P3367" s="14">
        <f t="shared" si="261"/>
        <v>866.67</v>
      </c>
      <c r="Q3367" s="9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60"/>
        <v>221</v>
      </c>
      <c r="P3368" s="14">
        <f t="shared" si="261"/>
        <v>61.39</v>
      </c>
      <c r="Q3368" s="9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60"/>
        <v>119</v>
      </c>
      <c r="P3369" s="14">
        <f t="shared" si="261"/>
        <v>29.67</v>
      </c>
      <c r="Q3369" s="9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60"/>
        <v>105</v>
      </c>
      <c r="P3370" s="14">
        <f t="shared" si="261"/>
        <v>45.48</v>
      </c>
      <c r="Q3370" s="9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60"/>
        <v>104</v>
      </c>
      <c r="P3371" s="14">
        <f t="shared" si="261"/>
        <v>96.2</v>
      </c>
      <c r="Q3371" s="9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60"/>
        <v>118</v>
      </c>
      <c r="P3372" s="14">
        <f t="shared" si="261"/>
        <v>67.92</v>
      </c>
      <c r="Q3372" s="9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60"/>
        <v>139</v>
      </c>
      <c r="P3373" s="14">
        <f t="shared" si="261"/>
        <v>30.78</v>
      </c>
      <c r="Q3373" s="9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60"/>
        <v>104</v>
      </c>
      <c r="P3374" s="14">
        <f t="shared" si="261"/>
        <v>38.33</v>
      </c>
      <c r="Q3374" s="9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60"/>
        <v>100</v>
      </c>
      <c r="P3375" s="14">
        <f t="shared" si="261"/>
        <v>66.83</v>
      </c>
      <c r="Q3375" s="9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60"/>
        <v>107</v>
      </c>
      <c r="P3376" s="14">
        <f t="shared" si="261"/>
        <v>71.73</v>
      </c>
      <c r="Q3376" s="9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60"/>
        <v>100</v>
      </c>
      <c r="P3377" s="14">
        <f t="shared" si="261"/>
        <v>176.47</v>
      </c>
      <c r="Q3377" s="9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60"/>
        <v>100</v>
      </c>
      <c r="P3378" s="14">
        <f t="shared" si="261"/>
        <v>421.11</v>
      </c>
      <c r="Q3378" s="9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60"/>
        <v>101</v>
      </c>
      <c r="P3379" s="14">
        <f t="shared" si="261"/>
        <v>104.99</v>
      </c>
      <c r="Q3379" s="9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60"/>
        <v>108</v>
      </c>
      <c r="P3380" s="14">
        <f t="shared" si="261"/>
        <v>28.19</v>
      </c>
      <c r="Q3380" s="9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60"/>
        <v>104</v>
      </c>
      <c r="P3381" s="14">
        <f t="shared" si="261"/>
        <v>54.55</v>
      </c>
      <c r="Q3381" s="9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60"/>
        <v>104</v>
      </c>
      <c r="P3382" s="14">
        <f t="shared" si="261"/>
        <v>111.89</v>
      </c>
      <c r="Q3382" s="9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60"/>
        <v>102</v>
      </c>
      <c r="P3383" s="14">
        <f t="shared" si="261"/>
        <v>85.21</v>
      </c>
      <c r="Q3383" s="9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60"/>
        <v>101</v>
      </c>
      <c r="P3384" s="14">
        <f t="shared" si="261"/>
        <v>76.650000000000006</v>
      </c>
      <c r="Q3384" s="9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60"/>
        <v>112</v>
      </c>
      <c r="P3385" s="14">
        <f t="shared" si="261"/>
        <v>65.17</v>
      </c>
      <c r="Q3385" s="9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60"/>
        <v>100</v>
      </c>
      <c r="P3386" s="14">
        <f t="shared" si="261"/>
        <v>93.76</v>
      </c>
      <c r="Q3386" s="9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60"/>
        <v>100</v>
      </c>
      <c r="P3387" s="14">
        <f t="shared" si="261"/>
        <v>133.33000000000001</v>
      </c>
      <c r="Q3387" s="9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60"/>
        <v>105</v>
      </c>
      <c r="P3388" s="14">
        <f t="shared" si="261"/>
        <v>51.22</v>
      </c>
      <c r="Q3388" s="9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60"/>
        <v>117</v>
      </c>
      <c r="P3389" s="14">
        <f t="shared" si="261"/>
        <v>100.17</v>
      </c>
      <c r="Q3389" s="9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60"/>
        <v>104</v>
      </c>
      <c r="P3390" s="14">
        <f t="shared" si="261"/>
        <v>34.6</v>
      </c>
      <c r="Q3390" s="9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60"/>
        <v>115</v>
      </c>
      <c r="P3391" s="14">
        <f t="shared" si="261"/>
        <v>184.68</v>
      </c>
      <c r="Q3391" s="9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60"/>
        <v>102</v>
      </c>
      <c r="P3392" s="14">
        <f t="shared" si="261"/>
        <v>69.819999999999993</v>
      </c>
      <c r="Q3392" s="9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60"/>
        <v>223</v>
      </c>
      <c r="P3393" s="14">
        <f t="shared" si="261"/>
        <v>61.94</v>
      </c>
      <c r="Q3393" s="9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si="260"/>
        <v>100</v>
      </c>
      <c r="P3394" s="14">
        <f t="shared" si="261"/>
        <v>41.67</v>
      </c>
      <c r="Q3394" s="9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ref="O3395:O3458" si="265">ROUND(E3395/D3395*100,0)</f>
        <v>106</v>
      </c>
      <c r="P3395" s="14">
        <f t="shared" ref="P3395:P3458" si="266">IFERROR(ROUND(E3395/L3395,2),0)</f>
        <v>36.07</v>
      </c>
      <c r="Q3395" s="9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65"/>
        <v>142</v>
      </c>
      <c r="P3396" s="14">
        <f t="shared" si="266"/>
        <v>29</v>
      </c>
      <c r="Q3396" s="9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65"/>
        <v>184</v>
      </c>
      <c r="P3397" s="14">
        <f t="shared" si="266"/>
        <v>24.21</v>
      </c>
      <c r="Q3397" s="9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65"/>
        <v>104</v>
      </c>
      <c r="P3398" s="14">
        <f t="shared" si="266"/>
        <v>55.89</v>
      </c>
      <c r="Q3398" s="9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65"/>
        <v>112</v>
      </c>
      <c r="P3399" s="14">
        <f t="shared" si="266"/>
        <v>11.67</v>
      </c>
      <c r="Q3399" s="9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65"/>
        <v>111</v>
      </c>
      <c r="P3400" s="14">
        <f t="shared" si="266"/>
        <v>68.349999999999994</v>
      </c>
      <c r="Q3400" s="9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65"/>
        <v>104</v>
      </c>
      <c r="P3401" s="14">
        <f t="shared" si="266"/>
        <v>27.07</v>
      </c>
      <c r="Q3401" s="9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65"/>
        <v>100</v>
      </c>
      <c r="P3402" s="14">
        <f t="shared" si="266"/>
        <v>118.13</v>
      </c>
      <c r="Q3402" s="9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65"/>
        <v>102</v>
      </c>
      <c r="P3403" s="14">
        <f t="shared" si="266"/>
        <v>44.76</v>
      </c>
      <c r="Q3403" s="9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65"/>
        <v>110</v>
      </c>
      <c r="P3404" s="14">
        <f t="shared" si="266"/>
        <v>99.79</v>
      </c>
      <c r="Q3404" s="9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65"/>
        <v>100</v>
      </c>
      <c r="P3405" s="14">
        <f t="shared" si="266"/>
        <v>117.65</v>
      </c>
      <c r="Q3405" s="9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65"/>
        <v>122</v>
      </c>
      <c r="P3406" s="14">
        <f t="shared" si="266"/>
        <v>203.33</v>
      </c>
      <c r="Q3406" s="9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65"/>
        <v>138</v>
      </c>
      <c r="P3407" s="14">
        <f t="shared" si="266"/>
        <v>28.32</v>
      </c>
      <c r="Q3407" s="9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65"/>
        <v>100</v>
      </c>
      <c r="P3408" s="14">
        <f t="shared" si="266"/>
        <v>110.23</v>
      </c>
      <c r="Q3408" s="9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65"/>
        <v>107</v>
      </c>
      <c r="P3409" s="14">
        <f t="shared" si="266"/>
        <v>31.97</v>
      </c>
      <c r="Q3409" s="9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65"/>
        <v>211</v>
      </c>
      <c r="P3410" s="14">
        <f t="shared" si="266"/>
        <v>58.61</v>
      </c>
      <c r="Q3410" s="9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65"/>
        <v>124</v>
      </c>
      <c r="P3411" s="14">
        <f t="shared" si="266"/>
        <v>29.43</v>
      </c>
      <c r="Q3411" s="9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65"/>
        <v>109</v>
      </c>
      <c r="P3412" s="14">
        <f t="shared" si="266"/>
        <v>81.38</v>
      </c>
      <c r="Q3412" s="9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65"/>
        <v>104</v>
      </c>
      <c r="P3413" s="14">
        <f t="shared" si="266"/>
        <v>199.17</v>
      </c>
      <c r="Q3413" s="9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65"/>
        <v>100</v>
      </c>
      <c r="P3414" s="14">
        <f t="shared" si="266"/>
        <v>115.38</v>
      </c>
      <c r="Q3414" s="9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65"/>
        <v>130</v>
      </c>
      <c r="P3415" s="14">
        <f t="shared" si="266"/>
        <v>46.43</v>
      </c>
      <c r="Q3415" s="9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65"/>
        <v>104</v>
      </c>
      <c r="P3416" s="14">
        <f t="shared" si="266"/>
        <v>70.569999999999993</v>
      </c>
      <c r="Q3416" s="9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65"/>
        <v>100</v>
      </c>
      <c r="P3417" s="14">
        <f t="shared" si="266"/>
        <v>22.22</v>
      </c>
      <c r="Q3417" s="9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65"/>
        <v>120</v>
      </c>
      <c r="P3418" s="14">
        <f t="shared" si="266"/>
        <v>159.47</v>
      </c>
      <c r="Q3418" s="9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65"/>
        <v>100</v>
      </c>
      <c r="P3419" s="14">
        <f t="shared" si="266"/>
        <v>37.78</v>
      </c>
      <c r="Q3419" s="9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65"/>
        <v>101</v>
      </c>
      <c r="P3420" s="14">
        <f t="shared" si="266"/>
        <v>72.05</v>
      </c>
      <c r="Q3420" s="9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65"/>
        <v>107</v>
      </c>
      <c r="P3421" s="14">
        <f t="shared" si="266"/>
        <v>63.7</v>
      </c>
      <c r="Q3421" s="9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65"/>
        <v>138</v>
      </c>
      <c r="P3422" s="14">
        <f t="shared" si="266"/>
        <v>28.41</v>
      </c>
      <c r="Q3422" s="9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65"/>
        <v>101</v>
      </c>
      <c r="P3423" s="14">
        <f t="shared" si="266"/>
        <v>103.21</v>
      </c>
      <c r="Q3423" s="9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65"/>
        <v>109</v>
      </c>
      <c r="P3424" s="14">
        <f t="shared" si="266"/>
        <v>71.150000000000006</v>
      </c>
      <c r="Q3424" s="9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65"/>
        <v>140</v>
      </c>
      <c r="P3425" s="14">
        <f t="shared" si="266"/>
        <v>35</v>
      </c>
      <c r="Q3425" s="9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65"/>
        <v>104</v>
      </c>
      <c r="P3426" s="14">
        <f t="shared" si="266"/>
        <v>81.78</v>
      </c>
      <c r="Q3426" s="9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65"/>
        <v>103</v>
      </c>
      <c r="P3427" s="14">
        <f t="shared" si="266"/>
        <v>297.02999999999997</v>
      </c>
      <c r="Q3427" s="9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65"/>
        <v>108</v>
      </c>
      <c r="P3428" s="14">
        <f t="shared" si="266"/>
        <v>46.61</v>
      </c>
      <c r="Q3428" s="9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65"/>
        <v>100</v>
      </c>
      <c r="P3429" s="14">
        <f t="shared" si="266"/>
        <v>51.72</v>
      </c>
      <c r="Q3429" s="9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65"/>
        <v>103</v>
      </c>
      <c r="P3430" s="14">
        <f t="shared" si="266"/>
        <v>40.29</v>
      </c>
      <c r="Q3430" s="9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65"/>
        <v>130</v>
      </c>
      <c r="P3431" s="14">
        <f t="shared" si="266"/>
        <v>16.25</v>
      </c>
      <c r="Q3431" s="9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65"/>
        <v>109</v>
      </c>
      <c r="P3432" s="14">
        <f t="shared" si="266"/>
        <v>30.15</v>
      </c>
      <c r="Q3432" s="9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65"/>
        <v>100</v>
      </c>
      <c r="P3433" s="14">
        <f t="shared" si="266"/>
        <v>95.24</v>
      </c>
      <c r="Q3433" s="9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65"/>
        <v>110</v>
      </c>
      <c r="P3434" s="14">
        <f t="shared" si="266"/>
        <v>52.21</v>
      </c>
      <c r="Q3434" s="9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65"/>
        <v>100</v>
      </c>
      <c r="P3435" s="14">
        <f t="shared" si="266"/>
        <v>134.15</v>
      </c>
      <c r="Q3435" s="9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65"/>
        <v>106</v>
      </c>
      <c r="P3436" s="14">
        <f t="shared" si="266"/>
        <v>62.83</v>
      </c>
      <c r="Q3436" s="9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65"/>
        <v>112</v>
      </c>
      <c r="P3437" s="14">
        <f t="shared" si="266"/>
        <v>58.95</v>
      </c>
      <c r="Q3437" s="9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65"/>
        <v>106</v>
      </c>
      <c r="P3438" s="14">
        <f t="shared" si="266"/>
        <v>143.11000000000001</v>
      </c>
      <c r="Q3438" s="9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65"/>
        <v>101</v>
      </c>
      <c r="P3439" s="14">
        <f t="shared" si="266"/>
        <v>84.17</v>
      </c>
      <c r="Q3439" s="9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65"/>
        <v>104</v>
      </c>
      <c r="P3440" s="14">
        <f t="shared" si="266"/>
        <v>186.07</v>
      </c>
      <c r="Q3440" s="9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65"/>
        <v>135</v>
      </c>
      <c r="P3441" s="14">
        <f t="shared" si="266"/>
        <v>89.79</v>
      </c>
      <c r="Q3441" s="9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65"/>
        <v>105</v>
      </c>
      <c r="P3442" s="14">
        <f t="shared" si="266"/>
        <v>64.16</v>
      </c>
      <c r="Q3442" s="9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65"/>
        <v>103</v>
      </c>
      <c r="P3443" s="14">
        <f t="shared" si="266"/>
        <v>59.65</v>
      </c>
      <c r="Q3443" s="9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65"/>
        <v>100</v>
      </c>
      <c r="P3444" s="14">
        <f t="shared" si="266"/>
        <v>31.25</v>
      </c>
      <c r="Q3444" s="9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65"/>
        <v>186</v>
      </c>
      <c r="P3445" s="14">
        <f t="shared" si="266"/>
        <v>41.22</v>
      </c>
      <c r="Q3445" s="9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65"/>
        <v>289</v>
      </c>
      <c r="P3446" s="14">
        <f t="shared" si="266"/>
        <v>43.35</v>
      </c>
      <c r="Q3446" s="9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65"/>
        <v>100</v>
      </c>
      <c r="P3447" s="14">
        <f t="shared" si="266"/>
        <v>64.52</v>
      </c>
      <c r="Q3447" s="9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65"/>
        <v>108</v>
      </c>
      <c r="P3448" s="14">
        <f t="shared" si="266"/>
        <v>43.28</v>
      </c>
      <c r="Q3448" s="9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65"/>
        <v>108</v>
      </c>
      <c r="P3449" s="14">
        <f t="shared" si="266"/>
        <v>77</v>
      </c>
      <c r="Q3449" s="9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65"/>
        <v>110</v>
      </c>
      <c r="P3450" s="14">
        <f t="shared" si="266"/>
        <v>51.22</v>
      </c>
      <c r="Q3450" s="9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65"/>
        <v>171</v>
      </c>
      <c r="P3451" s="14">
        <f t="shared" si="266"/>
        <v>68.25</v>
      </c>
      <c r="Q3451" s="9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65"/>
        <v>152</v>
      </c>
      <c r="P3452" s="14">
        <f t="shared" si="266"/>
        <v>19.489999999999998</v>
      </c>
      <c r="Q3452" s="9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65"/>
        <v>101</v>
      </c>
      <c r="P3453" s="14">
        <f t="shared" si="266"/>
        <v>41.13</v>
      </c>
      <c r="Q3453" s="9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65"/>
        <v>153</v>
      </c>
      <c r="P3454" s="14">
        <f t="shared" si="266"/>
        <v>41.41</v>
      </c>
      <c r="Q3454" s="9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65"/>
        <v>128</v>
      </c>
      <c r="P3455" s="14">
        <f t="shared" si="266"/>
        <v>27.5</v>
      </c>
      <c r="Q3455" s="9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65"/>
        <v>101</v>
      </c>
      <c r="P3456" s="14">
        <f t="shared" si="266"/>
        <v>33.57</v>
      </c>
      <c r="Q3456" s="9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65"/>
        <v>101</v>
      </c>
      <c r="P3457" s="14">
        <f t="shared" si="266"/>
        <v>145.87</v>
      </c>
      <c r="Q3457" s="9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si="265"/>
        <v>191</v>
      </c>
      <c r="P3458" s="14">
        <f t="shared" si="266"/>
        <v>358.69</v>
      </c>
      <c r="Q3458" s="9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ref="O3459:O3522" si="270">ROUND(E3459/D3459*100,0)</f>
        <v>140</v>
      </c>
      <c r="P3459" s="14">
        <f t="shared" ref="P3459:P3522" si="271">IFERROR(ROUND(E3459/L3459,2),0)</f>
        <v>50.98</v>
      </c>
      <c r="Q3459" s="9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70"/>
        <v>124</v>
      </c>
      <c r="P3460" s="14">
        <f t="shared" si="271"/>
        <v>45.04</v>
      </c>
      <c r="Q3460" s="9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70"/>
        <v>126</v>
      </c>
      <c r="P3461" s="14">
        <f t="shared" si="271"/>
        <v>17.53</v>
      </c>
      <c r="Q3461" s="9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70"/>
        <v>190</v>
      </c>
      <c r="P3462" s="14">
        <f t="shared" si="271"/>
        <v>50</v>
      </c>
      <c r="Q3462" s="9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70"/>
        <v>139</v>
      </c>
      <c r="P3463" s="14">
        <f t="shared" si="271"/>
        <v>57.92</v>
      </c>
      <c r="Q3463" s="9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70"/>
        <v>202</v>
      </c>
      <c r="P3464" s="14">
        <f t="shared" si="271"/>
        <v>29.71</v>
      </c>
      <c r="Q3464" s="9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70"/>
        <v>103</v>
      </c>
      <c r="P3465" s="14">
        <f t="shared" si="271"/>
        <v>90.68</v>
      </c>
      <c r="Q3465" s="9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70"/>
        <v>102</v>
      </c>
      <c r="P3466" s="14">
        <f t="shared" si="271"/>
        <v>55.01</v>
      </c>
      <c r="Q3466" s="9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70"/>
        <v>103</v>
      </c>
      <c r="P3467" s="14">
        <f t="shared" si="271"/>
        <v>57.22</v>
      </c>
      <c r="Q3467" s="9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70"/>
        <v>127</v>
      </c>
      <c r="P3468" s="14">
        <f t="shared" si="271"/>
        <v>72.95</v>
      </c>
      <c r="Q3468" s="9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70"/>
        <v>101</v>
      </c>
      <c r="P3469" s="14">
        <f t="shared" si="271"/>
        <v>64.47</v>
      </c>
      <c r="Q3469" s="9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70"/>
        <v>122</v>
      </c>
      <c r="P3470" s="14">
        <f t="shared" si="271"/>
        <v>716.35</v>
      </c>
      <c r="Q3470" s="9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70"/>
        <v>113</v>
      </c>
      <c r="P3471" s="14">
        <f t="shared" si="271"/>
        <v>50.4</v>
      </c>
      <c r="Q3471" s="9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70"/>
        <v>150</v>
      </c>
      <c r="P3472" s="14">
        <f t="shared" si="271"/>
        <v>41.67</v>
      </c>
      <c r="Q3472" s="9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70"/>
        <v>215</v>
      </c>
      <c r="P3473" s="14">
        <f t="shared" si="271"/>
        <v>35.770000000000003</v>
      </c>
      <c r="Q3473" s="9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70"/>
        <v>102</v>
      </c>
      <c r="P3474" s="14">
        <f t="shared" si="271"/>
        <v>88.74</v>
      </c>
      <c r="Q3474" s="9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70"/>
        <v>100</v>
      </c>
      <c r="P3475" s="14">
        <f t="shared" si="271"/>
        <v>148.47999999999999</v>
      </c>
      <c r="Q3475" s="9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70"/>
        <v>101</v>
      </c>
      <c r="P3476" s="14">
        <f t="shared" si="271"/>
        <v>51.79</v>
      </c>
      <c r="Q3476" s="9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70"/>
        <v>113</v>
      </c>
      <c r="P3477" s="14">
        <f t="shared" si="271"/>
        <v>20</v>
      </c>
      <c r="Q3477" s="9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70"/>
        <v>104</v>
      </c>
      <c r="P3478" s="14">
        <f t="shared" si="271"/>
        <v>52</v>
      </c>
      <c r="Q3478" s="9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70"/>
        <v>115</v>
      </c>
      <c r="P3479" s="14">
        <f t="shared" si="271"/>
        <v>53.23</v>
      </c>
      <c r="Q3479" s="9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70"/>
        <v>113</v>
      </c>
      <c r="P3480" s="14">
        <f t="shared" si="271"/>
        <v>39.6</v>
      </c>
      <c r="Q3480" s="9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70"/>
        <v>128</v>
      </c>
      <c r="P3481" s="14">
        <f t="shared" si="271"/>
        <v>34.25</v>
      </c>
      <c r="Q3481" s="9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70"/>
        <v>143</v>
      </c>
      <c r="P3482" s="14">
        <f t="shared" si="271"/>
        <v>164.62</v>
      </c>
      <c r="Q3482" s="9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70"/>
        <v>119</v>
      </c>
      <c r="P3483" s="14">
        <f t="shared" si="271"/>
        <v>125.05</v>
      </c>
      <c r="Q3483" s="9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70"/>
        <v>138</v>
      </c>
      <c r="P3484" s="14">
        <f t="shared" si="271"/>
        <v>51.88</v>
      </c>
      <c r="Q3484" s="9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70"/>
        <v>160</v>
      </c>
      <c r="P3485" s="14">
        <f t="shared" si="271"/>
        <v>40.29</v>
      </c>
      <c r="Q3485" s="9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70"/>
        <v>114</v>
      </c>
      <c r="P3486" s="14">
        <f t="shared" si="271"/>
        <v>64.91</v>
      </c>
      <c r="Q3486" s="9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70"/>
        <v>101</v>
      </c>
      <c r="P3487" s="14">
        <f t="shared" si="271"/>
        <v>55.33</v>
      </c>
      <c r="Q3487" s="9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70"/>
        <v>155</v>
      </c>
      <c r="P3488" s="14">
        <f t="shared" si="271"/>
        <v>83.14</v>
      </c>
      <c r="Q3488" s="9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70"/>
        <v>128</v>
      </c>
      <c r="P3489" s="14">
        <f t="shared" si="271"/>
        <v>38.71</v>
      </c>
      <c r="Q3489" s="9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70"/>
        <v>121</v>
      </c>
      <c r="P3490" s="14">
        <f t="shared" si="271"/>
        <v>125.38</v>
      </c>
      <c r="Q3490" s="9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70"/>
        <v>113</v>
      </c>
      <c r="P3491" s="14">
        <f t="shared" si="271"/>
        <v>78.260000000000005</v>
      </c>
      <c r="Q3491" s="9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70"/>
        <v>128</v>
      </c>
      <c r="P3492" s="14">
        <f t="shared" si="271"/>
        <v>47.22</v>
      </c>
      <c r="Q3492" s="9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70"/>
        <v>158</v>
      </c>
      <c r="P3493" s="14">
        <f t="shared" si="271"/>
        <v>79.099999999999994</v>
      </c>
      <c r="Q3493" s="9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70"/>
        <v>105</v>
      </c>
      <c r="P3494" s="14">
        <f t="shared" si="271"/>
        <v>114.29</v>
      </c>
      <c r="Q3494" s="9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70"/>
        <v>100</v>
      </c>
      <c r="P3495" s="14">
        <f t="shared" si="271"/>
        <v>51.72</v>
      </c>
      <c r="Q3495" s="9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70"/>
        <v>100</v>
      </c>
      <c r="P3496" s="14">
        <f t="shared" si="271"/>
        <v>30.77</v>
      </c>
      <c r="Q3496" s="9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70"/>
        <v>107</v>
      </c>
      <c r="P3497" s="14">
        <f t="shared" si="271"/>
        <v>74.209999999999994</v>
      </c>
      <c r="Q3497" s="9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70"/>
        <v>124</v>
      </c>
      <c r="P3498" s="14">
        <f t="shared" si="271"/>
        <v>47.85</v>
      </c>
      <c r="Q3498" s="9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70"/>
        <v>109</v>
      </c>
      <c r="P3499" s="14">
        <f t="shared" si="271"/>
        <v>34.409999999999997</v>
      </c>
      <c r="Q3499" s="9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70"/>
        <v>102</v>
      </c>
      <c r="P3500" s="14">
        <f t="shared" si="271"/>
        <v>40.24</v>
      </c>
      <c r="Q3500" s="9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70"/>
        <v>106</v>
      </c>
      <c r="P3501" s="14">
        <f t="shared" si="271"/>
        <v>60.29</v>
      </c>
      <c r="Q3501" s="9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70"/>
        <v>106</v>
      </c>
      <c r="P3502" s="14">
        <f t="shared" si="271"/>
        <v>25.31</v>
      </c>
      <c r="Q3502" s="9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70"/>
        <v>101</v>
      </c>
      <c r="P3503" s="14">
        <f t="shared" si="271"/>
        <v>35.950000000000003</v>
      </c>
      <c r="Q3503" s="9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70"/>
        <v>105</v>
      </c>
      <c r="P3504" s="14">
        <f t="shared" si="271"/>
        <v>136</v>
      </c>
      <c r="Q3504" s="9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70"/>
        <v>108</v>
      </c>
      <c r="P3505" s="14">
        <f t="shared" si="271"/>
        <v>70.760000000000005</v>
      </c>
      <c r="Q3505" s="9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70"/>
        <v>100</v>
      </c>
      <c r="P3506" s="14">
        <f t="shared" si="271"/>
        <v>125</v>
      </c>
      <c r="Q3506" s="9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70"/>
        <v>104</v>
      </c>
      <c r="P3507" s="14">
        <f t="shared" si="271"/>
        <v>66.510000000000005</v>
      </c>
      <c r="Q3507" s="9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70"/>
        <v>102</v>
      </c>
      <c r="P3508" s="14">
        <f t="shared" si="271"/>
        <v>105</v>
      </c>
      <c r="Q3508" s="9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70"/>
        <v>104</v>
      </c>
      <c r="P3509" s="14">
        <f t="shared" si="271"/>
        <v>145</v>
      </c>
      <c r="Q3509" s="9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70"/>
        <v>180</v>
      </c>
      <c r="P3510" s="14">
        <f t="shared" si="271"/>
        <v>12</v>
      </c>
      <c r="Q3510" s="9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70"/>
        <v>106</v>
      </c>
      <c r="P3511" s="14">
        <f t="shared" si="271"/>
        <v>96.67</v>
      </c>
      <c r="Q3511" s="9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70"/>
        <v>101</v>
      </c>
      <c r="P3512" s="14">
        <f t="shared" si="271"/>
        <v>60.33</v>
      </c>
      <c r="Q3512" s="9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70"/>
        <v>101</v>
      </c>
      <c r="P3513" s="14">
        <f t="shared" si="271"/>
        <v>79.89</v>
      </c>
      <c r="Q3513" s="9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70"/>
        <v>100</v>
      </c>
      <c r="P3514" s="14">
        <f t="shared" si="271"/>
        <v>58.82</v>
      </c>
      <c r="Q3514" s="9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70"/>
        <v>118</v>
      </c>
      <c r="P3515" s="14">
        <f t="shared" si="271"/>
        <v>75.34</v>
      </c>
      <c r="Q3515" s="9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70"/>
        <v>110</v>
      </c>
      <c r="P3516" s="14">
        <f t="shared" si="271"/>
        <v>55</v>
      </c>
      <c r="Q3516" s="9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70"/>
        <v>103</v>
      </c>
      <c r="P3517" s="14">
        <f t="shared" si="271"/>
        <v>66.959999999999994</v>
      </c>
      <c r="Q3517" s="9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70"/>
        <v>100</v>
      </c>
      <c r="P3518" s="14">
        <f t="shared" si="271"/>
        <v>227.27</v>
      </c>
      <c r="Q3518" s="9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70"/>
        <v>100</v>
      </c>
      <c r="P3519" s="14">
        <f t="shared" si="271"/>
        <v>307.69</v>
      </c>
      <c r="Q3519" s="9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70"/>
        <v>110</v>
      </c>
      <c r="P3520" s="14">
        <f t="shared" si="271"/>
        <v>50.02</v>
      </c>
      <c r="Q3520" s="9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70"/>
        <v>101</v>
      </c>
      <c r="P3521" s="14">
        <f t="shared" si="271"/>
        <v>72.39</v>
      </c>
      <c r="Q3521" s="9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si="270"/>
        <v>101</v>
      </c>
      <c r="P3522" s="14">
        <f t="shared" si="271"/>
        <v>95.95</v>
      </c>
      <c r="Q3522" s="9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ref="O3523:O3586" si="275">ROUND(E3523/D3523*100,0)</f>
        <v>169</v>
      </c>
      <c r="P3523" s="14">
        <f t="shared" ref="P3523:P3586" si="276">IFERROR(ROUND(E3523/L3523,2),0)</f>
        <v>45.62</v>
      </c>
      <c r="Q3523" s="9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75"/>
        <v>100</v>
      </c>
      <c r="P3524" s="14">
        <f t="shared" si="276"/>
        <v>41.03</v>
      </c>
      <c r="Q3524" s="9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75"/>
        <v>114</v>
      </c>
      <c r="P3525" s="14">
        <f t="shared" si="276"/>
        <v>56.83</v>
      </c>
      <c r="Q3525" s="9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75"/>
        <v>102</v>
      </c>
      <c r="P3526" s="14">
        <f t="shared" si="276"/>
        <v>137.24</v>
      </c>
      <c r="Q3526" s="9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75"/>
        <v>106</v>
      </c>
      <c r="P3527" s="14">
        <f t="shared" si="276"/>
        <v>75.709999999999994</v>
      </c>
      <c r="Q3527" s="9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75"/>
        <v>102</v>
      </c>
      <c r="P3528" s="14">
        <f t="shared" si="276"/>
        <v>99</v>
      </c>
      <c r="Q3528" s="9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75"/>
        <v>117</v>
      </c>
      <c r="P3529" s="14">
        <f t="shared" si="276"/>
        <v>81.569999999999993</v>
      </c>
      <c r="Q3529" s="9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75"/>
        <v>101</v>
      </c>
      <c r="P3530" s="14">
        <f t="shared" si="276"/>
        <v>45.11</v>
      </c>
      <c r="Q3530" s="9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75"/>
        <v>132</v>
      </c>
      <c r="P3531" s="14">
        <f t="shared" si="276"/>
        <v>36.67</v>
      </c>
      <c r="Q3531" s="9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75"/>
        <v>100</v>
      </c>
      <c r="P3532" s="14">
        <f t="shared" si="276"/>
        <v>125</v>
      </c>
      <c r="Q3532" s="9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75"/>
        <v>128</v>
      </c>
      <c r="P3533" s="14">
        <f t="shared" si="276"/>
        <v>49.23</v>
      </c>
      <c r="Q3533" s="9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75"/>
        <v>119</v>
      </c>
      <c r="P3534" s="14">
        <f t="shared" si="276"/>
        <v>42.3</v>
      </c>
      <c r="Q3534" s="9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75"/>
        <v>126</v>
      </c>
      <c r="P3535" s="14">
        <f t="shared" si="276"/>
        <v>78.88</v>
      </c>
      <c r="Q3535" s="9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75"/>
        <v>156</v>
      </c>
      <c r="P3536" s="14">
        <f t="shared" si="276"/>
        <v>38.28</v>
      </c>
      <c r="Q3536" s="9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75"/>
        <v>103</v>
      </c>
      <c r="P3537" s="14">
        <f t="shared" si="276"/>
        <v>44.85</v>
      </c>
      <c r="Q3537" s="9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75"/>
        <v>153</v>
      </c>
      <c r="P3538" s="14">
        <f t="shared" si="276"/>
        <v>13.53</v>
      </c>
      <c r="Q3538" s="9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75"/>
        <v>180</v>
      </c>
      <c r="P3539" s="14">
        <f t="shared" si="276"/>
        <v>43.5</v>
      </c>
      <c r="Q3539" s="9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75"/>
        <v>128</v>
      </c>
      <c r="P3540" s="14">
        <f t="shared" si="276"/>
        <v>30.95</v>
      </c>
      <c r="Q3540" s="9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75"/>
        <v>120</v>
      </c>
      <c r="P3541" s="14">
        <f t="shared" si="276"/>
        <v>55.23</v>
      </c>
      <c r="Q3541" s="9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75"/>
        <v>123</v>
      </c>
      <c r="P3542" s="14">
        <f t="shared" si="276"/>
        <v>46.13</v>
      </c>
      <c r="Q3542" s="9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75"/>
        <v>105</v>
      </c>
      <c r="P3543" s="14">
        <f t="shared" si="276"/>
        <v>39.380000000000003</v>
      </c>
      <c r="Q3543" s="9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75"/>
        <v>102</v>
      </c>
      <c r="P3544" s="14">
        <f t="shared" si="276"/>
        <v>66.150000000000006</v>
      </c>
      <c r="Q3544" s="9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75"/>
        <v>105</v>
      </c>
      <c r="P3545" s="14">
        <f t="shared" si="276"/>
        <v>54.14</v>
      </c>
      <c r="Q3545" s="9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75"/>
        <v>100</v>
      </c>
      <c r="P3546" s="14">
        <f t="shared" si="276"/>
        <v>104.17</v>
      </c>
      <c r="Q3546" s="9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75"/>
        <v>100</v>
      </c>
      <c r="P3547" s="14">
        <f t="shared" si="276"/>
        <v>31.38</v>
      </c>
      <c r="Q3547" s="9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75"/>
        <v>102</v>
      </c>
      <c r="P3548" s="14">
        <f t="shared" si="276"/>
        <v>59.21</v>
      </c>
      <c r="Q3548" s="9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75"/>
        <v>114</v>
      </c>
      <c r="P3549" s="14">
        <f t="shared" si="276"/>
        <v>119.18</v>
      </c>
      <c r="Q3549" s="9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75"/>
        <v>102</v>
      </c>
      <c r="P3550" s="14">
        <f t="shared" si="276"/>
        <v>164.62</v>
      </c>
      <c r="Q3550" s="9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75"/>
        <v>102</v>
      </c>
      <c r="P3551" s="14">
        <f t="shared" si="276"/>
        <v>24.29</v>
      </c>
      <c r="Q3551" s="9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75"/>
        <v>105</v>
      </c>
      <c r="P3552" s="14">
        <f t="shared" si="276"/>
        <v>40.94</v>
      </c>
      <c r="Q3552" s="9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75"/>
        <v>102</v>
      </c>
      <c r="P3553" s="14">
        <f t="shared" si="276"/>
        <v>61.1</v>
      </c>
      <c r="Q3553" s="9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75"/>
        <v>100</v>
      </c>
      <c r="P3554" s="14">
        <f t="shared" si="276"/>
        <v>38.65</v>
      </c>
      <c r="Q3554" s="9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75"/>
        <v>106</v>
      </c>
      <c r="P3555" s="14">
        <f t="shared" si="276"/>
        <v>56.2</v>
      </c>
      <c r="Q3555" s="9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75"/>
        <v>113</v>
      </c>
      <c r="P3556" s="14">
        <f t="shared" si="276"/>
        <v>107</v>
      </c>
      <c r="Q3556" s="9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75"/>
        <v>100</v>
      </c>
      <c r="P3557" s="14">
        <f t="shared" si="276"/>
        <v>171.43</v>
      </c>
      <c r="Q3557" s="9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75"/>
        <v>100</v>
      </c>
      <c r="P3558" s="14">
        <f t="shared" si="276"/>
        <v>110.5</v>
      </c>
      <c r="Q3558" s="9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75"/>
        <v>100</v>
      </c>
      <c r="P3559" s="14">
        <f t="shared" si="276"/>
        <v>179.28</v>
      </c>
      <c r="Q3559" s="9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75"/>
        <v>144</v>
      </c>
      <c r="P3560" s="14">
        <f t="shared" si="276"/>
        <v>22.91</v>
      </c>
      <c r="Q3560" s="9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75"/>
        <v>104</v>
      </c>
      <c r="P3561" s="14">
        <f t="shared" si="276"/>
        <v>43.13</v>
      </c>
      <c r="Q3561" s="9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75"/>
        <v>108</v>
      </c>
      <c r="P3562" s="14">
        <f t="shared" si="276"/>
        <v>46.89</v>
      </c>
      <c r="Q3562" s="9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75"/>
        <v>102</v>
      </c>
      <c r="P3563" s="14">
        <f t="shared" si="276"/>
        <v>47.41</v>
      </c>
      <c r="Q3563" s="9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75"/>
        <v>149</v>
      </c>
      <c r="P3564" s="14">
        <f t="shared" si="276"/>
        <v>15.13</v>
      </c>
      <c r="Q3564" s="9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75"/>
        <v>105</v>
      </c>
      <c r="P3565" s="14">
        <f t="shared" si="276"/>
        <v>21.1</v>
      </c>
      <c r="Q3565" s="9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75"/>
        <v>101</v>
      </c>
      <c r="P3566" s="14">
        <f t="shared" si="276"/>
        <v>59.12</v>
      </c>
      <c r="Q3566" s="9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75"/>
        <v>131</v>
      </c>
      <c r="P3567" s="14">
        <f t="shared" si="276"/>
        <v>97.92</v>
      </c>
      <c r="Q3567" s="9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75"/>
        <v>105</v>
      </c>
      <c r="P3568" s="14">
        <f t="shared" si="276"/>
        <v>55.13</v>
      </c>
      <c r="Q3568" s="9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75"/>
        <v>109</v>
      </c>
      <c r="P3569" s="14">
        <f t="shared" si="276"/>
        <v>26.54</v>
      </c>
      <c r="Q3569" s="9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75"/>
        <v>111</v>
      </c>
      <c r="P3570" s="14">
        <f t="shared" si="276"/>
        <v>58.42</v>
      </c>
      <c r="Q3570" s="9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75"/>
        <v>100</v>
      </c>
      <c r="P3571" s="14">
        <f t="shared" si="276"/>
        <v>122.54</v>
      </c>
      <c r="Q3571" s="9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75"/>
        <v>114</v>
      </c>
      <c r="P3572" s="14">
        <f t="shared" si="276"/>
        <v>87.96</v>
      </c>
      <c r="Q3572" s="9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75"/>
        <v>122</v>
      </c>
      <c r="P3573" s="14">
        <f t="shared" si="276"/>
        <v>73.239999999999995</v>
      </c>
      <c r="Q3573" s="9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75"/>
        <v>100</v>
      </c>
      <c r="P3574" s="14">
        <f t="shared" si="276"/>
        <v>55.56</v>
      </c>
      <c r="Q3574" s="9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75"/>
        <v>103</v>
      </c>
      <c r="P3575" s="14">
        <f t="shared" si="276"/>
        <v>39.54</v>
      </c>
      <c r="Q3575" s="9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75"/>
        <v>106</v>
      </c>
      <c r="P3576" s="14">
        <f t="shared" si="276"/>
        <v>136.78</v>
      </c>
      <c r="Q3576" s="9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75"/>
        <v>101</v>
      </c>
      <c r="P3577" s="14">
        <f t="shared" si="276"/>
        <v>99.34</v>
      </c>
      <c r="Q3577" s="9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75"/>
        <v>100</v>
      </c>
      <c r="P3578" s="14">
        <f t="shared" si="276"/>
        <v>20</v>
      </c>
      <c r="Q3578" s="9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75"/>
        <v>130</v>
      </c>
      <c r="P3579" s="14">
        <f t="shared" si="276"/>
        <v>28.89</v>
      </c>
      <c r="Q3579" s="9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75"/>
        <v>100</v>
      </c>
      <c r="P3580" s="14">
        <f t="shared" si="276"/>
        <v>40.549999999999997</v>
      </c>
      <c r="Q3580" s="9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75"/>
        <v>100</v>
      </c>
      <c r="P3581" s="14">
        <f t="shared" si="276"/>
        <v>35.71</v>
      </c>
      <c r="Q3581" s="9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75"/>
        <v>114</v>
      </c>
      <c r="P3582" s="14">
        <f t="shared" si="276"/>
        <v>37.96</v>
      </c>
      <c r="Q3582" s="9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75"/>
        <v>100</v>
      </c>
      <c r="P3583" s="14">
        <f t="shared" si="276"/>
        <v>33.33</v>
      </c>
      <c r="Q3583" s="9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75"/>
        <v>287</v>
      </c>
      <c r="P3584" s="14">
        <f t="shared" si="276"/>
        <v>58.57</v>
      </c>
      <c r="Q3584" s="9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75"/>
        <v>109</v>
      </c>
      <c r="P3585" s="14">
        <f t="shared" si="276"/>
        <v>135.63</v>
      </c>
      <c r="Q3585" s="9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si="275"/>
        <v>116</v>
      </c>
      <c r="P3586" s="14">
        <f t="shared" si="276"/>
        <v>30.94</v>
      </c>
      <c r="Q3586" s="9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ref="O3587:O3650" si="280">ROUND(E3587/D3587*100,0)</f>
        <v>119</v>
      </c>
      <c r="P3587" s="14">
        <f t="shared" ref="P3587:P3650" si="281">IFERROR(ROUND(E3587/L3587,2),0)</f>
        <v>176.09</v>
      </c>
      <c r="Q3587" s="9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80"/>
        <v>109</v>
      </c>
      <c r="P3588" s="14">
        <f t="shared" si="281"/>
        <v>151.97999999999999</v>
      </c>
      <c r="Q3588" s="9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80"/>
        <v>127</v>
      </c>
      <c r="P3589" s="14">
        <f t="shared" si="281"/>
        <v>22.61</v>
      </c>
      <c r="Q3589" s="9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80"/>
        <v>101</v>
      </c>
      <c r="P3590" s="14">
        <f t="shared" si="281"/>
        <v>18.27</v>
      </c>
      <c r="Q3590" s="9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80"/>
        <v>128</v>
      </c>
      <c r="P3591" s="14">
        <f t="shared" si="281"/>
        <v>82.26</v>
      </c>
      <c r="Q3591" s="9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80"/>
        <v>100</v>
      </c>
      <c r="P3592" s="14">
        <f t="shared" si="281"/>
        <v>68.53</v>
      </c>
      <c r="Q3592" s="9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80"/>
        <v>175</v>
      </c>
      <c r="P3593" s="14">
        <f t="shared" si="281"/>
        <v>68.06</v>
      </c>
      <c r="Q3593" s="9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80"/>
        <v>127</v>
      </c>
      <c r="P3594" s="14">
        <f t="shared" si="281"/>
        <v>72.709999999999994</v>
      </c>
      <c r="Q3594" s="9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80"/>
        <v>111</v>
      </c>
      <c r="P3595" s="14">
        <f t="shared" si="281"/>
        <v>77.19</v>
      </c>
      <c r="Q3595" s="9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80"/>
        <v>126</v>
      </c>
      <c r="P3596" s="14">
        <f t="shared" si="281"/>
        <v>55.97</v>
      </c>
      <c r="Q3596" s="9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80"/>
        <v>119</v>
      </c>
      <c r="P3597" s="14">
        <f t="shared" si="281"/>
        <v>49.69</v>
      </c>
      <c r="Q3597" s="9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80"/>
        <v>108</v>
      </c>
      <c r="P3598" s="14">
        <f t="shared" si="281"/>
        <v>79</v>
      </c>
      <c r="Q3598" s="9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80"/>
        <v>103</v>
      </c>
      <c r="P3599" s="14">
        <f t="shared" si="281"/>
        <v>77.73</v>
      </c>
      <c r="Q3599" s="9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80"/>
        <v>110</v>
      </c>
      <c r="P3600" s="14">
        <f t="shared" si="281"/>
        <v>40.78</v>
      </c>
      <c r="Q3600" s="9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80"/>
        <v>202</v>
      </c>
      <c r="P3601" s="14">
        <f t="shared" si="281"/>
        <v>59.41</v>
      </c>
      <c r="Q3601" s="9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80"/>
        <v>130</v>
      </c>
      <c r="P3602" s="14">
        <f t="shared" si="281"/>
        <v>3.25</v>
      </c>
      <c r="Q3602" s="9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80"/>
        <v>104</v>
      </c>
      <c r="P3603" s="14">
        <f t="shared" si="281"/>
        <v>39.380000000000003</v>
      </c>
      <c r="Q3603" s="9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80"/>
        <v>100</v>
      </c>
      <c r="P3604" s="14">
        <f t="shared" si="281"/>
        <v>81.67</v>
      </c>
      <c r="Q3604" s="9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80"/>
        <v>171</v>
      </c>
      <c r="P3605" s="14">
        <f t="shared" si="281"/>
        <v>44.91</v>
      </c>
      <c r="Q3605" s="9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80"/>
        <v>113</v>
      </c>
      <c r="P3606" s="14">
        <f t="shared" si="281"/>
        <v>49.06</v>
      </c>
      <c r="Q3606" s="9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80"/>
        <v>184</v>
      </c>
      <c r="P3607" s="14">
        <f t="shared" si="281"/>
        <v>30.67</v>
      </c>
      <c r="Q3607" s="9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80"/>
        <v>130</v>
      </c>
      <c r="P3608" s="14">
        <f t="shared" si="281"/>
        <v>61.06</v>
      </c>
      <c r="Q3608" s="9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80"/>
        <v>105</v>
      </c>
      <c r="P3609" s="14">
        <f t="shared" si="281"/>
        <v>29</v>
      </c>
      <c r="Q3609" s="9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80"/>
        <v>100</v>
      </c>
      <c r="P3610" s="14">
        <f t="shared" si="281"/>
        <v>29.63</v>
      </c>
      <c r="Q3610" s="9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80"/>
        <v>153</v>
      </c>
      <c r="P3611" s="14">
        <f t="shared" si="281"/>
        <v>143.1</v>
      </c>
      <c r="Q3611" s="9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80"/>
        <v>162</v>
      </c>
      <c r="P3612" s="14">
        <f t="shared" si="281"/>
        <v>52.35</v>
      </c>
      <c r="Q3612" s="9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80"/>
        <v>136</v>
      </c>
      <c r="P3613" s="14">
        <f t="shared" si="281"/>
        <v>66.67</v>
      </c>
      <c r="Q3613" s="9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80"/>
        <v>144</v>
      </c>
      <c r="P3614" s="14">
        <f t="shared" si="281"/>
        <v>126.67</v>
      </c>
      <c r="Q3614" s="9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80"/>
        <v>100</v>
      </c>
      <c r="P3615" s="14">
        <f t="shared" si="281"/>
        <v>62.5</v>
      </c>
      <c r="Q3615" s="9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80"/>
        <v>101</v>
      </c>
      <c r="P3616" s="14">
        <f t="shared" si="281"/>
        <v>35.49</v>
      </c>
      <c r="Q3616" s="9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80"/>
        <v>107</v>
      </c>
      <c r="P3617" s="14">
        <f t="shared" si="281"/>
        <v>37.08</v>
      </c>
      <c r="Q3617" s="9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80"/>
        <v>125</v>
      </c>
      <c r="P3618" s="14">
        <f t="shared" si="281"/>
        <v>69.33</v>
      </c>
      <c r="Q3618" s="9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80"/>
        <v>119</v>
      </c>
      <c r="P3619" s="14">
        <f t="shared" si="281"/>
        <v>17.25</v>
      </c>
      <c r="Q3619" s="9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80"/>
        <v>101</v>
      </c>
      <c r="P3620" s="14">
        <f t="shared" si="281"/>
        <v>36.07</v>
      </c>
      <c r="Q3620" s="9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80"/>
        <v>113</v>
      </c>
      <c r="P3621" s="14">
        <f t="shared" si="281"/>
        <v>66.47</v>
      </c>
      <c r="Q3621" s="9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80"/>
        <v>105</v>
      </c>
      <c r="P3622" s="14">
        <f t="shared" si="281"/>
        <v>56.07</v>
      </c>
      <c r="Q3622" s="9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80"/>
        <v>110</v>
      </c>
      <c r="P3623" s="14">
        <f t="shared" si="281"/>
        <v>47.03</v>
      </c>
      <c r="Q3623" s="9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80"/>
        <v>100</v>
      </c>
      <c r="P3624" s="14">
        <f t="shared" si="281"/>
        <v>47.67</v>
      </c>
      <c r="Q3624" s="9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80"/>
        <v>120</v>
      </c>
      <c r="P3625" s="14">
        <f t="shared" si="281"/>
        <v>88.24</v>
      </c>
      <c r="Q3625" s="9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80"/>
        <v>105</v>
      </c>
      <c r="P3626" s="14">
        <f t="shared" si="281"/>
        <v>80.72</v>
      </c>
      <c r="Q3626" s="9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80"/>
        <v>103</v>
      </c>
      <c r="P3627" s="14">
        <f t="shared" si="281"/>
        <v>39.49</v>
      </c>
      <c r="Q3627" s="9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80"/>
        <v>102</v>
      </c>
      <c r="P3628" s="14">
        <f t="shared" si="281"/>
        <v>84.85</v>
      </c>
      <c r="Q3628" s="9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80"/>
        <v>100</v>
      </c>
      <c r="P3629" s="14">
        <f t="shared" si="281"/>
        <v>68.97</v>
      </c>
      <c r="Q3629" s="9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80"/>
        <v>0</v>
      </c>
      <c r="P3630" s="14">
        <f t="shared" si="281"/>
        <v>0</v>
      </c>
      <c r="Q3630" s="9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80"/>
        <v>0</v>
      </c>
      <c r="P3631" s="14">
        <f t="shared" si="281"/>
        <v>1</v>
      </c>
      <c r="Q3631" s="9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80"/>
        <v>0</v>
      </c>
      <c r="P3632" s="14">
        <f t="shared" si="281"/>
        <v>1</v>
      </c>
      <c r="Q3632" s="9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80"/>
        <v>51</v>
      </c>
      <c r="P3633" s="14">
        <f t="shared" si="281"/>
        <v>147.88</v>
      </c>
      <c r="Q3633" s="9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80"/>
        <v>20</v>
      </c>
      <c r="P3634" s="14">
        <f t="shared" si="281"/>
        <v>100</v>
      </c>
      <c r="Q3634" s="9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80"/>
        <v>35</v>
      </c>
      <c r="P3635" s="14">
        <f t="shared" si="281"/>
        <v>56.84</v>
      </c>
      <c r="Q3635" s="9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80"/>
        <v>4</v>
      </c>
      <c r="P3636" s="14">
        <f t="shared" si="281"/>
        <v>176.94</v>
      </c>
      <c r="Q3636" s="9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80"/>
        <v>36</v>
      </c>
      <c r="P3637" s="14">
        <f t="shared" si="281"/>
        <v>127.6</v>
      </c>
      <c r="Q3637" s="9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80"/>
        <v>0</v>
      </c>
      <c r="P3638" s="14">
        <f t="shared" si="281"/>
        <v>0</v>
      </c>
      <c r="Q3638" s="9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80"/>
        <v>31</v>
      </c>
      <c r="P3639" s="14">
        <f t="shared" si="281"/>
        <v>66.14</v>
      </c>
      <c r="Q3639" s="9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80"/>
        <v>7</v>
      </c>
      <c r="P3640" s="14">
        <f t="shared" si="281"/>
        <v>108</v>
      </c>
      <c r="Q3640" s="9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80"/>
        <v>0</v>
      </c>
      <c r="P3641" s="14">
        <f t="shared" si="281"/>
        <v>1</v>
      </c>
      <c r="Q3641" s="9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80"/>
        <v>6</v>
      </c>
      <c r="P3642" s="14">
        <f t="shared" si="281"/>
        <v>18.329999999999998</v>
      </c>
      <c r="Q3642" s="9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80"/>
        <v>0</v>
      </c>
      <c r="P3643" s="14">
        <f t="shared" si="281"/>
        <v>0</v>
      </c>
      <c r="Q3643" s="9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80"/>
        <v>2</v>
      </c>
      <c r="P3644" s="14">
        <f t="shared" si="281"/>
        <v>7.5</v>
      </c>
      <c r="Q3644" s="9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80"/>
        <v>0</v>
      </c>
      <c r="P3645" s="14">
        <f t="shared" si="281"/>
        <v>0</v>
      </c>
      <c r="Q3645" s="9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80"/>
        <v>16</v>
      </c>
      <c r="P3646" s="14">
        <f t="shared" si="281"/>
        <v>68.42</v>
      </c>
      <c r="Q3646" s="9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80"/>
        <v>0</v>
      </c>
      <c r="P3647" s="14">
        <f t="shared" si="281"/>
        <v>1</v>
      </c>
      <c r="Q3647" s="9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80"/>
        <v>5</v>
      </c>
      <c r="P3648" s="14">
        <f t="shared" si="281"/>
        <v>60.13</v>
      </c>
      <c r="Q3648" s="9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80"/>
        <v>6</v>
      </c>
      <c r="P3649" s="14">
        <f t="shared" si="281"/>
        <v>15</v>
      </c>
      <c r="Q3649" s="9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si="280"/>
        <v>100</v>
      </c>
      <c r="P3650" s="14">
        <f t="shared" si="281"/>
        <v>550.04</v>
      </c>
      <c r="Q3650" s="9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ref="O3651:O3714" si="285">ROUND(E3651/D3651*100,0)</f>
        <v>104</v>
      </c>
      <c r="P3651" s="14">
        <f t="shared" ref="P3651:P3714" si="286">IFERROR(ROUND(E3651/L3651,2),0)</f>
        <v>97.5</v>
      </c>
      <c r="Q3651" s="9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85"/>
        <v>100</v>
      </c>
      <c r="P3652" s="14">
        <f t="shared" si="286"/>
        <v>29.41</v>
      </c>
      <c r="Q3652" s="9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85"/>
        <v>104</v>
      </c>
      <c r="P3653" s="14">
        <f t="shared" si="286"/>
        <v>57.78</v>
      </c>
      <c r="Q3653" s="9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85"/>
        <v>251</v>
      </c>
      <c r="P3654" s="14">
        <f t="shared" si="286"/>
        <v>44.24</v>
      </c>
      <c r="Q3654" s="9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85"/>
        <v>101</v>
      </c>
      <c r="P3655" s="14">
        <f t="shared" si="286"/>
        <v>60.91</v>
      </c>
      <c r="Q3655" s="9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85"/>
        <v>174</v>
      </c>
      <c r="P3656" s="14">
        <f t="shared" si="286"/>
        <v>68.84</v>
      </c>
      <c r="Q3656" s="9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85"/>
        <v>116</v>
      </c>
      <c r="P3657" s="14">
        <f t="shared" si="286"/>
        <v>73.58</v>
      </c>
      <c r="Q3657" s="9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85"/>
        <v>106</v>
      </c>
      <c r="P3658" s="14">
        <f t="shared" si="286"/>
        <v>115.02</v>
      </c>
      <c r="Q3658" s="9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85"/>
        <v>111</v>
      </c>
      <c r="P3659" s="14">
        <f t="shared" si="286"/>
        <v>110.75</v>
      </c>
      <c r="Q3659" s="9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85"/>
        <v>101</v>
      </c>
      <c r="P3660" s="14">
        <f t="shared" si="286"/>
        <v>75.5</v>
      </c>
      <c r="Q3660" s="9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85"/>
        <v>102</v>
      </c>
      <c r="P3661" s="14">
        <f t="shared" si="286"/>
        <v>235.46</v>
      </c>
      <c r="Q3661" s="9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85"/>
        <v>100</v>
      </c>
      <c r="P3662" s="14">
        <f t="shared" si="286"/>
        <v>11.36</v>
      </c>
      <c r="Q3662" s="9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85"/>
        <v>111</v>
      </c>
      <c r="P3663" s="14">
        <f t="shared" si="286"/>
        <v>92.5</v>
      </c>
      <c r="Q3663" s="9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85"/>
        <v>101</v>
      </c>
      <c r="P3664" s="14">
        <f t="shared" si="286"/>
        <v>202.85</v>
      </c>
      <c r="Q3664" s="9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85"/>
        <v>104</v>
      </c>
      <c r="P3665" s="14">
        <f t="shared" si="286"/>
        <v>26</v>
      </c>
      <c r="Q3665" s="9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85"/>
        <v>109</v>
      </c>
      <c r="P3666" s="14">
        <f t="shared" si="286"/>
        <v>46.05</v>
      </c>
      <c r="Q3666" s="9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85"/>
        <v>115</v>
      </c>
      <c r="P3667" s="14">
        <f t="shared" si="286"/>
        <v>51</v>
      </c>
      <c r="Q3667" s="9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85"/>
        <v>100</v>
      </c>
      <c r="P3668" s="14">
        <f t="shared" si="286"/>
        <v>31.58</v>
      </c>
      <c r="Q3668" s="9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85"/>
        <v>103</v>
      </c>
      <c r="P3669" s="14">
        <f t="shared" si="286"/>
        <v>53.36</v>
      </c>
      <c r="Q3669" s="9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85"/>
        <v>104</v>
      </c>
      <c r="P3670" s="14">
        <f t="shared" si="286"/>
        <v>36.96</v>
      </c>
      <c r="Q3670" s="9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85"/>
        <v>138</v>
      </c>
      <c r="P3671" s="14">
        <f t="shared" si="286"/>
        <v>81.290000000000006</v>
      </c>
      <c r="Q3671" s="9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85"/>
        <v>110</v>
      </c>
      <c r="P3672" s="14">
        <f t="shared" si="286"/>
        <v>20.079999999999998</v>
      </c>
      <c r="Q3672" s="9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85"/>
        <v>101</v>
      </c>
      <c r="P3673" s="14">
        <f t="shared" si="286"/>
        <v>88.25</v>
      </c>
      <c r="Q3673" s="9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85"/>
        <v>102</v>
      </c>
      <c r="P3674" s="14">
        <f t="shared" si="286"/>
        <v>53.44</v>
      </c>
      <c r="Q3674" s="9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85"/>
        <v>114</v>
      </c>
      <c r="P3675" s="14">
        <f t="shared" si="286"/>
        <v>39.869999999999997</v>
      </c>
      <c r="Q3675" s="9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85"/>
        <v>100</v>
      </c>
      <c r="P3676" s="14">
        <f t="shared" si="286"/>
        <v>145.16</v>
      </c>
      <c r="Q3676" s="9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85"/>
        <v>140</v>
      </c>
      <c r="P3677" s="14">
        <f t="shared" si="286"/>
        <v>23.33</v>
      </c>
      <c r="Q3677" s="9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85"/>
        <v>129</v>
      </c>
      <c r="P3678" s="14">
        <f t="shared" si="286"/>
        <v>64.38</v>
      </c>
      <c r="Q3678" s="9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85"/>
        <v>103</v>
      </c>
      <c r="P3679" s="14">
        <f t="shared" si="286"/>
        <v>62.05</v>
      </c>
      <c r="Q3679" s="9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85"/>
        <v>103</v>
      </c>
      <c r="P3680" s="14">
        <f t="shared" si="286"/>
        <v>66.13</v>
      </c>
      <c r="Q3680" s="9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85"/>
        <v>110</v>
      </c>
      <c r="P3681" s="14">
        <f t="shared" si="286"/>
        <v>73.400000000000006</v>
      </c>
      <c r="Q3681" s="9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85"/>
        <v>113</v>
      </c>
      <c r="P3682" s="14">
        <f t="shared" si="286"/>
        <v>99.5</v>
      </c>
      <c r="Q3682" s="9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85"/>
        <v>112</v>
      </c>
      <c r="P3683" s="14">
        <f t="shared" si="286"/>
        <v>62.17</v>
      </c>
      <c r="Q3683" s="9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85"/>
        <v>139</v>
      </c>
      <c r="P3684" s="14">
        <f t="shared" si="286"/>
        <v>62.33</v>
      </c>
      <c r="Q3684" s="9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85"/>
        <v>111</v>
      </c>
      <c r="P3685" s="14">
        <f t="shared" si="286"/>
        <v>58.79</v>
      </c>
      <c r="Q3685" s="9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85"/>
        <v>139</v>
      </c>
      <c r="P3686" s="14">
        <f t="shared" si="286"/>
        <v>45.35</v>
      </c>
      <c r="Q3686" s="9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85"/>
        <v>106</v>
      </c>
      <c r="P3687" s="14">
        <f t="shared" si="286"/>
        <v>41.94</v>
      </c>
      <c r="Q3687" s="9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85"/>
        <v>101</v>
      </c>
      <c r="P3688" s="14">
        <f t="shared" si="286"/>
        <v>59.17</v>
      </c>
      <c r="Q3688" s="9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85"/>
        <v>100</v>
      </c>
      <c r="P3689" s="14">
        <f t="shared" si="286"/>
        <v>200.49</v>
      </c>
      <c r="Q3689" s="9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85"/>
        <v>109</v>
      </c>
      <c r="P3690" s="14">
        <f t="shared" si="286"/>
        <v>83.97</v>
      </c>
      <c r="Q3690" s="9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85"/>
        <v>118</v>
      </c>
      <c r="P3691" s="14">
        <f t="shared" si="286"/>
        <v>57.26</v>
      </c>
      <c r="Q3691" s="9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85"/>
        <v>120</v>
      </c>
      <c r="P3692" s="14">
        <f t="shared" si="286"/>
        <v>58.06</v>
      </c>
      <c r="Q3692" s="9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85"/>
        <v>128</v>
      </c>
      <c r="P3693" s="14">
        <f t="shared" si="286"/>
        <v>186.8</v>
      </c>
      <c r="Q3693" s="9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85"/>
        <v>126</v>
      </c>
      <c r="P3694" s="14">
        <f t="shared" si="286"/>
        <v>74.12</v>
      </c>
      <c r="Q3694" s="9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85"/>
        <v>129</v>
      </c>
      <c r="P3695" s="14">
        <f t="shared" si="286"/>
        <v>30.71</v>
      </c>
      <c r="Q3695" s="9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85"/>
        <v>107</v>
      </c>
      <c r="P3696" s="14">
        <f t="shared" si="286"/>
        <v>62.67</v>
      </c>
      <c r="Q3696" s="9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85"/>
        <v>100</v>
      </c>
      <c r="P3697" s="14">
        <f t="shared" si="286"/>
        <v>121.36</v>
      </c>
      <c r="Q3697" s="9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85"/>
        <v>155</v>
      </c>
      <c r="P3698" s="14">
        <f t="shared" si="286"/>
        <v>39.74</v>
      </c>
      <c r="Q3698" s="9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85"/>
        <v>108</v>
      </c>
      <c r="P3699" s="14">
        <f t="shared" si="286"/>
        <v>72</v>
      </c>
      <c r="Q3699" s="9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85"/>
        <v>111</v>
      </c>
      <c r="P3700" s="14">
        <f t="shared" si="286"/>
        <v>40.630000000000003</v>
      </c>
      <c r="Q3700" s="9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85"/>
        <v>101</v>
      </c>
      <c r="P3701" s="14">
        <f t="shared" si="286"/>
        <v>63</v>
      </c>
      <c r="Q3701" s="9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85"/>
        <v>121</v>
      </c>
      <c r="P3702" s="14">
        <f t="shared" si="286"/>
        <v>33.67</v>
      </c>
      <c r="Q3702" s="9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85"/>
        <v>100</v>
      </c>
      <c r="P3703" s="14">
        <f t="shared" si="286"/>
        <v>38.590000000000003</v>
      </c>
      <c r="Q3703" s="9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85"/>
        <v>109</v>
      </c>
      <c r="P3704" s="14">
        <f t="shared" si="286"/>
        <v>155.94999999999999</v>
      </c>
      <c r="Q3704" s="9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85"/>
        <v>123</v>
      </c>
      <c r="P3705" s="14">
        <f t="shared" si="286"/>
        <v>43.2</v>
      </c>
      <c r="Q3705" s="9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85"/>
        <v>136</v>
      </c>
      <c r="P3706" s="14">
        <f t="shared" si="286"/>
        <v>15.15</v>
      </c>
      <c r="Q3706" s="9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85"/>
        <v>103</v>
      </c>
      <c r="P3707" s="14">
        <f t="shared" si="286"/>
        <v>83.57</v>
      </c>
      <c r="Q3707" s="9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85"/>
        <v>121</v>
      </c>
      <c r="P3708" s="14">
        <f t="shared" si="286"/>
        <v>140</v>
      </c>
      <c r="Q3708" s="9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85"/>
        <v>186</v>
      </c>
      <c r="P3709" s="14">
        <f t="shared" si="286"/>
        <v>80.87</v>
      </c>
      <c r="Q3709" s="9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85"/>
        <v>300</v>
      </c>
      <c r="P3710" s="14">
        <f t="shared" si="286"/>
        <v>53.85</v>
      </c>
      <c r="Q3710" s="9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85"/>
        <v>108</v>
      </c>
      <c r="P3711" s="14">
        <f t="shared" si="286"/>
        <v>30.93</v>
      </c>
      <c r="Q3711" s="9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85"/>
        <v>141</v>
      </c>
      <c r="P3712" s="14">
        <f t="shared" si="286"/>
        <v>67.959999999999994</v>
      </c>
      <c r="Q3712" s="9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85"/>
        <v>114</v>
      </c>
      <c r="P3713" s="14">
        <f t="shared" si="286"/>
        <v>27.14</v>
      </c>
      <c r="Q3713" s="9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si="285"/>
        <v>154</v>
      </c>
      <c r="P3714" s="14">
        <f t="shared" si="286"/>
        <v>110.87</v>
      </c>
      <c r="Q3714" s="9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ref="O3715:O3778" si="290">ROUND(E3715/D3715*100,0)</f>
        <v>102</v>
      </c>
      <c r="P3715" s="14">
        <f t="shared" ref="P3715:P3778" si="291">IFERROR(ROUND(E3715/L3715,2),0)</f>
        <v>106.84</v>
      </c>
      <c r="Q3715" s="9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90"/>
        <v>102</v>
      </c>
      <c r="P3716" s="14">
        <f t="shared" si="291"/>
        <v>105.52</v>
      </c>
      <c r="Q3716" s="9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90"/>
        <v>103</v>
      </c>
      <c r="P3717" s="14">
        <f t="shared" si="291"/>
        <v>132.96</v>
      </c>
      <c r="Q3717" s="9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90"/>
        <v>156</v>
      </c>
      <c r="P3718" s="14">
        <f t="shared" si="291"/>
        <v>51.92</v>
      </c>
      <c r="Q3718" s="9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90"/>
        <v>101</v>
      </c>
      <c r="P3719" s="14">
        <f t="shared" si="291"/>
        <v>310</v>
      </c>
      <c r="Q3719" s="9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90"/>
        <v>239</v>
      </c>
      <c r="P3720" s="14">
        <f t="shared" si="291"/>
        <v>26.02</v>
      </c>
      <c r="Q3720" s="9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90"/>
        <v>210</v>
      </c>
      <c r="P3721" s="14">
        <f t="shared" si="291"/>
        <v>105</v>
      </c>
      <c r="Q3721" s="9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90"/>
        <v>105</v>
      </c>
      <c r="P3722" s="14">
        <f t="shared" si="291"/>
        <v>86.23</v>
      </c>
      <c r="Q3722" s="9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90"/>
        <v>101</v>
      </c>
      <c r="P3723" s="14">
        <f t="shared" si="291"/>
        <v>114.55</v>
      </c>
      <c r="Q3723" s="9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90"/>
        <v>111</v>
      </c>
      <c r="P3724" s="14">
        <f t="shared" si="291"/>
        <v>47.66</v>
      </c>
      <c r="Q3724" s="9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90"/>
        <v>102</v>
      </c>
      <c r="P3725" s="14">
        <f t="shared" si="291"/>
        <v>72.89</v>
      </c>
      <c r="Q3725" s="9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90"/>
        <v>103</v>
      </c>
      <c r="P3726" s="14">
        <f t="shared" si="291"/>
        <v>49.55</v>
      </c>
      <c r="Q3726" s="9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90"/>
        <v>127</v>
      </c>
      <c r="P3727" s="14">
        <f t="shared" si="291"/>
        <v>25.4</v>
      </c>
      <c r="Q3727" s="9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90"/>
        <v>339</v>
      </c>
      <c r="P3728" s="14">
        <f t="shared" si="291"/>
        <v>62.59</v>
      </c>
      <c r="Q3728" s="9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90"/>
        <v>101</v>
      </c>
      <c r="P3729" s="14">
        <f t="shared" si="291"/>
        <v>61.06</v>
      </c>
      <c r="Q3729" s="9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90"/>
        <v>9</v>
      </c>
      <c r="P3730" s="14">
        <f t="shared" si="291"/>
        <v>60.06</v>
      </c>
      <c r="Q3730" s="9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90"/>
        <v>7</v>
      </c>
      <c r="P3731" s="14">
        <f t="shared" si="291"/>
        <v>72.400000000000006</v>
      </c>
      <c r="Q3731" s="9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90"/>
        <v>10</v>
      </c>
      <c r="P3732" s="14">
        <f t="shared" si="291"/>
        <v>100</v>
      </c>
      <c r="Q3732" s="9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90"/>
        <v>11</v>
      </c>
      <c r="P3733" s="14">
        <f t="shared" si="291"/>
        <v>51.67</v>
      </c>
      <c r="Q3733" s="9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90"/>
        <v>15</v>
      </c>
      <c r="P3734" s="14">
        <f t="shared" si="291"/>
        <v>32.75</v>
      </c>
      <c r="Q3734" s="9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90"/>
        <v>0</v>
      </c>
      <c r="P3735" s="14">
        <f t="shared" si="291"/>
        <v>0</v>
      </c>
      <c r="Q3735" s="9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90"/>
        <v>28</v>
      </c>
      <c r="P3736" s="14">
        <f t="shared" si="291"/>
        <v>61</v>
      </c>
      <c r="Q3736" s="9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90"/>
        <v>13</v>
      </c>
      <c r="P3737" s="14">
        <f t="shared" si="291"/>
        <v>10</v>
      </c>
      <c r="Q3737" s="9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90"/>
        <v>1</v>
      </c>
      <c r="P3738" s="14">
        <f t="shared" si="291"/>
        <v>10</v>
      </c>
      <c r="Q3738" s="9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90"/>
        <v>21</v>
      </c>
      <c r="P3739" s="14">
        <f t="shared" si="291"/>
        <v>37.5</v>
      </c>
      <c r="Q3739" s="9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90"/>
        <v>18</v>
      </c>
      <c r="P3740" s="14">
        <f t="shared" si="291"/>
        <v>45</v>
      </c>
      <c r="Q3740" s="9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90"/>
        <v>20</v>
      </c>
      <c r="P3741" s="14">
        <f t="shared" si="291"/>
        <v>100.63</v>
      </c>
      <c r="Q3741" s="9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90"/>
        <v>18</v>
      </c>
      <c r="P3742" s="14">
        <f t="shared" si="291"/>
        <v>25.57</v>
      </c>
      <c r="Q3742" s="9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90"/>
        <v>0</v>
      </c>
      <c r="P3743" s="14">
        <f t="shared" si="291"/>
        <v>0</v>
      </c>
      <c r="Q3743" s="9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90"/>
        <v>2</v>
      </c>
      <c r="P3744" s="14">
        <f t="shared" si="291"/>
        <v>25</v>
      </c>
      <c r="Q3744" s="9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90"/>
        <v>0</v>
      </c>
      <c r="P3745" s="14">
        <f t="shared" si="291"/>
        <v>0</v>
      </c>
      <c r="Q3745" s="9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90"/>
        <v>0</v>
      </c>
      <c r="P3746" s="14">
        <f t="shared" si="291"/>
        <v>0</v>
      </c>
      <c r="Q3746" s="9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90"/>
        <v>10</v>
      </c>
      <c r="P3747" s="14">
        <f t="shared" si="291"/>
        <v>10</v>
      </c>
      <c r="Q3747" s="9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90"/>
        <v>2</v>
      </c>
      <c r="P3748" s="14">
        <f t="shared" si="291"/>
        <v>202</v>
      </c>
      <c r="Q3748" s="9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90"/>
        <v>1</v>
      </c>
      <c r="P3749" s="14">
        <f t="shared" si="291"/>
        <v>25</v>
      </c>
      <c r="Q3749" s="9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90"/>
        <v>104</v>
      </c>
      <c r="P3750" s="14">
        <f t="shared" si="291"/>
        <v>99.54</v>
      </c>
      <c r="Q3750" s="9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90"/>
        <v>105</v>
      </c>
      <c r="P3751" s="14">
        <f t="shared" si="291"/>
        <v>75</v>
      </c>
      <c r="Q3751" s="9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90"/>
        <v>100</v>
      </c>
      <c r="P3752" s="14">
        <f t="shared" si="291"/>
        <v>215.25</v>
      </c>
      <c r="Q3752" s="9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90"/>
        <v>133</v>
      </c>
      <c r="P3753" s="14">
        <f t="shared" si="291"/>
        <v>120.55</v>
      </c>
      <c r="Q3753" s="9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90"/>
        <v>113</v>
      </c>
      <c r="P3754" s="14">
        <f t="shared" si="291"/>
        <v>37.67</v>
      </c>
      <c r="Q3754" s="9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90"/>
        <v>103</v>
      </c>
      <c r="P3755" s="14">
        <f t="shared" si="291"/>
        <v>172.23</v>
      </c>
      <c r="Q3755" s="9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90"/>
        <v>120</v>
      </c>
      <c r="P3756" s="14">
        <f t="shared" si="291"/>
        <v>111.11</v>
      </c>
      <c r="Q3756" s="9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90"/>
        <v>130</v>
      </c>
      <c r="P3757" s="14">
        <f t="shared" si="291"/>
        <v>25.46</v>
      </c>
      <c r="Q3757" s="9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90"/>
        <v>101</v>
      </c>
      <c r="P3758" s="14">
        <f t="shared" si="291"/>
        <v>267.64999999999998</v>
      </c>
      <c r="Q3758" s="9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90"/>
        <v>109</v>
      </c>
      <c r="P3759" s="14">
        <f t="shared" si="291"/>
        <v>75.959999999999994</v>
      </c>
      <c r="Q3759" s="9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90"/>
        <v>102</v>
      </c>
      <c r="P3760" s="14">
        <f t="shared" si="291"/>
        <v>59.04</v>
      </c>
      <c r="Q3760" s="9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90"/>
        <v>110</v>
      </c>
      <c r="P3761" s="14">
        <f t="shared" si="291"/>
        <v>50.11</v>
      </c>
      <c r="Q3761" s="9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90"/>
        <v>101</v>
      </c>
      <c r="P3762" s="14">
        <f t="shared" si="291"/>
        <v>55.5</v>
      </c>
      <c r="Q3762" s="9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90"/>
        <v>100</v>
      </c>
      <c r="P3763" s="14">
        <f t="shared" si="291"/>
        <v>166.67</v>
      </c>
      <c r="Q3763" s="9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90"/>
        <v>106</v>
      </c>
      <c r="P3764" s="14">
        <f t="shared" si="291"/>
        <v>47.43</v>
      </c>
      <c r="Q3764" s="9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90"/>
        <v>100</v>
      </c>
      <c r="P3765" s="14">
        <f t="shared" si="291"/>
        <v>64.94</v>
      </c>
      <c r="Q3765" s="9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90"/>
        <v>100</v>
      </c>
      <c r="P3766" s="14">
        <f t="shared" si="291"/>
        <v>55.56</v>
      </c>
      <c r="Q3766" s="9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90"/>
        <v>113</v>
      </c>
      <c r="P3767" s="14">
        <f t="shared" si="291"/>
        <v>74.22</v>
      </c>
      <c r="Q3767" s="9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90"/>
        <v>103</v>
      </c>
      <c r="P3768" s="14">
        <f t="shared" si="291"/>
        <v>106.93</v>
      </c>
      <c r="Q3768" s="9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90"/>
        <v>117</v>
      </c>
      <c r="P3769" s="14">
        <f t="shared" si="291"/>
        <v>41.7</v>
      </c>
      <c r="Q3769" s="9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90"/>
        <v>108</v>
      </c>
      <c r="P3770" s="14">
        <f t="shared" si="291"/>
        <v>74.239999999999995</v>
      </c>
      <c r="Q3770" s="9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90"/>
        <v>100</v>
      </c>
      <c r="P3771" s="14">
        <f t="shared" si="291"/>
        <v>73.33</v>
      </c>
      <c r="Q3771" s="9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90"/>
        <v>100</v>
      </c>
      <c r="P3772" s="14">
        <f t="shared" si="291"/>
        <v>100</v>
      </c>
      <c r="Q3772" s="9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90"/>
        <v>146</v>
      </c>
      <c r="P3773" s="14">
        <f t="shared" si="291"/>
        <v>38.42</v>
      </c>
      <c r="Q3773" s="9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90"/>
        <v>110</v>
      </c>
      <c r="P3774" s="14">
        <f t="shared" si="291"/>
        <v>166.97</v>
      </c>
      <c r="Q3774" s="9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90"/>
        <v>108</v>
      </c>
      <c r="P3775" s="14">
        <f t="shared" si="291"/>
        <v>94.91</v>
      </c>
      <c r="Q3775" s="9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90"/>
        <v>100</v>
      </c>
      <c r="P3776" s="14">
        <f t="shared" si="291"/>
        <v>100</v>
      </c>
      <c r="Q3776" s="9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90"/>
        <v>100</v>
      </c>
      <c r="P3777" s="14">
        <f t="shared" si="291"/>
        <v>143.21</v>
      </c>
      <c r="Q3777" s="9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si="290"/>
        <v>107</v>
      </c>
      <c r="P3778" s="14">
        <f t="shared" si="291"/>
        <v>90.82</v>
      </c>
      <c r="Q3778" s="9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ref="O3779:O3842" si="295">ROUND(E3779/D3779*100,0)</f>
        <v>143</v>
      </c>
      <c r="P3779" s="14">
        <f t="shared" ref="P3779:P3842" si="296">IFERROR(ROUND(E3779/L3779,2),0)</f>
        <v>48.54</v>
      </c>
      <c r="Q3779" s="9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95"/>
        <v>105</v>
      </c>
      <c r="P3780" s="14">
        <f t="shared" si="296"/>
        <v>70.03</v>
      </c>
      <c r="Q3780" s="9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95"/>
        <v>104</v>
      </c>
      <c r="P3781" s="14">
        <f t="shared" si="296"/>
        <v>135.63</v>
      </c>
      <c r="Q3781" s="9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95"/>
        <v>120</v>
      </c>
      <c r="P3782" s="14">
        <f t="shared" si="296"/>
        <v>100</v>
      </c>
      <c r="Q3782" s="9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95"/>
        <v>110</v>
      </c>
      <c r="P3783" s="14">
        <f t="shared" si="296"/>
        <v>94.9</v>
      </c>
      <c r="Q3783" s="9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95"/>
        <v>102</v>
      </c>
      <c r="P3784" s="14">
        <f t="shared" si="296"/>
        <v>75.37</v>
      </c>
      <c r="Q3784" s="9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95"/>
        <v>129</v>
      </c>
      <c r="P3785" s="14">
        <f t="shared" si="296"/>
        <v>64.459999999999994</v>
      </c>
      <c r="Q3785" s="9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95"/>
        <v>115</v>
      </c>
      <c r="P3786" s="14">
        <f t="shared" si="296"/>
        <v>115</v>
      </c>
      <c r="Q3786" s="9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95"/>
        <v>151</v>
      </c>
      <c r="P3787" s="14">
        <f t="shared" si="296"/>
        <v>100.5</v>
      </c>
      <c r="Q3787" s="9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95"/>
        <v>111</v>
      </c>
      <c r="P3788" s="14">
        <f t="shared" si="296"/>
        <v>93.77</v>
      </c>
      <c r="Q3788" s="9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95"/>
        <v>100</v>
      </c>
      <c r="P3789" s="14">
        <f t="shared" si="296"/>
        <v>35.1</v>
      </c>
      <c r="Q3789" s="9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95"/>
        <v>1</v>
      </c>
      <c r="P3790" s="14">
        <f t="shared" si="296"/>
        <v>500</v>
      </c>
      <c r="Q3790" s="9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95"/>
        <v>3</v>
      </c>
      <c r="P3791" s="14">
        <f t="shared" si="296"/>
        <v>29</v>
      </c>
      <c r="Q3791" s="9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95"/>
        <v>0</v>
      </c>
      <c r="P3792" s="14">
        <f t="shared" si="296"/>
        <v>0</v>
      </c>
      <c r="Q3792" s="9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95"/>
        <v>0</v>
      </c>
      <c r="P3793" s="14">
        <f t="shared" si="296"/>
        <v>0</v>
      </c>
      <c r="Q3793" s="9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95"/>
        <v>0</v>
      </c>
      <c r="P3794" s="14">
        <f t="shared" si="296"/>
        <v>17.5</v>
      </c>
      <c r="Q3794" s="9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95"/>
        <v>60</v>
      </c>
      <c r="P3795" s="14">
        <f t="shared" si="296"/>
        <v>174</v>
      </c>
      <c r="Q3795" s="9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95"/>
        <v>1</v>
      </c>
      <c r="P3796" s="14">
        <f t="shared" si="296"/>
        <v>50</v>
      </c>
      <c r="Q3796" s="9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95"/>
        <v>2</v>
      </c>
      <c r="P3797" s="14">
        <f t="shared" si="296"/>
        <v>5</v>
      </c>
      <c r="Q3797" s="9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95"/>
        <v>0</v>
      </c>
      <c r="P3798" s="14">
        <f t="shared" si="296"/>
        <v>1</v>
      </c>
      <c r="Q3798" s="9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95"/>
        <v>90</v>
      </c>
      <c r="P3799" s="14">
        <f t="shared" si="296"/>
        <v>145.41</v>
      </c>
      <c r="Q3799" s="9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95"/>
        <v>1</v>
      </c>
      <c r="P3800" s="14">
        <f t="shared" si="296"/>
        <v>205</v>
      </c>
      <c r="Q3800" s="9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95"/>
        <v>4</v>
      </c>
      <c r="P3801" s="14">
        <f t="shared" si="296"/>
        <v>100.5</v>
      </c>
      <c r="Q3801" s="9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95"/>
        <v>4</v>
      </c>
      <c r="P3802" s="14">
        <f t="shared" si="296"/>
        <v>55.06</v>
      </c>
      <c r="Q3802" s="9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95"/>
        <v>9</v>
      </c>
      <c r="P3803" s="14">
        <f t="shared" si="296"/>
        <v>47.33</v>
      </c>
      <c r="Q3803" s="9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95"/>
        <v>0</v>
      </c>
      <c r="P3804" s="14">
        <f t="shared" si="296"/>
        <v>0</v>
      </c>
      <c r="Q3804" s="9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95"/>
        <v>20</v>
      </c>
      <c r="P3805" s="14">
        <f t="shared" si="296"/>
        <v>58.95</v>
      </c>
      <c r="Q3805" s="9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95"/>
        <v>0</v>
      </c>
      <c r="P3806" s="14">
        <f t="shared" si="296"/>
        <v>0</v>
      </c>
      <c r="Q3806" s="9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95"/>
        <v>0</v>
      </c>
      <c r="P3807" s="14">
        <f t="shared" si="296"/>
        <v>1.5</v>
      </c>
      <c r="Q3807" s="9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95"/>
        <v>0</v>
      </c>
      <c r="P3808" s="14">
        <f t="shared" si="296"/>
        <v>5</v>
      </c>
      <c r="Q3808" s="9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95"/>
        <v>30</v>
      </c>
      <c r="P3809" s="14">
        <f t="shared" si="296"/>
        <v>50.56</v>
      </c>
      <c r="Q3809" s="9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95"/>
        <v>100</v>
      </c>
      <c r="P3810" s="14">
        <f t="shared" si="296"/>
        <v>41.67</v>
      </c>
      <c r="Q3810" s="9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95"/>
        <v>101</v>
      </c>
      <c r="P3811" s="14">
        <f t="shared" si="296"/>
        <v>53.29</v>
      </c>
      <c r="Q3811" s="9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95"/>
        <v>122</v>
      </c>
      <c r="P3812" s="14">
        <f t="shared" si="296"/>
        <v>70.23</v>
      </c>
      <c r="Q3812" s="9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95"/>
        <v>330</v>
      </c>
      <c r="P3813" s="14">
        <f t="shared" si="296"/>
        <v>43.42</v>
      </c>
      <c r="Q3813" s="9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95"/>
        <v>110</v>
      </c>
      <c r="P3814" s="14">
        <f t="shared" si="296"/>
        <v>199.18</v>
      </c>
      <c r="Q3814" s="9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95"/>
        <v>101</v>
      </c>
      <c r="P3815" s="14">
        <f t="shared" si="296"/>
        <v>78.52</v>
      </c>
      <c r="Q3815" s="9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95"/>
        <v>140</v>
      </c>
      <c r="P3816" s="14">
        <f t="shared" si="296"/>
        <v>61.82</v>
      </c>
      <c r="Q3816" s="9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95"/>
        <v>100</v>
      </c>
      <c r="P3817" s="14">
        <f t="shared" si="296"/>
        <v>50</v>
      </c>
      <c r="Q3817" s="9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95"/>
        <v>119</v>
      </c>
      <c r="P3818" s="14">
        <f t="shared" si="296"/>
        <v>48.34</v>
      </c>
      <c r="Q3818" s="9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95"/>
        <v>107</v>
      </c>
      <c r="P3819" s="14">
        <f t="shared" si="296"/>
        <v>107.25</v>
      </c>
      <c r="Q3819" s="9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95"/>
        <v>228</v>
      </c>
      <c r="P3820" s="14">
        <f t="shared" si="296"/>
        <v>57</v>
      </c>
      <c r="Q3820" s="9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95"/>
        <v>106</v>
      </c>
      <c r="P3821" s="14">
        <f t="shared" si="296"/>
        <v>40.92</v>
      </c>
      <c r="Q3821" s="9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95"/>
        <v>143</v>
      </c>
      <c r="P3822" s="14">
        <f t="shared" si="296"/>
        <v>21.5</v>
      </c>
      <c r="Q3822" s="9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95"/>
        <v>105</v>
      </c>
      <c r="P3823" s="14">
        <f t="shared" si="296"/>
        <v>79.540000000000006</v>
      </c>
      <c r="Q3823" s="9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95"/>
        <v>110</v>
      </c>
      <c r="P3824" s="14">
        <f t="shared" si="296"/>
        <v>72.38</v>
      </c>
      <c r="Q3824" s="9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95"/>
        <v>106</v>
      </c>
      <c r="P3825" s="14">
        <f t="shared" si="296"/>
        <v>64.63</v>
      </c>
      <c r="Q3825" s="9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95"/>
        <v>108</v>
      </c>
      <c r="P3826" s="14">
        <f t="shared" si="296"/>
        <v>38.57</v>
      </c>
      <c r="Q3826" s="9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95"/>
        <v>105</v>
      </c>
      <c r="P3827" s="14">
        <f t="shared" si="296"/>
        <v>107.57</v>
      </c>
      <c r="Q3827" s="9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95"/>
        <v>119</v>
      </c>
      <c r="P3828" s="14">
        <f t="shared" si="296"/>
        <v>27.5</v>
      </c>
      <c r="Q3828" s="9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95"/>
        <v>153</v>
      </c>
      <c r="P3829" s="14">
        <f t="shared" si="296"/>
        <v>70.459999999999994</v>
      </c>
      <c r="Q3829" s="9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95"/>
        <v>100</v>
      </c>
      <c r="P3830" s="14">
        <f t="shared" si="296"/>
        <v>178.57</v>
      </c>
      <c r="Q3830" s="9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95"/>
        <v>100</v>
      </c>
      <c r="P3831" s="14">
        <f t="shared" si="296"/>
        <v>62.63</v>
      </c>
      <c r="Q3831" s="9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95"/>
        <v>225</v>
      </c>
      <c r="P3832" s="14">
        <f t="shared" si="296"/>
        <v>75</v>
      </c>
      <c r="Q3832" s="9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95"/>
        <v>106</v>
      </c>
      <c r="P3833" s="14">
        <f t="shared" si="296"/>
        <v>58.9</v>
      </c>
      <c r="Q3833" s="9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95"/>
        <v>105</v>
      </c>
      <c r="P3834" s="14">
        <f t="shared" si="296"/>
        <v>139.56</v>
      </c>
      <c r="Q3834" s="9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95"/>
        <v>117</v>
      </c>
      <c r="P3835" s="14">
        <f t="shared" si="296"/>
        <v>70</v>
      </c>
      <c r="Q3835" s="9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95"/>
        <v>109</v>
      </c>
      <c r="P3836" s="14">
        <f t="shared" si="296"/>
        <v>57.39</v>
      </c>
      <c r="Q3836" s="9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95"/>
        <v>160</v>
      </c>
      <c r="P3837" s="14">
        <f t="shared" si="296"/>
        <v>40</v>
      </c>
      <c r="Q3837" s="9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95"/>
        <v>113</v>
      </c>
      <c r="P3838" s="14">
        <f t="shared" si="296"/>
        <v>64.290000000000006</v>
      </c>
      <c r="Q3838" s="9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95"/>
        <v>102</v>
      </c>
      <c r="P3839" s="14">
        <f t="shared" si="296"/>
        <v>120.12</v>
      </c>
      <c r="Q3839" s="9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95"/>
        <v>101</v>
      </c>
      <c r="P3840" s="14">
        <f t="shared" si="296"/>
        <v>1008.24</v>
      </c>
      <c r="Q3840" s="9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95"/>
        <v>101</v>
      </c>
      <c r="P3841" s="14">
        <f t="shared" si="296"/>
        <v>63.28</v>
      </c>
      <c r="Q3841" s="9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si="295"/>
        <v>6500</v>
      </c>
      <c r="P3842" s="14">
        <f t="shared" si="296"/>
        <v>21.67</v>
      </c>
      <c r="Q3842" s="9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ref="O3843:O3906" si="300">ROUND(E3843/D3843*100,0)</f>
        <v>9</v>
      </c>
      <c r="P3843" s="14">
        <f t="shared" ref="P3843:P3906" si="301">IFERROR(ROUND(E3843/L3843,2),0)</f>
        <v>25.65</v>
      </c>
      <c r="Q3843" s="9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300"/>
        <v>22</v>
      </c>
      <c r="P3844" s="14">
        <f t="shared" si="301"/>
        <v>47.7</v>
      </c>
      <c r="Q3844" s="9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300"/>
        <v>21</v>
      </c>
      <c r="P3845" s="14">
        <f t="shared" si="301"/>
        <v>56.05</v>
      </c>
      <c r="Q3845" s="9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300"/>
        <v>41</v>
      </c>
      <c r="P3846" s="14">
        <f t="shared" si="301"/>
        <v>81.319999999999993</v>
      </c>
      <c r="Q3846" s="9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300"/>
        <v>2</v>
      </c>
      <c r="P3847" s="14">
        <f t="shared" si="301"/>
        <v>70.17</v>
      </c>
      <c r="Q3847" s="9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300"/>
        <v>3</v>
      </c>
      <c r="P3848" s="14">
        <f t="shared" si="301"/>
        <v>23.63</v>
      </c>
      <c r="Q3848" s="9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300"/>
        <v>16</v>
      </c>
      <c r="P3849" s="14">
        <f t="shared" si="301"/>
        <v>188.56</v>
      </c>
      <c r="Q3849" s="9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300"/>
        <v>16</v>
      </c>
      <c r="P3850" s="14">
        <f t="shared" si="301"/>
        <v>49.51</v>
      </c>
      <c r="Q3850" s="9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300"/>
        <v>7</v>
      </c>
      <c r="P3851" s="14">
        <f t="shared" si="301"/>
        <v>75.459999999999994</v>
      </c>
      <c r="Q3851" s="9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300"/>
        <v>4</v>
      </c>
      <c r="P3852" s="14">
        <f t="shared" si="301"/>
        <v>9.5</v>
      </c>
      <c r="Q3852" s="9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300"/>
        <v>34</v>
      </c>
      <c r="P3853" s="14">
        <f t="shared" si="301"/>
        <v>35.5</v>
      </c>
      <c r="Q3853" s="9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300"/>
        <v>0</v>
      </c>
      <c r="P3854" s="14">
        <f t="shared" si="301"/>
        <v>10</v>
      </c>
      <c r="Q3854" s="9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300"/>
        <v>0</v>
      </c>
      <c r="P3855" s="14">
        <f t="shared" si="301"/>
        <v>13</v>
      </c>
      <c r="Q3855" s="9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300"/>
        <v>16</v>
      </c>
      <c r="P3856" s="14">
        <f t="shared" si="301"/>
        <v>89.4</v>
      </c>
      <c r="Q3856" s="9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300"/>
        <v>3</v>
      </c>
      <c r="P3857" s="14">
        <f t="shared" si="301"/>
        <v>25</v>
      </c>
      <c r="Q3857" s="9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300"/>
        <v>0</v>
      </c>
      <c r="P3858" s="14">
        <f t="shared" si="301"/>
        <v>1</v>
      </c>
      <c r="Q3858" s="9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300"/>
        <v>5</v>
      </c>
      <c r="P3859" s="14">
        <f t="shared" si="301"/>
        <v>65</v>
      </c>
      <c r="Q3859" s="9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300"/>
        <v>2</v>
      </c>
      <c r="P3860" s="14">
        <f t="shared" si="301"/>
        <v>10</v>
      </c>
      <c r="Q3860" s="9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300"/>
        <v>0</v>
      </c>
      <c r="P3861" s="14">
        <f t="shared" si="301"/>
        <v>1</v>
      </c>
      <c r="Q3861" s="9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300"/>
        <v>18</v>
      </c>
      <c r="P3862" s="14">
        <f t="shared" si="301"/>
        <v>81.540000000000006</v>
      </c>
      <c r="Q3862" s="9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300"/>
        <v>5</v>
      </c>
      <c r="P3863" s="14">
        <f t="shared" si="301"/>
        <v>100</v>
      </c>
      <c r="Q3863" s="9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300"/>
        <v>0</v>
      </c>
      <c r="P3864" s="14">
        <f t="shared" si="301"/>
        <v>1</v>
      </c>
      <c r="Q3864" s="9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300"/>
        <v>0</v>
      </c>
      <c r="P3865" s="14">
        <f t="shared" si="301"/>
        <v>0</v>
      </c>
      <c r="Q3865" s="9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300"/>
        <v>1</v>
      </c>
      <c r="P3866" s="14">
        <f t="shared" si="301"/>
        <v>20</v>
      </c>
      <c r="Q3866" s="9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300"/>
        <v>27</v>
      </c>
      <c r="P3867" s="14">
        <f t="shared" si="301"/>
        <v>46.43</v>
      </c>
      <c r="Q3867" s="9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300"/>
        <v>1</v>
      </c>
      <c r="P3868" s="14">
        <f t="shared" si="301"/>
        <v>5.5</v>
      </c>
      <c r="Q3868" s="9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300"/>
        <v>13</v>
      </c>
      <c r="P3869" s="14">
        <f t="shared" si="301"/>
        <v>50.2</v>
      </c>
      <c r="Q3869" s="9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300"/>
        <v>0</v>
      </c>
      <c r="P3870" s="14">
        <f t="shared" si="301"/>
        <v>10</v>
      </c>
      <c r="Q3870" s="9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300"/>
        <v>3</v>
      </c>
      <c r="P3871" s="14">
        <f t="shared" si="301"/>
        <v>30.13</v>
      </c>
      <c r="Q3871" s="9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300"/>
        <v>15</v>
      </c>
      <c r="P3872" s="14">
        <f t="shared" si="301"/>
        <v>150</v>
      </c>
      <c r="Q3872" s="9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300"/>
        <v>3</v>
      </c>
      <c r="P3873" s="14">
        <f t="shared" si="301"/>
        <v>13.33</v>
      </c>
      <c r="Q3873" s="9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300"/>
        <v>0</v>
      </c>
      <c r="P3874" s="14">
        <f t="shared" si="301"/>
        <v>0</v>
      </c>
      <c r="Q3874" s="9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300"/>
        <v>0</v>
      </c>
      <c r="P3875" s="14">
        <f t="shared" si="301"/>
        <v>0</v>
      </c>
      <c r="Q3875" s="9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300"/>
        <v>0</v>
      </c>
      <c r="P3876" s="14">
        <f t="shared" si="301"/>
        <v>0</v>
      </c>
      <c r="Q3876" s="9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300"/>
        <v>0</v>
      </c>
      <c r="P3877" s="14">
        <f t="shared" si="301"/>
        <v>0</v>
      </c>
      <c r="Q3877" s="9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300"/>
        <v>53</v>
      </c>
      <c r="P3878" s="14">
        <f t="shared" si="301"/>
        <v>44.76</v>
      </c>
      <c r="Q3878" s="9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300"/>
        <v>5</v>
      </c>
      <c r="P3879" s="14">
        <f t="shared" si="301"/>
        <v>88.64</v>
      </c>
      <c r="Q3879" s="9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300"/>
        <v>0</v>
      </c>
      <c r="P3880" s="14">
        <f t="shared" si="301"/>
        <v>10</v>
      </c>
      <c r="Q3880" s="9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300"/>
        <v>0</v>
      </c>
      <c r="P3881" s="14">
        <f t="shared" si="301"/>
        <v>0</v>
      </c>
      <c r="Q3881" s="9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300"/>
        <v>13</v>
      </c>
      <c r="P3882" s="14">
        <f t="shared" si="301"/>
        <v>57.65</v>
      </c>
      <c r="Q3882" s="9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300"/>
        <v>5</v>
      </c>
      <c r="P3883" s="14">
        <f t="shared" si="301"/>
        <v>25</v>
      </c>
      <c r="Q3883" s="9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300"/>
        <v>0</v>
      </c>
      <c r="P3884" s="14">
        <f t="shared" si="301"/>
        <v>0</v>
      </c>
      <c r="Q3884" s="9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300"/>
        <v>0</v>
      </c>
      <c r="P3885" s="14">
        <f t="shared" si="301"/>
        <v>0</v>
      </c>
      <c r="Q3885" s="9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300"/>
        <v>0</v>
      </c>
      <c r="P3886" s="14">
        <f t="shared" si="301"/>
        <v>0</v>
      </c>
      <c r="Q3886" s="9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300"/>
        <v>0</v>
      </c>
      <c r="P3887" s="14">
        <f t="shared" si="301"/>
        <v>0</v>
      </c>
      <c r="Q3887" s="9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300"/>
        <v>0</v>
      </c>
      <c r="P3888" s="14">
        <f t="shared" si="301"/>
        <v>0</v>
      </c>
      <c r="Q3888" s="9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300"/>
        <v>2</v>
      </c>
      <c r="P3889" s="14">
        <f t="shared" si="301"/>
        <v>17.5</v>
      </c>
      <c r="Q3889" s="9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300"/>
        <v>27</v>
      </c>
      <c r="P3890" s="14">
        <f t="shared" si="301"/>
        <v>38.71</v>
      </c>
      <c r="Q3890" s="9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300"/>
        <v>1</v>
      </c>
      <c r="P3891" s="14">
        <f t="shared" si="301"/>
        <v>13.11</v>
      </c>
      <c r="Q3891" s="9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300"/>
        <v>17</v>
      </c>
      <c r="P3892" s="14">
        <f t="shared" si="301"/>
        <v>315.5</v>
      </c>
      <c r="Q3892" s="9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300"/>
        <v>33</v>
      </c>
      <c r="P3893" s="14">
        <f t="shared" si="301"/>
        <v>37.14</v>
      </c>
      <c r="Q3893" s="9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300"/>
        <v>0</v>
      </c>
      <c r="P3894" s="14">
        <f t="shared" si="301"/>
        <v>0</v>
      </c>
      <c r="Q3894" s="9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300"/>
        <v>22</v>
      </c>
      <c r="P3895" s="14">
        <f t="shared" si="301"/>
        <v>128.27000000000001</v>
      </c>
      <c r="Q3895" s="9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300"/>
        <v>3</v>
      </c>
      <c r="P3896" s="14">
        <f t="shared" si="301"/>
        <v>47.27</v>
      </c>
      <c r="Q3896" s="9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300"/>
        <v>5</v>
      </c>
      <c r="P3897" s="14">
        <f t="shared" si="301"/>
        <v>50</v>
      </c>
      <c r="Q3897" s="9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300"/>
        <v>11</v>
      </c>
      <c r="P3898" s="14">
        <f t="shared" si="301"/>
        <v>42.5</v>
      </c>
      <c r="Q3898" s="9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300"/>
        <v>18</v>
      </c>
      <c r="P3899" s="14">
        <f t="shared" si="301"/>
        <v>44</v>
      </c>
      <c r="Q3899" s="9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300"/>
        <v>33</v>
      </c>
      <c r="P3900" s="14">
        <f t="shared" si="301"/>
        <v>50.88</v>
      </c>
      <c r="Q3900" s="9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300"/>
        <v>1</v>
      </c>
      <c r="P3901" s="14">
        <f t="shared" si="301"/>
        <v>62.5</v>
      </c>
      <c r="Q3901" s="9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300"/>
        <v>5</v>
      </c>
      <c r="P3902" s="14">
        <f t="shared" si="301"/>
        <v>27</v>
      </c>
      <c r="Q3902" s="9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300"/>
        <v>1</v>
      </c>
      <c r="P3903" s="14">
        <f t="shared" si="301"/>
        <v>25</v>
      </c>
      <c r="Q3903" s="9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300"/>
        <v>49</v>
      </c>
      <c r="P3904" s="14">
        <f t="shared" si="301"/>
        <v>47.26</v>
      </c>
      <c r="Q3904" s="9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300"/>
        <v>0</v>
      </c>
      <c r="P3905" s="14">
        <f t="shared" si="301"/>
        <v>0</v>
      </c>
      <c r="Q3905" s="9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si="300"/>
        <v>0</v>
      </c>
      <c r="P3906" s="14">
        <f t="shared" si="301"/>
        <v>1.5</v>
      </c>
      <c r="Q3906" s="9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ref="O3907:O3970" si="305">ROUND(E3907/D3907*100,0)</f>
        <v>12</v>
      </c>
      <c r="P3907" s="14">
        <f t="shared" ref="P3907:P3970" si="306">IFERROR(ROUND(E3907/L3907,2),0)</f>
        <v>24.71</v>
      </c>
      <c r="Q3907" s="9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305"/>
        <v>67</v>
      </c>
      <c r="P3908" s="14">
        <f t="shared" si="306"/>
        <v>63.13</v>
      </c>
      <c r="Q3908" s="9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305"/>
        <v>15</v>
      </c>
      <c r="P3909" s="14">
        <f t="shared" si="306"/>
        <v>38.25</v>
      </c>
      <c r="Q3909" s="9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305"/>
        <v>9</v>
      </c>
      <c r="P3910" s="14">
        <f t="shared" si="306"/>
        <v>16.25</v>
      </c>
      <c r="Q3910" s="9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305"/>
        <v>0</v>
      </c>
      <c r="P3911" s="14">
        <f t="shared" si="306"/>
        <v>33.75</v>
      </c>
      <c r="Q3911" s="9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305"/>
        <v>3</v>
      </c>
      <c r="P3912" s="14">
        <f t="shared" si="306"/>
        <v>61.67</v>
      </c>
      <c r="Q3912" s="9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305"/>
        <v>37</v>
      </c>
      <c r="P3913" s="14">
        <f t="shared" si="306"/>
        <v>83.14</v>
      </c>
      <c r="Q3913" s="9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305"/>
        <v>0</v>
      </c>
      <c r="P3914" s="14">
        <f t="shared" si="306"/>
        <v>1</v>
      </c>
      <c r="Q3914" s="9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305"/>
        <v>10</v>
      </c>
      <c r="P3915" s="14">
        <f t="shared" si="306"/>
        <v>142.86000000000001</v>
      </c>
      <c r="Q3915" s="9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305"/>
        <v>36</v>
      </c>
      <c r="P3916" s="14">
        <f t="shared" si="306"/>
        <v>33.67</v>
      </c>
      <c r="Q3916" s="9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305"/>
        <v>0</v>
      </c>
      <c r="P3917" s="14">
        <f t="shared" si="306"/>
        <v>5</v>
      </c>
      <c r="Q3917" s="9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305"/>
        <v>0</v>
      </c>
      <c r="P3918" s="14">
        <f t="shared" si="306"/>
        <v>0</v>
      </c>
      <c r="Q3918" s="9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305"/>
        <v>0</v>
      </c>
      <c r="P3919" s="14">
        <f t="shared" si="306"/>
        <v>10</v>
      </c>
      <c r="Q3919" s="9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305"/>
        <v>0</v>
      </c>
      <c r="P3920" s="14">
        <f t="shared" si="306"/>
        <v>40</v>
      </c>
      <c r="Q3920" s="9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305"/>
        <v>2</v>
      </c>
      <c r="P3921" s="14">
        <f t="shared" si="306"/>
        <v>30</v>
      </c>
      <c r="Q3921" s="9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305"/>
        <v>5</v>
      </c>
      <c r="P3922" s="14">
        <f t="shared" si="306"/>
        <v>45</v>
      </c>
      <c r="Q3922" s="9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305"/>
        <v>0</v>
      </c>
      <c r="P3923" s="14">
        <f t="shared" si="306"/>
        <v>0</v>
      </c>
      <c r="Q3923" s="9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305"/>
        <v>8</v>
      </c>
      <c r="P3924" s="14">
        <f t="shared" si="306"/>
        <v>10.17</v>
      </c>
      <c r="Q3924" s="9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305"/>
        <v>12</v>
      </c>
      <c r="P3925" s="14">
        <f t="shared" si="306"/>
        <v>81.41</v>
      </c>
      <c r="Q3925" s="9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305"/>
        <v>15</v>
      </c>
      <c r="P3926" s="14">
        <f t="shared" si="306"/>
        <v>57.25</v>
      </c>
      <c r="Q3926" s="9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305"/>
        <v>10</v>
      </c>
      <c r="P3927" s="14">
        <f t="shared" si="306"/>
        <v>5</v>
      </c>
      <c r="Q3927" s="9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305"/>
        <v>0</v>
      </c>
      <c r="P3928" s="14">
        <f t="shared" si="306"/>
        <v>15</v>
      </c>
      <c r="Q3928" s="9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305"/>
        <v>1</v>
      </c>
      <c r="P3929" s="14">
        <f t="shared" si="306"/>
        <v>12.5</v>
      </c>
      <c r="Q3929" s="9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305"/>
        <v>13</v>
      </c>
      <c r="P3930" s="14">
        <f t="shared" si="306"/>
        <v>93</v>
      </c>
      <c r="Q3930" s="9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305"/>
        <v>2</v>
      </c>
      <c r="P3931" s="14">
        <f t="shared" si="306"/>
        <v>32.36</v>
      </c>
      <c r="Q3931" s="9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305"/>
        <v>0</v>
      </c>
      <c r="P3932" s="14">
        <f t="shared" si="306"/>
        <v>0</v>
      </c>
      <c r="Q3932" s="9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305"/>
        <v>0</v>
      </c>
      <c r="P3933" s="14">
        <f t="shared" si="306"/>
        <v>0</v>
      </c>
      <c r="Q3933" s="9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305"/>
        <v>0</v>
      </c>
      <c r="P3934" s="14">
        <f t="shared" si="306"/>
        <v>1</v>
      </c>
      <c r="Q3934" s="9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305"/>
        <v>16</v>
      </c>
      <c r="P3935" s="14">
        <f t="shared" si="306"/>
        <v>91.83</v>
      </c>
      <c r="Q3935" s="9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305"/>
        <v>11</v>
      </c>
      <c r="P3936" s="14">
        <f t="shared" si="306"/>
        <v>45.83</v>
      </c>
      <c r="Q3936" s="9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305"/>
        <v>44</v>
      </c>
      <c r="P3937" s="14">
        <f t="shared" si="306"/>
        <v>57.17</v>
      </c>
      <c r="Q3937" s="9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305"/>
        <v>0</v>
      </c>
      <c r="P3938" s="14">
        <f t="shared" si="306"/>
        <v>0</v>
      </c>
      <c r="Q3938" s="9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305"/>
        <v>86</v>
      </c>
      <c r="P3939" s="14">
        <f t="shared" si="306"/>
        <v>248.5</v>
      </c>
      <c r="Q3939" s="9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305"/>
        <v>12</v>
      </c>
      <c r="P3940" s="14">
        <f t="shared" si="306"/>
        <v>79.400000000000006</v>
      </c>
      <c r="Q3940" s="9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305"/>
        <v>0</v>
      </c>
      <c r="P3941" s="14">
        <f t="shared" si="306"/>
        <v>5</v>
      </c>
      <c r="Q3941" s="9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305"/>
        <v>0</v>
      </c>
      <c r="P3942" s="14">
        <f t="shared" si="306"/>
        <v>5.5</v>
      </c>
      <c r="Q3942" s="9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305"/>
        <v>1</v>
      </c>
      <c r="P3943" s="14">
        <f t="shared" si="306"/>
        <v>25</v>
      </c>
      <c r="Q3943" s="9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305"/>
        <v>0</v>
      </c>
      <c r="P3944" s="14">
        <f t="shared" si="306"/>
        <v>0</v>
      </c>
      <c r="Q3944" s="9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305"/>
        <v>36</v>
      </c>
      <c r="P3945" s="14">
        <f t="shared" si="306"/>
        <v>137.08000000000001</v>
      </c>
      <c r="Q3945" s="9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305"/>
        <v>0</v>
      </c>
      <c r="P3946" s="14">
        <f t="shared" si="306"/>
        <v>0</v>
      </c>
      <c r="Q3946" s="9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305"/>
        <v>0</v>
      </c>
      <c r="P3947" s="14">
        <f t="shared" si="306"/>
        <v>5</v>
      </c>
      <c r="Q3947" s="9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305"/>
        <v>3</v>
      </c>
      <c r="P3948" s="14">
        <f t="shared" si="306"/>
        <v>39</v>
      </c>
      <c r="Q3948" s="9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305"/>
        <v>3</v>
      </c>
      <c r="P3949" s="14">
        <f t="shared" si="306"/>
        <v>50.5</v>
      </c>
      <c r="Q3949" s="9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305"/>
        <v>0</v>
      </c>
      <c r="P3950" s="14">
        <f t="shared" si="306"/>
        <v>0</v>
      </c>
      <c r="Q3950" s="9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305"/>
        <v>16</v>
      </c>
      <c r="P3951" s="14">
        <f t="shared" si="306"/>
        <v>49.28</v>
      </c>
      <c r="Q3951" s="9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305"/>
        <v>1</v>
      </c>
      <c r="P3952" s="14">
        <f t="shared" si="306"/>
        <v>25</v>
      </c>
      <c r="Q3952" s="9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305"/>
        <v>0</v>
      </c>
      <c r="P3953" s="14">
        <f t="shared" si="306"/>
        <v>1</v>
      </c>
      <c r="Q3953" s="9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305"/>
        <v>0</v>
      </c>
      <c r="P3954" s="14">
        <f t="shared" si="306"/>
        <v>25</v>
      </c>
      <c r="Q3954" s="9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305"/>
        <v>0</v>
      </c>
      <c r="P3955" s="14">
        <f t="shared" si="306"/>
        <v>0</v>
      </c>
      <c r="Q3955" s="9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305"/>
        <v>0</v>
      </c>
      <c r="P3956" s="14">
        <f t="shared" si="306"/>
        <v>0</v>
      </c>
      <c r="Q3956" s="9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305"/>
        <v>24</v>
      </c>
      <c r="P3957" s="14">
        <f t="shared" si="306"/>
        <v>53.13</v>
      </c>
      <c r="Q3957" s="9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305"/>
        <v>0</v>
      </c>
      <c r="P3958" s="14">
        <f t="shared" si="306"/>
        <v>0</v>
      </c>
      <c r="Q3958" s="9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305"/>
        <v>0</v>
      </c>
      <c r="P3959" s="14">
        <f t="shared" si="306"/>
        <v>7</v>
      </c>
      <c r="Q3959" s="9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305"/>
        <v>32</v>
      </c>
      <c r="P3960" s="14">
        <f t="shared" si="306"/>
        <v>40.06</v>
      </c>
      <c r="Q3960" s="9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305"/>
        <v>24</v>
      </c>
      <c r="P3961" s="14">
        <f t="shared" si="306"/>
        <v>24.33</v>
      </c>
      <c r="Q3961" s="9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305"/>
        <v>2</v>
      </c>
      <c r="P3962" s="14">
        <f t="shared" si="306"/>
        <v>11.25</v>
      </c>
      <c r="Q3962" s="9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305"/>
        <v>0</v>
      </c>
      <c r="P3963" s="14">
        <f t="shared" si="306"/>
        <v>10.5</v>
      </c>
      <c r="Q3963" s="9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305"/>
        <v>3</v>
      </c>
      <c r="P3964" s="14">
        <f t="shared" si="306"/>
        <v>15</v>
      </c>
      <c r="Q3964" s="9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305"/>
        <v>0</v>
      </c>
      <c r="P3965" s="14">
        <f t="shared" si="306"/>
        <v>0</v>
      </c>
      <c r="Q3965" s="9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305"/>
        <v>6</v>
      </c>
      <c r="P3966" s="14">
        <f t="shared" si="306"/>
        <v>42</v>
      </c>
      <c r="Q3966" s="9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305"/>
        <v>14</v>
      </c>
      <c r="P3967" s="14">
        <f t="shared" si="306"/>
        <v>71.25</v>
      </c>
      <c r="Q3967" s="9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305"/>
        <v>1</v>
      </c>
      <c r="P3968" s="14">
        <f t="shared" si="306"/>
        <v>22.5</v>
      </c>
      <c r="Q3968" s="9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305"/>
        <v>24</v>
      </c>
      <c r="P3969" s="14">
        <f t="shared" si="306"/>
        <v>41</v>
      </c>
      <c r="Q3969" s="9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si="305"/>
        <v>11</v>
      </c>
      <c r="P3970" s="14">
        <f t="shared" si="306"/>
        <v>47.91</v>
      </c>
      <c r="Q3970" s="9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ref="O3971:O4034" si="310">ROUND(E3971/D3971*100,0)</f>
        <v>7</v>
      </c>
      <c r="P3971" s="14">
        <f t="shared" ref="P3971:P4034" si="311">IFERROR(ROUND(E3971/L3971,2),0)</f>
        <v>35.17</v>
      </c>
      <c r="Q3971" s="9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310"/>
        <v>0</v>
      </c>
      <c r="P3972" s="14">
        <f t="shared" si="311"/>
        <v>5.5</v>
      </c>
      <c r="Q3972" s="9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310"/>
        <v>1</v>
      </c>
      <c r="P3973" s="14">
        <f t="shared" si="311"/>
        <v>22.67</v>
      </c>
      <c r="Q3973" s="9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310"/>
        <v>21</v>
      </c>
      <c r="P3974" s="14">
        <f t="shared" si="311"/>
        <v>26.38</v>
      </c>
      <c r="Q3974" s="9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310"/>
        <v>78</v>
      </c>
      <c r="P3975" s="14">
        <f t="shared" si="311"/>
        <v>105.54</v>
      </c>
      <c r="Q3975" s="9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310"/>
        <v>32</v>
      </c>
      <c r="P3976" s="14">
        <f t="shared" si="311"/>
        <v>29.09</v>
      </c>
      <c r="Q3976" s="9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310"/>
        <v>0</v>
      </c>
      <c r="P3977" s="14">
        <f t="shared" si="311"/>
        <v>0</v>
      </c>
      <c r="Q3977" s="9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310"/>
        <v>48</v>
      </c>
      <c r="P3978" s="14">
        <f t="shared" si="311"/>
        <v>62</v>
      </c>
      <c r="Q3978" s="9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310"/>
        <v>1</v>
      </c>
      <c r="P3979" s="14">
        <f t="shared" si="311"/>
        <v>217.5</v>
      </c>
      <c r="Q3979" s="9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310"/>
        <v>11</v>
      </c>
      <c r="P3980" s="14">
        <f t="shared" si="311"/>
        <v>26.75</v>
      </c>
      <c r="Q3980" s="9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310"/>
        <v>2</v>
      </c>
      <c r="P3981" s="14">
        <f t="shared" si="311"/>
        <v>18.329999999999998</v>
      </c>
      <c r="Q3981" s="9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310"/>
        <v>18</v>
      </c>
      <c r="P3982" s="14">
        <f t="shared" si="311"/>
        <v>64.290000000000006</v>
      </c>
      <c r="Q3982" s="9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310"/>
        <v>4</v>
      </c>
      <c r="P3983" s="14">
        <f t="shared" si="311"/>
        <v>175</v>
      </c>
      <c r="Q3983" s="9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310"/>
        <v>20</v>
      </c>
      <c r="P3984" s="14">
        <f t="shared" si="311"/>
        <v>34</v>
      </c>
      <c r="Q3984" s="9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310"/>
        <v>35</v>
      </c>
      <c r="P3985" s="14">
        <f t="shared" si="311"/>
        <v>84.28</v>
      </c>
      <c r="Q3985" s="9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310"/>
        <v>6</v>
      </c>
      <c r="P3986" s="14">
        <f t="shared" si="311"/>
        <v>9.5</v>
      </c>
      <c r="Q3986" s="9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310"/>
        <v>32</v>
      </c>
      <c r="P3987" s="14">
        <f t="shared" si="311"/>
        <v>33.74</v>
      </c>
      <c r="Q3987" s="9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310"/>
        <v>10</v>
      </c>
      <c r="P3988" s="14">
        <f t="shared" si="311"/>
        <v>37.54</v>
      </c>
      <c r="Q3988" s="9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310"/>
        <v>38</v>
      </c>
      <c r="P3989" s="14">
        <f t="shared" si="311"/>
        <v>11.62</v>
      </c>
      <c r="Q3989" s="9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310"/>
        <v>2</v>
      </c>
      <c r="P3990" s="14">
        <f t="shared" si="311"/>
        <v>8</v>
      </c>
      <c r="Q3990" s="9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310"/>
        <v>0</v>
      </c>
      <c r="P3991" s="14">
        <f t="shared" si="311"/>
        <v>0</v>
      </c>
      <c r="Q3991" s="9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310"/>
        <v>4</v>
      </c>
      <c r="P3992" s="14">
        <f t="shared" si="311"/>
        <v>23</v>
      </c>
      <c r="Q3992" s="9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310"/>
        <v>20</v>
      </c>
      <c r="P3993" s="14">
        <f t="shared" si="311"/>
        <v>100</v>
      </c>
      <c r="Q3993" s="9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310"/>
        <v>5</v>
      </c>
      <c r="P3994" s="14">
        <f t="shared" si="311"/>
        <v>60.11</v>
      </c>
      <c r="Q3994" s="9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310"/>
        <v>0</v>
      </c>
      <c r="P3995" s="14">
        <f t="shared" si="311"/>
        <v>3</v>
      </c>
      <c r="Q3995" s="9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310"/>
        <v>0</v>
      </c>
      <c r="P3996" s="14">
        <f t="shared" si="311"/>
        <v>5</v>
      </c>
      <c r="Q3996" s="9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310"/>
        <v>35</v>
      </c>
      <c r="P3997" s="14">
        <f t="shared" si="311"/>
        <v>17.5</v>
      </c>
      <c r="Q3997" s="9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310"/>
        <v>17</v>
      </c>
      <c r="P3998" s="14">
        <f t="shared" si="311"/>
        <v>29.24</v>
      </c>
      <c r="Q3998" s="9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310"/>
        <v>0</v>
      </c>
      <c r="P3999" s="14">
        <f t="shared" si="311"/>
        <v>0</v>
      </c>
      <c r="Q3999" s="9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310"/>
        <v>57</v>
      </c>
      <c r="P4000" s="14">
        <f t="shared" si="311"/>
        <v>59.58</v>
      </c>
      <c r="Q4000" s="9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310"/>
        <v>17</v>
      </c>
      <c r="P4001" s="14">
        <f t="shared" si="311"/>
        <v>82.57</v>
      </c>
      <c r="Q4001" s="9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310"/>
        <v>0</v>
      </c>
      <c r="P4002" s="14">
        <f t="shared" si="311"/>
        <v>10</v>
      </c>
      <c r="Q4002" s="9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310"/>
        <v>38</v>
      </c>
      <c r="P4003" s="14">
        <f t="shared" si="311"/>
        <v>32.36</v>
      </c>
      <c r="Q4003" s="9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310"/>
        <v>2</v>
      </c>
      <c r="P4004" s="14">
        <f t="shared" si="311"/>
        <v>5.75</v>
      </c>
      <c r="Q4004" s="9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310"/>
        <v>10</v>
      </c>
      <c r="P4005" s="14">
        <f t="shared" si="311"/>
        <v>100.5</v>
      </c>
      <c r="Q4005" s="9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310"/>
        <v>0</v>
      </c>
      <c r="P4006" s="14">
        <f t="shared" si="311"/>
        <v>1</v>
      </c>
      <c r="Q4006" s="9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310"/>
        <v>1</v>
      </c>
      <c r="P4007" s="14">
        <f t="shared" si="311"/>
        <v>20</v>
      </c>
      <c r="Q4007" s="9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310"/>
        <v>0</v>
      </c>
      <c r="P4008" s="14">
        <f t="shared" si="311"/>
        <v>2</v>
      </c>
      <c r="Q4008" s="9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310"/>
        <v>0</v>
      </c>
      <c r="P4009" s="14">
        <f t="shared" si="311"/>
        <v>5</v>
      </c>
      <c r="Q4009" s="9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310"/>
        <v>6</v>
      </c>
      <c r="P4010" s="14">
        <f t="shared" si="311"/>
        <v>15</v>
      </c>
      <c r="Q4010" s="9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310"/>
        <v>4</v>
      </c>
      <c r="P4011" s="14">
        <f t="shared" si="311"/>
        <v>25</v>
      </c>
      <c r="Q4011" s="9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310"/>
        <v>24</v>
      </c>
      <c r="P4012" s="14">
        <f t="shared" si="311"/>
        <v>45.84</v>
      </c>
      <c r="Q4012" s="9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310"/>
        <v>8</v>
      </c>
      <c r="P4013" s="14">
        <f t="shared" si="311"/>
        <v>4.75</v>
      </c>
      <c r="Q4013" s="9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310"/>
        <v>0</v>
      </c>
      <c r="P4014" s="14">
        <f t="shared" si="311"/>
        <v>0</v>
      </c>
      <c r="Q4014" s="9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310"/>
        <v>1</v>
      </c>
      <c r="P4015" s="14">
        <f t="shared" si="311"/>
        <v>13</v>
      </c>
      <c r="Q4015" s="9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310"/>
        <v>0</v>
      </c>
      <c r="P4016" s="14">
        <f t="shared" si="311"/>
        <v>0</v>
      </c>
      <c r="Q4016" s="9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310"/>
        <v>0</v>
      </c>
      <c r="P4017" s="14">
        <f t="shared" si="311"/>
        <v>1</v>
      </c>
      <c r="Q4017" s="9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310"/>
        <v>14</v>
      </c>
      <c r="P4018" s="14">
        <f t="shared" si="311"/>
        <v>10</v>
      </c>
      <c r="Q4018" s="9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310"/>
        <v>1</v>
      </c>
      <c r="P4019" s="14">
        <f t="shared" si="311"/>
        <v>52.5</v>
      </c>
      <c r="Q4019" s="9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310"/>
        <v>9</v>
      </c>
      <c r="P4020" s="14">
        <f t="shared" si="311"/>
        <v>32.5</v>
      </c>
      <c r="Q4020" s="9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310"/>
        <v>1</v>
      </c>
      <c r="P4021" s="14">
        <f t="shared" si="311"/>
        <v>7.25</v>
      </c>
      <c r="Q4021" s="9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310"/>
        <v>17</v>
      </c>
      <c r="P4022" s="14">
        <f t="shared" si="311"/>
        <v>33.33</v>
      </c>
      <c r="Q4022" s="9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310"/>
        <v>1</v>
      </c>
      <c r="P4023" s="14">
        <f t="shared" si="311"/>
        <v>62.5</v>
      </c>
      <c r="Q4023" s="9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310"/>
        <v>70</v>
      </c>
      <c r="P4024" s="14">
        <f t="shared" si="311"/>
        <v>63.56</v>
      </c>
      <c r="Q4024" s="9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310"/>
        <v>0</v>
      </c>
      <c r="P4025" s="14">
        <f t="shared" si="311"/>
        <v>0</v>
      </c>
      <c r="Q4025" s="9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310"/>
        <v>1</v>
      </c>
      <c r="P4026" s="14">
        <f t="shared" si="311"/>
        <v>10</v>
      </c>
      <c r="Q4026" s="9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310"/>
        <v>5</v>
      </c>
      <c r="P4027" s="14">
        <f t="shared" si="311"/>
        <v>62.5</v>
      </c>
      <c r="Q4027" s="9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310"/>
        <v>0</v>
      </c>
      <c r="P4028" s="14">
        <f t="shared" si="311"/>
        <v>0</v>
      </c>
      <c r="Q4028" s="9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310"/>
        <v>7</v>
      </c>
      <c r="P4029" s="14">
        <f t="shared" si="311"/>
        <v>30.71</v>
      </c>
      <c r="Q4029" s="9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310"/>
        <v>28</v>
      </c>
      <c r="P4030" s="14">
        <f t="shared" si="311"/>
        <v>51</v>
      </c>
      <c r="Q4030" s="9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310"/>
        <v>0</v>
      </c>
      <c r="P4031" s="14">
        <f t="shared" si="311"/>
        <v>0</v>
      </c>
      <c r="Q4031" s="9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310"/>
        <v>16</v>
      </c>
      <c r="P4032" s="14">
        <f t="shared" si="311"/>
        <v>66.67</v>
      </c>
      <c r="Q4032" s="9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310"/>
        <v>0</v>
      </c>
      <c r="P4033" s="14">
        <f t="shared" si="311"/>
        <v>0</v>
      </c>
      <c r="Q4033" s="9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si="310"/>
        <v>7</v>
      </c>
      <c r="P4034" s="14">
        <f t="shared" si="311"/>
        <v>59</v>
      </c>
      <c r="Q4034" s="9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ref="O4035:O4098" si="315">ROUND(E4035/D4035*100,0)</f>
        <v>26</v>
      </c>
      <c r="P4035" s="14">
        <f t="shared" ref="P4035:P4098" si="316">IFERROR(ROUND(E4035/L4035,2),0)</f>
        <v>65.34</v>
      </c>
      <c r="Q4035" s="9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315"/>
        <v>1</v>
      </c>
      <c r="P4036" s="14">
        <f t="shared" si="316"/>
        <v>100</v>
      </c>
      <c r="Q4036" s="9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315"/>
        <v>37</v>
      </c>
      <c r="P4037" s="14">
        <f t="shared" si="316"/>
        <v>147.4</v>
      </c>
      <c r="Q4037" s="9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315"/>
        <v>47</v>
      </c>
      <c r="P4038" s="14">
        <f t="shared" si="316"/>
        <v>166.06</v>
      </c>
      <c r="Q4038" s="9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315"/>
        <v>11</v>
      </c>
      <c r="P4039" s="14">
        <f t="shared" si="316"/>
        <v>40</v>
      </c>
      <c r="Q4039" s="9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315"/>
        <v>12</v>
      </c>
      <c r="P4040" s="14">
        <f t="shared" si="316"/>
        <v>75.25</v>
      </c>
      <c r="Q4040" s="9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315"/>
        <v>60</v>
      </c>
      <c r="P4041" s="14">
        <f t="shared" si="316"/>
        <v>60</v>
      </c>
      <c r="Q4041" s="9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315"/>
        <v>31</v>
      </c>
      <c r="P4042" s="14">
        <f t="shared" si="316"/>
        <v>1250</v>
      </c>
      <c r="Q4042" s="9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315"/>
        <v>0</v>
      </c>
      <c r="P4043" s="14">
        <f t="shared" si="316"/>
        <v>10.5</v>
      </c>
      <c r="Q4043" s="9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315"/>
        <v>0</v>
      </c>
      <c r="P4044" s="14">
        <f t="shared" si="316"/>
        <v>7</v>
      </c>
      <c r="Q4044" s="9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315"/>
        <v>0</v>
      </c>
      <c r="P4045" s="14">
        <f t="shared" si="316"/>
        <v>0</v>
      </c>
      <c r="Q4045" s="9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315"/>
        <v>38</v>
      </c>
      <c r="P4046" s="14">
        <f t="shared" si="316"/>
        <v>56.25</v>
      </c>
      <c r="Q4046" s="9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315"/>
        <v>0</v>
      </c>
      <c r="P4047" s="14">
        <f t="shared" si="316"/>
        <v>1</v>
      </c>
      <c r="Q4047" s="9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315"/>
        <v>8</v>
      </c>
      <c r="P4048" s="14">
        <f t="shared" si="316"/>
        <v>38.33</v>
      </c>
      <c r="Q4048" s="9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315"/>
        <v>2</v>
      </c>
      <c r="P4049" s="14">
        <f t="shared" si="316"/>
        <v>27.5</v>
      </c>
      <c r="Q4049" s="9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315"/>
        <v>18</v>
      </c>
      <c r="P4050" s="14">
        <f t="shared" si="316"/>
        <v>32.979999999999997</v>
      </c>
      <c r="Q4050" s="9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315"/>
        <v>0</v>
      </c>
      <c r="P4051" s="14">
        <f t="shared" si="316"/>
        <v>16</v>
      </c>
      <c r="Q4051" s="9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315"/>
        <v>0</v>
      </c>
      <c r="P4052" s="14">
        <f t="shared" si="316"/>
        <v>1</v>
      </c>
      <c r="Q4052" s="9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315"/>
        <v>0</v>
      </c>
      <c r="P4053" s="14">
        <f t="shared" si="316"/>
        <v>0</v>
      </c>
      <c r="Q4053" s="9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315"/>
        <v>38</v>
      </c>
      <c r="P4054" s="14">
        <f t="shared" si="316"/>
        <v>86.62</v>
      </c>
      <c r="Q4054" s="9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315"/>
        <v>22</v>
      </c>
      <c r="P4055" s="14">
        <f t="shared" si="316"/>
        <v>55</v>
      </c>
      <c r="Q4055" s="9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315"/>
        <v>0</v>
      </c>
      <c r="P4056" s="14">
        <f t="shared" si="316"/>
        <v>0</v>
      </c>
      <c r="Q4056" s="9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315"/>
        <v>18</v>
      </c>
      <c r="P4057" s="14">
        <f t="shared" si="316"/>
        <v>41.95</v>
      </c>
      <c r="Q4057" s="9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315"/>
        <v>53</v>
      </c>
      <c r="P4058" s="14">
        <f t="shared" si="316"/>
        <v>88.33</v>
      </c>
      <c r="Q4058" s="9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315"/>
        <v>22</v>
      </c>
      <c r="P4059" s="14">
        <f t="shared" si="316"/>
        <v>129.16999999999999</v>
      </c>
      <c r="Q4059" s="9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315"/>
        <v>3</v>
      </c>
      <c r="P4060" s="14">
        <f t="shared" si="316"/>
        <v>23.75</v>
      </c>
      <c r="Q4060" s="9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315"/>
        <v>3</v>
      </c>
      <c r="P4061" s="14">
        <f t="shared" si="316"/>
        <v>35.71</v>
      </c>
      <c r="Q4061" s="9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315"/>
        <v>3</v>
      </c>
      <c r="P4062" s="14">
        <f t="shared" si="316"/>
        <v>57</v>
      </c>
      <c r="Q4062" s="9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315"/>
        <v>0</v>
      </c>
      <c r="P4063" s="14">
        <f t="shared" si="316"/>
        <v>0</v>
      </c>
      <c r="Q4063" s="9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315"/>
        <v>2</v>
      </c>
      <c r="P4064" s="14">
        <f t="shared" si="316"/>
        <v>163.33000000000001</v>
      </c>
      <c r="Q4064" s="9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315"/>
        <v>1</v>
      </c>
      <c r="P4065" s="14">
        <f t="shared" si="316"/>
        <v>15</v>
      </c>
      <c r="Q4065" s="9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315"/>
        <v>19</v>
      </c>
      <c r="P4066" s="14">
        <f t="shared" si="316"/>
        <v>64.17</v>
      </c>
      <c r="Q4066" s="9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315"/>
        <v>1</v>
      </c>
      <c r="P4067" s="14">
        <f t="shared" si="316"/>
        <v>6.75</v>
      </c>
      <c r="Q4067" s="9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315"/>
        <v>0</v>
      </c>
      <c r="P4068" s="14">
        <f t="shared" si="316"/>
        <v>25</v>
      </c>
      <c r="Q4068" s="9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315"/>
        <v>61</v>
      </c>
      <c r="P4069" s="14">
        <f t="shared" si="316"/>
        <v>179.12</v>
      </c>
      <c r="Q4069" s="9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315"/>
        <v>1</v>
      </c>
      <c r="P4070" s="14">
        <f t="shared" si="316"/>
        <v>34.950000000000003</v>
      </c>
      <c r="Q4070" s="9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315"/>
        <v>34</v>
      </c>
      <c r="P4071" s="14">
        <f t="shared" si="316"/>
        <v>33.08</v>
      </c>
      <c r="Q4071" s="9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315"/>
        <v>17</v>
      </c>
      <c r="P4072" s="14">
        <f t="shared" si="316"/>
        <v>27.5</v>
      </c>
      <c r="Q4072" s="9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315"/>
        <v>0</v>
      </c>
      <c r="P4073" s="14">
        <f t="shared" si="316"/>
        <v>0</v>
      </c>
      <c r="Q4073" s="9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315"/>
        <v>0</v>
      </c>
      <c r="P4074" s="14">
        <f t="shared" si="316"/>
        <v>2</v>
      </c>
      <c r="Q4074" s="9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315"/>
        <v>1</v>
      </c>
      <c r="P4075" s="14">
        <f t="shared" si="316"/>
        <v>18.5</v>
      </c>
      <c r="Q4075" s="9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315"/>
        <v>27</v>
      </c>
      <c r="P4076" s="14">
        <f t="shared" si="316"/>
        <v>35</v>
      </c>
      <c r="Q4076" s="9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315"/>
        <v>29</v>
      </c>
      <c r="P4077" s="14">
        <f t="shared" si="316"/>
        <v>44.31</v>
      </c>
      <c r="Q4077" s="9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315"/>
        <v>0</v>
      </c>
      <c r="P4078" s="14">
        <f t="shared" si="316"/>
        <v>0</v>
      </c>
      <c r="Q4078" s="9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315"/>
        <v>9</v>
      </c>
      <c r="P4079" s="14">
        <f t="shared" si="316"/>
        <v>222.5</v>
      </c>
      <c r="Q4079" s="9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315"/>
        <v>0</v>
      </c>
      <c r="P4080" s="14">
        <f t="shared" si="316"/>
        <v>0</v>
      </c>
      <c r="Q4080" s="9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315"/>
        <v>0</v>
      </c>
      <c r="P4081" s="14">
        <f t="shared" si="316"/>
        <v>5</v>
      </c>
      <c r="Q4081" s="9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315"/>
        <v>0</v>
      </c>
      <c r="P4082" s="14">
        <f t="shared" si="316"/>
        <v>0</v>
      </c>
      <c r="Q4082" s="9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315"/>
        <v>16</v>
      </c>
      <c r="P4083" s="14">
        <f t="shared" si="316"/>
        <v>29.17</v>
      </c>
      <c r="Q4083" s="9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315"/>
        <v>2</v>
      </c>
      <c r="P4084" s="14">
        <f t="shared" si="316"/>
        <v>1.5</v>
      </c>
      <c r="Q4084" s="9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315"/>
        <v>22</v>
      </c>
      <c r="P4085" s="14">
        <f t="shared" si="316"/>
        <v>126.5</v>
      </c>
      <c r="Q4085" s="9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315"/>
        <v>0</v>
      </c>
      <c r="P4086" s="14">
        <f t="shared" si="316"/>
        <v>10</v>
      </c>
      <c r="Q4086" s="9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315"/>
        <v>0</v>
      </c>
      <c r="P4087" s="14">
        <f t="shared" si="316"/>
        <v>10</v>
      </c>
      <c r="Q4087" s="9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315"/>
        <v>5</v>
      </c>
      <c r="P4088" s="14">
        <f t="shared" si="316"/>
        <v>9.4</v>
      </c>
      <c r="Q4088" s="9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315"/>
        <v>0</v>
      </c>
      <c r="P4089" s="14">
        <f t="shared" si="316"/>
        <v>0</v>
      </c>
      <c r="Q4089" s="9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315"/>
        <v>11</v>
      </c>
      <c r="P4090" s="14">
        <f t="shared" si="316"/>
        <v>72</v>
      </c>
      <c r="Q4090" s="9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315"/>
        <v>5</v>
      </c>
      <c r="P4091" s="14">
        <f t="shared" si="316"/>
        <v>30</v>
      </c>
      <c r="Q4091" s="9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315"/>
        <v>3</v>
      </c>
      <c r="P4092" s="14">
        <f t="shared" si="316"/>
        <v>10.67</v>
      </c>
      <c r="Q4092" s="9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315"/>
        <v>13</v>
      </c>
      <c r="P4093" s="14">
        <f t="shared" si="316"/>
        <v>25.5</v>
      </c>
      <c r="Q4093" s="9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315"/>
        <v>0</v>
      </c>
      <c r="P4094" s="14">
        <f t="shared" si="316"/>
        <v>20</v>
      </c>
      <c r="Q4094" s="9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315"/>
        <v>2</v>
      </c>
      <c r="P4095" s="14">
        <f t="shared" si="316"/>
        <v>15</v>
      </c>
      <c r="Q4095" s="9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315"/>
        <v>37</v>
      </c>
      <c r="P4096" s="14">
        <f t="shared" si="316"/>
        <v>91.25</v>
      </c>
      <c r="Q4096" s="9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315"/>
        <v>3</v>
      </c>
      <c r="P4097" s="14">
        <f t="shared" si="316"/>
        <v>800</v>
      </c>
      <c r="Q4097" s="9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si="315"/>
        <v>11</v>
      </c>
      <c r="P4098" s="14">
        <f t="shared" si="316"/>
        <v>80</v>
      </c>
      <c r="Q4098" s="9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ref="O4099:O4115" si="320">ROUND(E4099/D4099*100,0)</f>
        <v>0</v>
      </c>
      <c r="P4099" s="14">
        <f t="shared" ref="P4099:P4115" si="321">IFERROR(ROUND(E4099/L4099,2),0)</f>
        <v>0</v>
      </c>
      <c r="Q4099" s="9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320"/>
        <v>0</v>
      </c>
      <c r="P4100" s="14">
        <f t="shared" si="321"/>
        <v>0</v>
      </c>
      <c r="Q4100" s="9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320"/>
        <v>1</v>
      </c>
      <c r="P4101" s="14">
        <f t="shared" si="321"/>
        <v>50</v>
      </c>
      <c r="Q4101" s="9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320"/>
        <v>0</v>
      </c>
      <c r="P4102" s="14">
        <f t="shared" si="321"/>
        <v>0</v>
      </c>
      <c r="Q4102" s="9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320"/>
        <v>0</v>
      </c>
      <c r="P4103" s="14">
        <f t="shared" si="321"/>
        <v>0</v>
      </c>
      <c r="Q4103" s="9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320"/>
        <v>27</v>
      </c>
      <c r="P4104" s="14">
        <f t="shared" si="321"/>
        <v>22.83</v>
      </c>
      <c r="Q4104" s="9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320"/>
        <v>10</v>
      </c>
      <c r="P4105" s="14">
        <f t="shared" si="321"/>
        <v>16.670000000000002</v>
      </c>
      <c r="Q4105" s="9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320"/>
        <v>21</v>
      </c>
      <c r="P4106" s="14">
        <f t="shared" si="321"/>
        <v>45.79</v>
      </c>
      <c r="Q4106" s="9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320"/>
        <v>7</v>
      </c>
      <c r="P4107" s="14">
        <f t="shared" si="321"/>
        <v>383.33</v>
      </c>
      <c r="Q4107" s="9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320"/>
        <v>71</v>
      </c>
      <c r="P4108" s="14">
        <f t="shared" si="321"/>
        <v>106.97</v>
      </c>
      <c r="Q4108" s="9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320"/>
        <v>2</v>
      </c>
      <c r="P4109" s="14">
        <f t="shared" si="321"/>
        <v>10.25</v>
      </c>
      <c r="Q4109" s="9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320"/>
        <v>2</v>
      </c>
      <c r="P4110" s="14">
        <f t="shared" si="321"/>
        <v>59</v>
      </c>
      <c r="Q4110" s="9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320"/>
        <v>0</v>
      </c>
      <c r="P4111" s="14">
        <f t="shared" si="321"/>
        <v>0</v>
      </c>
      <c r="Q4111" s="9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320"/>
        <v>29</v>
      </c>
      <c r="P4112" s="14">
        <f t="shared" si="321"/>
        <v>14.33</v>
      </c>
      <c r="Q4112" s="9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320"/>
        <v>3</v>
      </c>
      <c r="P4113" s="14">
        <f t="shared" si="321"/>
        <v>15.67</v>
      </c>
      <c r="Q4113" s="9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320"/>
        <v>0</v>
      </c>
      <c r="P4114" s="14">
        <f t="shared" si="321"/>
        <v>1</v>
      </c>
      <c r="Q4114" s="9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320"/>
        <v>0</v>
      </c>
      <c r="P4115" s="14">
        <f t="shared" si="321"/>
        <v>1</v>
      </c>
      <c r="Q4115" s="9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28D553EB-96B1-426D-A0CC-987AA48308AC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CA9C-3641-4AAD-B344-8E1498C0A90C}">
  <sheetPr codeName="Sheet2"/>
  <dimension ref="A1:E18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8FB6-0C61-46CC-9885-06BDF78F5662}">
  <dimension ref="A1:H14"/>
  <sheetViews>
    <sheetView topLeftCell="B1" workbookViewId="0"/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style="18" bestFit="1" customWidth="1"/>
  </cols>
  <sheetData>
    <row r="1" spans="1:8" x14ac:dyDescent="0.25">
      <c r="A1" s="1" t="s">
        <v>8392</v>
      </c>
      <c r="B1" s="1" t="s">
        <v>8393</v>
      </c>
      <c r="C1" s="1" t="s">
        <v>8394</v>
      </c>
      <c r="D1" s="1" t="s">
        <v>8395</v>
      </c>
      <c r="E1" s="1" t="s">
        <v>8396</v>
      </c>
      <c r="F1" s="20" t="s">
        <v>8397</v>
      </c>
      <c r="G1" s="20" t="s">
        <v>8398</v>
      </c>
      <c r="H1" s="20" t="s">
        <v>8399</v>
      </c>
    </row>
    <row r="2" spans="1:8" x14ac:dyDescent="0.25">
      <c r="A2" t="s">
        <v>8380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8381</v>
      </c>
      <c r="B3">
        <f>COUNTIFS(Kickstarter!D:D, "&gt;=1000", Kickstarter!D:D, "&lt;=4999", Kickstarter!F:F, "successful", Kickstarter!R:R, "plays")</f>
        <v>388</v>
      </c>
      <c r="C3">
        <f>COUNTIFS(Kickstarter!D:D, "&gt;=1000",Kickstarter!D:D,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8382</v>
      </c>
      <c r="B4">
        <f>COUNTIFS(Kickstarter!D:D, "&gt;=5000", Kickstarter!D:D, "&lt;=9999", Kickstarter!F:F, "successful", Kickstarter!R:R, "plays")</f>
        <v>93</v>
      </c>
      <c r="C4">
        <f>COUNTIFS(Kickstarter!D:D, "&gt;=5000",Kickstarter!D:D,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8383</v>
      </c>
      <c r="B5">
        <f>COUNTIFS(Kickstarter!D:D, "&gt;=10000", Kickstarter!D:D, "&lt;=14999", Kickstarter!F:F, "successful", Kickstarter!R:R, "plays")</f>
        <v>39</v>
      </c>
      <c r="C5">
        <f>COUNTIFS(Kickstarter!D:D, "&gt;=10000",Kickstarter!D:D,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8384</v>
      </c>
      <c r="B6">
        <f>COUNTIFS(Kickstarter!D:D, "&gt;=15000", Kickstarter!D:D, "&lt;=19999", Kickstarter!F:F, "successful", Kickstarter!R:R, "plays")</f>
        <v>12</v>
      </c>
      <c r="C6">
        <f>COUNTIFS(Kickstarter!D:D, "&gt;=15000",Kickstarter!D:D,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8385</v>
      </c>
      <c r="B7">
        <f>COUNTIFS(Kickstarter!D:D, "&gt;=20000", Kickstarter!D:D, "&lt;=24999", Kickstarter!F:F, "successful", Kickstarter!R:R, "plays")</f>
        <v>9</v>
      </c>
      <c r="C7">
        <f>COUNTIFS(Kickstarter!D:D, "&gt;=20000",Kickstarter!D:D,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8386</v>
      </c>
      <c r="B8">
        <f>COUNTIFS(Kickstarter!D:D, "&gt;=25000", Kickstarter!D:D, "&lt;=29999", Kickstarter!F:F, "successful", Kickstarter!R:R, "plays")</f>
        <v>1</v>
      </c>
      <c r="C8">
        <f>COUNTIFS(Kickstarter!D:D, "&gt;=25000",Kickstarter!D:D,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8387</v>
      </c>
      <c r="B9">
        <f>COUNTIFS(Kickstarter!D:D, "&gt;=30000", Kickstarter!D:D, "&lt;=34999", Kickstarter!F:F, "successful", Kickstarter!R:R, "plays")</f>
        <v>3</v>
      </c>
      <c r="C9">
        <f>COUNTIFS(Kickstarter!D:D, "&gt;=30000",Kickstarter!D:D,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8388</v>
      </c>
      <c r="B10">
        <f>COUNTIFS(Kickstarter!D:D, "&gt;=35000", Kickstarter!D:D, "&lt;=39999", Kickstarter!F:F, "successful", Kickstarter!R:R, "plays")</f>
        <v>4</v>
      </c>
      <c r="C10">
        <f>COUNTIFS(Kickstarter!D:D, "&gt;=35000",Kickstarter!D:D,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8389</v>
      </c>
      <c r="B11">
        <f>COUNTIFS(Kickstarter!D:D, "&gt;=40000", Kickstarter!D:D, "&lt;=44999", Kickstarter!F:F, "successful", Kickstarter!R:R, "plays")</f>
        <v>2</v>
      </c>
      <c r="C11">
        <f>COUNTIFS(Kickstarter!D:D, "&gt;=40000",Kickstarter!D:D,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8390</v>
      </c>
      <c r="B12">
        <f>COUNTIFS(Kickstarter!D:D, "&gt;=45000", Kickstarter!D:D, "&lt;=49999", Kickstarter!F:F, "successful", Kickstarter!R:R, "plays")</f>
        <v>0</v>
      </c>
      <c r="C12">
        <f>COUNTIFS(Kickstarter!D:D, "&gt;=45000",Kickstarter!D:D,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8391</v>
      </c>
      <c r="B13" s="19">
        <f>COUNTIFS(Kickstarter!D:D, "&gt;=50000", Kickstarter!F:F, "successful", Kickstarter!R:R, "plays")</f>
        <v>2</v>
      </c>
      <c r="C13" s="19">
        <f>COUNTIFS(Kickstarter!D:D, "&gt;=50000", Kickstarter!F:F, "failed", Kickstarter!R:R, "plays")</f>
        <v>14</v>
      </c>
      <c r="D13" s="19">
        <f>COUNTIFS(Kickstarter!D:D, "&gt;=50000", Kickstarter!F:F, "canceled", Kickstarter!R:R, "plays")</f>
        <v>0</v>
      </c>
      <c r="E13" s="19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  <row r="14" spans="1:8" x14ac:dyDescent="0.25"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125DA-B16E-4B88-8D98-D1059A65AB38}">
  <dimension ref="A1:F14"/>
  <sheetViews>
    <sheetView workbookViewId="0">
      <selection activeCell="B3" sqref="B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t="s">
        <v>8222</v>
      </c>
      <c r="B1" t="s">
        <v>8223</v>
      </c>
    </row>
    <row r="3" spans="1:6" x14ac:dyDescent="0.25">
      <c r="A3" t="s">
        <v>8363</v>
      </c>
      <c r="B3" t="s">
        <v>8362</v>
      </c>
    </row>
    <row r="4" spans="1:6" x14ac:dyDescent="0.25">
      <c r="A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11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11" t="s">
        <v>8331</v>
      </c>
      <c r="C7">
        <v>96</v>
      </c>
      <c r="E7">
        <v>52</v>
      </c>
      <c r="F7">
        <v>148</v>
      </c>
    </row>
    <row r="8" spans="1:6" x14ac:dyDescent="0.25">
      <c r="A8" s="11" t="s">
        <v>8329</v>
      </c>
      <c r="B8">
        <v>23</v>
      </c>
      <c r="F8">
        <v>23</v>
      </c>
    </row>
    <row r="9" spans="1:6" x14ac:dyDescent="0.25">
      <c r="A9" s="11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11" t="s">
        <v>8336</v>
      </c>
      <c r="C10">
        <v>72</v>
      </c>
      <c r="E10">
        <v>62</v>
      </c>
      <c r="F10">
        <v>134</v>
      </c>
    </row>
    <row r="11" spans="1:6" x14ac:dyDescent="0.25">
      <c r="A11" s="11" t="s">
        <v>8320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11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11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11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D9DAD-CB54-4B02-A0BC-26808299703D}">
  <dimension ref="A1:F43"/>
  <sheetViews>
    <sheetView topLeftCell="A22" workbookViewId="0">
      <selection activeCell="R15" sqref="R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t="s">
        <v>8222</v>
      </c>
      <c r="B1" t="s">
        <v>8224</v>
      </c>
    </row>
    <row r="2" spans="1:6" x14ac:dyDescent="0.25">
      <c r="A2" t="s">
        <v>8358</v>
      </c>
      <c r="B2" t="s">
        <v>8364</v>
      </c>
    </row>
    <row r="4" spans="1:6" x14ac:dyDescent="0.25">
      <c r="A4" t="s">
        <v>8363</v>
      </c>
      <c r="B4" t="s">
        <v>8362</v>
      </c>
    </row>
    <row r="5" spans="1:6" x14ac:dyDescent="0.25">
      <c r="A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8314</v>
      </c>
      <c r="C6">
        <v>14</v>
      </c>
      <c r="F6">
        <v>14</v>
      </c>
    </row>
    <row r="7" spans="1:6" x14ac:dyDescent="0.25">
      <c r="A7" s="11" t="s">
        <v>8342</v>
      </c>
      <c r="B7">
        <v>3</v>
      </c>
      <c r="F7">
        <v>3</v>
      </c>
    </row>
    <row r="8" spans="1:6" x14ac:dyDescent="0.25">
      <c r="A8" s="11" t="s">
        <v>8356</v>
      </c>
      <c r="C8">
        <v>2</v>
      </c>
      <c r="F8">
        <v>2</v>
      </c>
    </row>
    <row r="9" spans="1:6" x14ac:dyDescent="0.25">
      <c r="A9" s="11" t="s">
        <v>8352</v>
      </c>
      <c r="E9">
        <v>5</v>
      </c>
      <c r="F9">
        <v>5</v>
      </c>
    </row>
    <row r="10" spans="1:6" x14ac:dyDescent="0.25">
      <c r="A10" s="11" t="s">
        <v>8313</v>
      </c>
      <c r="E10">
        <v>8</v>
      </c>
      <c r="F10">
        <v>8</v>
      </c>
    </row>
    <row r="11" spans="1:6" x14ac:dyDescent="0.25">
      <c r="A11" s="11" t="s">
        <v>8312</v>
      </c>
      <c r="C11">
        <v>16</v>
      </c>
      <c r="F11">
        <v>16</v>
      </c>
    </row>
    <row r="12" spans="1:6" x14ac:dyDescent="0.25">
      <c r="A12" s="11" t="s">
        <v>8328</v>
      </c>
      <c r="E12">
        <v>6</v>
      </c>
      <c r="F12">
        <v>6</v>
      </c>
    </row>
    <row r="13" spans="1:6" x14ac:dyDescent="0.25">
      <c r="A13" s="11" t="s">
        <v>8345</v>
      </c>
      <c r="C13">
        <v>1</v>
      </c>
      <c r="D13">
        <v>1</v>
      </c>
      <c r="F13">
        <v>2</v>
      </c>
    </row>
    <row r="14" spans="1:6" x14ac:dyDescent="0.25">
      <c r="A14" s="11" t="s">
        <v>8322</v>
      </c>
      <c r="C14">
        <v>2</v>
      </c>
      <c r="F14">
        <v>2</v>
      </c>
    </row>
    <row r="15" spans="1:6" x14ac:dyDescent="0.25">
      <c r="A15" s="11" t="s">
        <v>8335</v>
      </c>
      <c r="B15">
        <v>1</v>
      </c>
      <c r="C15">
        <v>5</v>
      </c>
      <c r="F15">
        <v>6</v>
      </c>
    </row>
    <row r="16" spans="1:6" x14ac:dyDescent="0.25">
      <c r="A16" s="11" t="s">
        <v>8346</v>
      </c>
      <c r="C16">
        <v>3</v>
      </c>
      <c r="F16">
        <v>3</v>
      </c>
    </row>
    <row r="17" spans="1:6" x14ac:dyDescent="0.25">
      <c r="A17" s="11" t="s">
        <v>8347</v>
      </c>
      <c r="E17">
        <v>19</v>
      </c>
      <c r="F17">
        <v>19</v>
      </c>
    </row>
    <row r="18" spans="1:6" x14ac:dyDescent="0.25">
      <c r="A18" s="11" t="s">
        <v>8326</v>
      </c>
      <c r="C18">
        <v>6</v>
      </c>
      <c r="F18">
        <v>6</v>
      </c>
    </row>
    <row r="19" spans="1:6" x14ac:dyDescent="0.25">
      <c r="A19" s="11" t="s">
        <v>8325</v>
      </c>
      <c r="E19">
        <v>2</v>
      </c>
      <c r="F19">
        <v>2</v>
      </c>
    </row>
    <row r="20" spans="1:6" x14ac:dyDescent="0.25">
      <c r="A20" s="11" t="s">
        <v>8333</v>
      </c>
      <c r="C20">
        <v>7</v>
      </c>
      <c r="F20">
        <v>7</v>
      </c>
    </row>
    <row r="21" spans="1:6" x14ac:dyDescent="0.25">
      <c r="A21" s="11" t="s">
        <v>8357</v>
      </c>
      <c r="B21">
        <v>5</v>
      </c>
      <c r="C21">
        <v>11</v>
      </c>
      <c r="E21">
        <v>10</v>
      </c>
      <c r="F21">
        <v>26</v>
      </c>
    </row>
    <row r="22" spans="1:6" x14ac:dyDescent="0.25">
      <c r="A22" s="11" t="s">
        <v>8341</v>
      </c>
      <c r="C22">
        <v>3</v>
      </c>
      <c r="F22">
        <v>3</v>
      </c>
    </row>
    <row r="23" spans="1:6" x14ac:dyDescent="0.25">
      <c r="A23" s="11" t="s">
        <v>8321</v>
      </c>
      <c r="E23">
        <v>6</v>
      </c>
      <c r="F23">
        <v>6</v>
      </c>
    </row>
    <row r="24" spans="1:6" x14ac:dyDescent="0.25">
      <c r="A24" s="11" t="s">
        <v>8348</v>
      </c>
      <c r="C24">
        <v>5</v>
      </c>
      <c r="F24">
        <v>5</v>
      </c>
    </row>
    <row r="25" spans="1:6" x14ac:dyDescent="0.25">
      <c r="A25" s="11" t="s">
        <v>8337</v>
      </c>
      <c r="C25">
        <v>14</v>
      </c>
      <c r="E25">
        <v>18</v>
      </c>
      <c r="F25">
        <v>32</v>
      </c>
    </row>
    <row r="26" spans="1:6" x14ac:dyDescent="0.25">
      <c r="A26" s="11" t="s">
        <v>8343</v>
      </c>
      <c r="C26">
        <v>5</v>
      </c>
      <c r="F26">
        <v>5</v>
      </c>
    </row>
    <row r="27" spans="1:6" x14ac:dyDescent="0.25">
      <c r="A27" s="11" t="s">
        <v>8316</v>
      </c>
      <c r="C27">
        <v>70</v>
      </c>
      <c r="D27">
        <v>6</v>
      </c>
      <c r="E27">
        <v>238</v>
      </c>
      <c r="F27">
        <v>314</v>
      </c>
    </row>
    <row r="28" spans="1:6" x14ac:dyDescent="0.25">
      <c r="A28" s="11" t="s">
        <v>8344</v>
      </c>
      <c r="E28">
        <v>2</v>
      </c>
      <c r="F28">
        <v>2</v>
      </c>
    </row>
    <row r="29" spans="1:6" x14ac:dyDescent="0.25">
      <c r="A29" s="11" t="s">
        <v>8351</v>
      </c>
      <c r="C29">
        <v>3</v>
      </c>
      <c r="F29">
        <v>3</v>
      </c>
    </row>
    <row r="30" spans="1:6" x14ac:dyDescent="0.25">
      <c r="A30" s="11" t="s">
        <v>8324</v>
      </c>
      <c r="E30">
        <v>10</v>
      </c>
      <c r="F30">
        <v>10</v>
      </c>
    </row>
    <row r="31" spans="1:6" x14ac:dyDescent="0.25">
      <c r="A31" s="11" t="s">
        <v>8311</v>
      </c>
      <c r="B31">
        <v>2</v>
      </c>
      <c r="F31">
        <v>2</v>
      </c>
    </row>
    <row r="32" spans="1:6" x14ac:dyDescent="0.25">
      <c r="A32" s="11" t="s">
        <v>8310</v>
      </c>
      <c r="E32">
        <v>6</v>
      </c>
      <c r="F32">
        <v>6</v>
      </c>
    </row>
    <row r="33" spans="1:6" x14ac:dyDescent="0.25">
      <c r="A33" s="11" t="s">
        <v>8350</v>
      </c>
      <c r="D33">
        <v>1</v>
      </c>
      <c r="F33">
        <v>1</v>
      </c>
    </row>
    <row r="34" spans="1:6" x14ac:dyDescent="0.25">
      <c r="A34" s="11" t="s">
        <v>8353</v>
      </c>
      <c r="E34">
        <v>3</v>
      </c>
      <c r="F34">
        <v>3</v>
      </c>
    </row>
    <row r="35" spans="1:6" x14ac:dyDescent="0.25">
      <c r="A35" s="11" t="s">
        <v>8355</v>
      </c>
      <c r="B35">
        <v>1</v>
      </c>
      <c r="C35">
        <v>8</v>
      </c>
      <c r="E35">
        <v>10</v>
      </c>
      <c r="F35">
        <v>19</v>
      </c>
    </row>
    <row r="36" spans="1:6" x14ac:dyDescent="0.25">
      <c r="A36" s="11" t="s">
        <v>8349</v>
      </c>
      <c r="E36">
        <v>16</v>
      </c>
      <c r="F36">
        <v>16</v>
      </c>
    </row>
    <row r="37" spans="1:6" x14ac:dyDescent="0.25">
      <c r="A37" s="11" t="s">
        <v>8309</v>
      </c>
      <c r="E37">
        <v>7</v>
      </c>
      <c r="F37">
        <v>7</v>
      </c>
    </row>
    <row r="38" spans="1:6" x14ac:dyDescent="0.25">
      <c r="A38" s="11" t="s">
        <v>8339</v>
      </c>
      <c r="C38">
        <v>4</v>
      </c>
      <c r="F38">
        <v>4</v>
      </c>
    </row>
    <row r="39" spans="1:6" x14ac:dyDescent="0.25">
      <c r="A39" s="11" t="s">
        <v>8332</v>
      </c>
      <c r="C39">
        <v>10</v>
      </c>
      <c r="F39">
        <v>10</v>
      </c>
    </row>
    <row r="40" spans="1:6" x14ac:dyDescent="0.25">
      <c r="A40" s="11" t="s">
        <v>8319</v>
      </c>
      <c r="B40">
        <v>5</v>
      </c>
      <c r="C40">
        <v>6</v>
      </c>
      <c r="F40">
        <v>11</v>
      </c>
    </row>
    <row r="41" spans="1:6" x14ac:dyDescent="0.25">
      <c r="A41" s="11" t="s">
        <v>8318</v>
      </c>
      <c r="B41">
        <v>7</v>
      </c>
      <c r="C41">
        <v>10</v>
      </c>
      <c r="F41">
        <v>17</v>
      </c>
    </row>
    <row r="42" spans="1:6" x14ac:dyDescent="0.25">
      <c r="A42" s="11" t="s">
        <v>8338</v>
      </c>
      <c r="B42">
        <v>1</v>
      </c>
      <c r="F42">
        <v>1</v>
      </c>
    </row>
    <row r="43" spans="1:6" x14ac:dyDescent="0.25">
      <c r="A43" s="11" t="s">
        <v>8361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DD84-BB8D-4724-9D34-A8002673B1BC}">
  <dimension ref="A1:E14"/>
  <sheetViews>
    <sheetView workbookViewId="0">
      <selection activeCell="E5" sqref="E5"/>
    </sheetView>
  </sheetViews>
  <sheetFormatPr defaultRowHeight="15" x14ac:dyDescent="0.25"/>
  <cols>
    <col min="1" max="1" width="28.42578125" bestFit="1" customWidth="1"/>
    <col min="2" max="2" width="10.140625" style="23" bestFit="1" customWidth="1"/>
    <col min="3" max="3" width="11.5703125" style="23" bestFit="1" customWidth="1"/>
    <col min="5" max="5" width="12.85546875" style="23" bestFit="1" customWidth="1"/>
  </cols>
  <sheetData>
    <row r="1" spans="1:5" x14ac:dyDescent="0.25">
      <c r="B1" s="22" t="s">
        <v>8400</v>
      </c>
      <c r="C1" s="22" t="s">
        <v>8401</v>
      </c>
    </row>
    <row r="2" spans="1:5" x14ac:dyDescent="0.25">
      <c r="A2" t="s">
        <v>8402</v>
      </c>
      <c r="B2" s="23">
        <f>AVERAGE('[1]Successful US Kickstarters'!D:D)</f>
        <v>5048.8786407766993</v>
      </c>
      <c r="C2" s="23">
        <f>AVERAGE('[1]Failed US Kickstarters'!D:D)</f>
        <v>10554.212</v>
      </c>
    </row>
    <row r="3" spans="1:5" x14ac:dyDescent="0.25">
      <c r="A3" t="s">
        <v>8403</v>
      </c>
      <c r="B3" s="23">
        <f>MEDIAN('[1]Successful US Kickstarters'!D:D)</f>
        <v>3000</v>
      </c>
      <c r="C3" s="23">
        <f>MEDIAN('[1]Failed US Kickstarters'!D:D)</f>
        <v>5000</v>
      </c>
    </row>
    <row r="4" spans="1:5" ht="15.75" x14ac:dyDescent="0.25">
      <c r="A4" t="s">
        <v>8404</v>
      </c>
      <c r="B4" s="23">
        <f>_xlfn.STDEV.P('[1]Successful US Kickstarters'!D:D)</f>
        <v>7748.7537726373303</v>
      </c>
      <c r="C4" s="23">
        <f>_xlfn.STDEV.P('[1]Failed US Kickstarters'!D:D)</f>
        <v>21967.731061515115</v>
      </c>
      <c r="E4" s="24"/>
    </row>
    <row r="5" spans="1:5" ht="15.75" x14ac:dyDescent="0.25">
      <c r="A5" t="s">
        <v>8405</v>
      </c>
      <c r="B5" s="23">
        <f>_xlfn.QUARTILE.EXC('[1]Successful US Kickstarters'!D:D,3)</f>
        <v>5000</v>
      </c>
      <c r="C5" s="23">
        <f>_xlfn.QUARTILE.EXC('[1]Failed US Kickstarters'!D:D,3)</f>
        <v>10000</v>
      </c>
      <c r="E5" s="7"/>
    </row>
    <row r="6" spans="1:5" x14ac:dyDescent="0.25">
      <c r="A6" t="s">
        <v>8406</v>
      </c>
      <c r="B6" s="23">
        <f>_xlfn.QUARTILE.EXC('[1]Successful US Kickstarters'!D:D,1)</f>
        <v>1500</v>
      </c>
      <c r="C6" s="23">
        <f>_xlfn.QUARTILE.EXC('[1]Failed US Kickstarters'!D:D,1)</f>
        <v>2000</v>
      </c>
    </row>
    <row r="7" spans="1:5" x14ac:dyDescent="0.25">
      <c r="A7" t="s">
        <v>8407</v>
      </c>
      <c r="B7" s="23">
        <f>B5-B6</f>
        <v>3500</v>
      </c>
      <c r="C7" s="23">
        <f>C5-C6</f>
        <v>8000</v>
      </c>
    </row>
    <row r="9" spans="1:5" x14ac:dyDescent="0.25">
      <c r="A9" t="s">
        <v>8408</v>
      </c>
      <c r="B9" s="23">
        <f>AVERAGE('[1]Successful US Kickstarters'!E:E)</f>
        <v>5601.5458009708727</v>
      </c>
      <c r="C9" s="23">
        <f>AVERAGE('[1]Failed US Kickstarters'!E:E)</f>
        <v>558.65484000000004</v>
      </c>
    </row>
    <row r="10" spans="1:5" x14ac:dyDescent="0.25">
      <c r="A10" t="s">
        <v>8409</v>
      </c>
      <c r="B10" s="23">
        <f>MEDIAN('[1]Successful US Kickstarters'!E:E)</f>
        <v>3167.5</v>
      </c>
      <c r="C10" s="23">
        <f>MEDIAN('[1]Failed US Kickstarters'!E:E)</f>
        <v>103</v>
      </c>
    </row>
    <row r="11" spans="1:5" x14ac:dyDescent="0.25">
      <c r="A11" t="s">
        <v>8410</v>
      </c>
      <c r="B11" s="23">
        <f>_xlfn.STDEV.P('[1]Successful US Kickstarters'!E:E)</f>
        <v>8334.5731699164608</v>
      </c>
      <c r="C11" s="23">
        <f>_xlfn.STDEV.P('[1]Failed US Kickstarters'!E:E)</f>
        <v>1330.5230280400915</v>
      </c>
    </row>
    <row r="12" spans="1:5" x14ac:dyDescent="0.25">
      <c r="A12" t="s">
        <v>8411</v>
      </c>
      <c r="B12" s="23">
        <f>_xlfn.QUARTILE.EXC('[1]Successful US Kickstarters'!E:E,3)</f>
        <v>5699</v>
      </c>
      <c r="C12" s="23">
        <f>_xlfn.QUARTILE.EXC('[1]Failed US Kickstarters'!E:E,3)</f>
        <v>501</v>
      </c>
    </row>
    <row r="13" spans="1:5" x14ac:dyDescent="0.25">
      <c r="A13" t="s">
        <v>8412</v>
      </c>
      <c r="B13" s="23">
        <f>_xlfn.QUARTILE.EXC('[1]Successful US Kickstarters'!E:E,1)</f>
        <v>1716.5074999999999</v>
      </c>
      <c r="C13" s="23">
        <f>_xlfn.QUARTILE.EXC('[1]Failed US Kickstarters'!E:E,1)</f>
        <v>9.25</v>
      </c>
    </row>
    <row r="14" spans="1:5" x14ac:dyDescent="0.25">
      <c r="A14" t="s">
        <v>8413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3703F-0D7D-4672-ABE8-F1E277EA0F6C}">
  <dimension ref="A1:F11"/>
  <sheetViews>
    <sheetView tabSelected="1" workbookViewId="0">
      <selection activeCell="B11" sqref="B11"/>
    </sheetView>
  </sheetViews>
  <sheetFormatPr defaultRowHeight="15" x14ac:dyDescent="0.25"/>
  <cols>
    <col min="1" max="1" width="32.5703125" bestFit="1" customWidth="1"/>
    <col min="2" max="2" width="44.28515625" bestFit="1" customWidth="1"/>
    <col min="5" max="5" width="17" bestFit="1" customWidth="1"/>
    <col min="6" max="6" width="17.7109375" bestFit="1" customWidth="1"/>
  </cols>
  <sheetData>
    <row r="1" spans="1:6" x14ac:dyDescent="0.25">
      <c r="A1" s="1" t="s">
        <v>8414</v>
      </c>
      <c r="B1" s="1" t="s">
        <v>4110</v>
      </c>
      <c r="C1" s="1" t="s">
        <v>8392</v>
      </c>
      <c r="D1" s="1" t="s">
        <v>8415</v>
      </c>
      <c r="E1" s="1" t="s">
        <v>8307</v>
      </c>
      <c r="F1" s="1" t="s">
        <v>8416</v>
      </c>
    </row>
    <row r="2" spans="1:6" ht="45" x14ac:dyDescent="0.25">
      <c r="A2" t="s">
        <v>3473</v>
      </c>
      <c r="B2" s="25" t="str">
        <f>VLOOKUP(A2, [1]Kickstarter!B:C, 2, FALSE)</f>
        <v>Help us get actor-writer Ian Bonar's debut play - a hilarious, heartbreaking story of grief and loss - to the 2016 Edinburgh Fringe.</v>
      </c>
      <c r="C2" s="14">
        <f>VLOOKUP(A2, [1]Kickstarter!B:E, 3, FALSE)</f>
        <v>2000</v>
      </c>
      <c r="D2" s="14">
        <f>VLOOKUP(A2, [1]Kickstarter!B:E, 4, FALSE)</f>
        <v>2020</v>
      </c>
      <c r="E2">
        <f>VLOOKUP(A2, [1]Kickstarter!B:P, 15, FALSE)</f>
        <v>51.79</v>
      </c>
      <c r="F2">
        <f>VLOOKUP(A2, [1]Kickstarter!B:P, 11, FALSE)</f>
        <v>39</v>
      </c>
    </row>
    <row r="3" spans="1:6" ht="45" x14ac:dyDescent="0.25">
      <c r="A3" t="s">
        <v>3616</v>
      </c>
      <c r="B3" s="25" t="str">
        <f>VLOOKUP(A3, [1]Kickstarter!B:C, 2, FALSE)</f>
        <v>The play yet to be described as "A surefire Edinburgh Fringe Festival Cult Hit". Coming to the Underbelly, Edinburgh, 5th-30th August.</v>
      </c>
      <c r="C3" s="14">
        <f>VLOOKUP(A3, [1]Kickstarter!B:E, 3, FALSE)</f>
        <v>2000</v>
      </c>
      <c r="D3" s="14">
        <f>VLOOKUP(A3, [1]Kickstarter!B:E, 4, FALSE)</f>
        <v>2020</v>
      </c>
      <c r="E3">
        <f>VLOOKUP(A3, [1]Kickstarter!B:P, 15, FALSE)</f>
        <v>36.07</v>
      </c>
      <c r="F3">
        <f>VLOOKUP(A3, [1]Kickstarter!B:P, 11, FALSE)</f>
        <v>56</v>
      </c>
    </row>
    <row r="4" spans="1:6" ht="60" x14ac:dyDescent="0.25">
      <c r="A4" t="s">
        <v>3178</v>
      </c>
      <c r="B4" s="25" t="str">
        <f>VLOOKUP(A4, [1]Kickstarter!B:C, 2, FALSE)</f>
        <v>Cutting Off Kate Bush is a one-woman show written &amp; performed by Lucy Benson-Brown, premiering at the Edinburgh Fringe Festival 2014</v>
      </c>
      <c r="C4" s="14">
        <f>VLOOKUP(A4, [1]Kickstarter!B:E, 3, FALSE)</f>
        <v>1500</v>
      </c>
      <c r="D4" s="14">
        <f>VLOOKUP(A4, [1]Kickstarter!B:E, 4, FALSE)</f>
        <v>2576</v>
      </c>
      <c r="E4">
        <f>VLOOKUP(A4, [1]Kickstarter!B:P, 15, FALSE)</f>
        <v>33.03</v>
      </c>
      <c r="F4">
        <f>VLOOKUP(A4, [1]Kickstarter!B:P, 11, FALSE)</f>
        <v>78</v>
      </c>
    </row>
    <row r="5" spans="1:6" ht="45" x14ac:dyDescent="0.25">
      <c r="A5" t="s">
        <v>3329</v>
      </c>
      <c r="B5" s="25" t="str">
        <f>VLOOKUP(A5, [1]Kickstarter!B:C, 2, FALSE)</f>
        <v>Jestia and Raedon is a brand new romantic comedy play going to the Edinburgh Fringe Festival this summer.</v>
      </c>
      <c r="C5" s="14">
        <f>VLOOKUP(A5, [1]Kickstarter!B:E, 3, FALSE)</f>
        <v>1000</v>
      </c>
      <c r="D5" s="14">
        <f>VLOOKUP(A5, [1]Kickstarter!B:E, 4, FALSE)</f>
        <v>1168</v>
      </c>
      <c r="E5">
        <f>VLOOKUP(A5, [1]Kickstarter!B:P, 15, FALSE)</f>
        <v>44.92</v>
      </c>
      <c r="F5">
        <f>VLOOKUP(A5, [1]Kickstarter!B:P, 11, FALSE)</f>
        <v>26</v>
      </c>
    </row>
    <row r="6" spans="1:6" ht="60" x14ac:dyDescent="0.25">
      <c r="A6" t="s">
        <v>3221</v>
      </c>
      <c r="B6" s="25" t="str">
        <f>VLOOKUP(A6, [1]Kickstarter!B:C, 2, FALSE)</f>
        <v>A one-man show about love, loss, and motorways, written &amp; performed by Ben Norris. Help us get to the 2015 Edinburgh Fringe and beyond!</v>
      </c>
      <c r="C6" s="14">
        <f>VLOOKUP(A6, [1]Kickstarter!B:E, 3, FALSE)</f>
        <v>4000</v>
      </c>
      <c r="D6" s="14">
        <f>VLOOKUP(A6, [1]Kickstarter!B:E, 4, FALSE)</f>
        <v>4137</v>
      </c>
      <c r="E6">
        <f>VLOOKUP(A6, [1]Kickstarter!B:P, 15, FALSE)</f>
        <v>36.61</v>
      </c>
      <c r="F6">
        <f>VLOOKUP(A6, [1]Kickstarter!B:P, 11, FALSE)</f>
        <v>113</v>
      </c>
    </row>
    <row r="7" spans="1:6" x14ac:dyDescent="0.25">
      <c r="A7" t="s">
        <v>3165</v>
      </c>
    </row>
    <row r="11" spans="1:6" ht="15.75" x14ac:dyDescent="0.25">
      <c r="B11" s="7"/>
      <c r="E11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71</vt:i4>
      </vt:variant>
    </vt:vector>
  </HeadingPairs>
  <TitlesOfParts>
    <vt:vector size="78" baseType="lpstr">
      <vt:lpstr>Kickstarter</vt:lpstr>
      <vt:lpstr>Theater Outcomes by Launch Date</vt:lpstr>
      <vt:lpstr>Outcomes Based on_Goals</vt:lpstr>
      <vt:lpstr>Category Statistics</vt:lpstr>
      <vt:lpstr>Subcategory Statistics</vt:lpstr>
      <vt:lpstr>Descriptive Statistics</vt:lpstr>
      <vt:lpstr>Edinburgh Research</vt:lpstr>
      <vt:lpstr>_2013_05_11</vt:lpstr>
      <vt:lpstr>_2014_05_25</vt:lpstr>
      <vt:lpstr>_2014_06_14</vt:lpstr>
      <vt:lpstr>_2014_06_16</vt:lpstr>
      <vt:lpstr>_2014_06_19</vt:lpstr>
      <vt:lpstr>_2014_06_25</vt:lpstr>
      <vt:lpstr>_2014_07_13</vt:lpstr>
      <vt:lpstr>_2014_07_16</vt:lpstr>
      <vt:lpstr>_2014_07_22</vt:lpstr>
      <vt:lpstr>_2014_08_05</vt:lpstr>
      <vt:lpstr>_2014_08_07</vt:lpstr>
      <vt:lpstr>_2014_08_17</vt:lpstr>
      <vt:lpstr>_2014_08_21</vt:lpstr>
      <vt:lpstr>_2014_09_17</vt:lpstr>
      <vt:lpstr>_2014_09_26</vt:lpstr>
      <vt:lpstr>_2014_10_05</vt:lpstr>
      <vt:lpstr>_2014_11_04</vt:lpstr>
      <vt:lpstr>_2014_11_16</vt:lpstr>
      <vt:lpstr>_2014_12_28</vt:lpstr>
      <vt:lpstr>_2015_01_01</vt:lpstr>
      <vt:lpstr>_2015_02_27</vt:lpstr>
      <vt:lpstr>_2015_04_04</vt:lpstr>
      <vt:lpstr>_2015_04_28</vt:lpstr>
      <vt:lpstr>_2015_04_30</vt:lpstr>
      <vt:lpstr>_2015_07_20</vt:lpstr>
      <vt:lpstr>_2015_07_23</vt:lpstr>
      <vt:lpstr>_2015_09_13</vt:lpstr>
      <vt:lpstr>_2015_09_15</vt:lpstr>
      <vt:lpstr>_2015_09_27</vt:lpstr>
      <vt:lpstr>_2015_11_08</vt:lpstr>
      <vt:lpstr>_2015_12_16</vt:lpstr>
      <vt:lpstr>_2015_12_19</vt:lpstr>
      <vt:lpstr>_2015_12_20</vt:lpstr>
      <vt:lpstr>_2016_01_09</vt:lpstr>
      <vt:lpstr>_2016_01_25</vt:lpstr>
      <vt:lpstr>_2016_02_15</vt:lpstr>
      <vt:lpstr>_2016_04_15</vt:lpstr>
      <vt:lpstr>_2016_04_17</vt:lpstr>
      <vt:lpstr>_2016_05_13</vt:lpstr>
      <vt:lpstr>_2016_06_23</vt:lpstr>
      <vt:lpstr>_2016_07_05</vt:lpstr>
      <vt:lpstr>_2016_07_29</vt:lpstr>
      <vt:lpstr>_2016_08_22</vt:lpstr>
      <vt:lpstr>_2017_03_02</vt:lpstr>
      <vt:lpstr>A_family_oriented_play_about_Christians___the_sins_they_live_with__portrayed_by__puppets_and_toys__at_Queensbury_Theater_in_Houston.</vt:lpstr>
      <vt:lpstr>Average_Donation</vt:lpstr>
      <vt:lpstr>backers_count</vt:lpstr>
      <vt:lpstr>blurb</vt:lpstr>
      <vt:lpstr>Category_and_Subcategory</vt:lpstr>
      <vt:lpstr>country</vt:lpstr>
      <vt:lpstr>currency</vt:lpstr>
      <vt:lpstr>Date_Created_Conversion</vt:lpstr>
      <vt:lpstr>deadline</vt:lpstr>
      <vt:lpstr>failed</vt:lpstr>
      <vt:lpstr>goal</vt:lpstr>
      <vt:lpstr>Kickstarter_id</vt:lpstr>
      <vt:lpstr>launched_at</vt:lpstr>
      <vt:lpstr>name</vt:lpstr>
      <vt:lpstr>outcomes</vt:lpstr>
      <vt:lpstr>Parent_category</vt:lpstr>
      <vt:lpstr>Percentage_Funded</vt:lpstr>
      <vt:lpstr>plays</vt:lpstr>
      <vt:lpstr>pledged</vt:lpstr>
      <vt:lpstr>spotlight</vt:lpstr>
      <vt:lpstr>staff_pick</vt:lpstr>
      <vt:lpstr>Subcategory</vt:lpstr>
      <vt:lpstr>The_Toy_Box_by_Anthony_H._Wallace</vt:lpstr>
      <vt:lpstr>theater</vt:lpstr>
      <vt:lpstr>theater_plays</vt:lpstr>
      <vt:lpstr>US</vt:lpstr>
      <vt:lpstr>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Zuky Obasuyi</cp:lastModifiedBy>
  <dcterms:created xsi:type="dcterms:W3CDTF">2017-04-20T15:17:24Z</dcterms:created>
  <dcterms:modified xsi:type="dcterms:W3CDTF">2021-04-26T01:43:13Z</dcterms:modified>
</cp:coreProperties>
</file>