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68" documentId="8_{6ED56BDF-88B0-41D5-809A-A1A04F335DBD}" xr6:coauthVersionLast="47" xr6:coauthVersionMax="47" xr10:uidLastSave="{776377BB-AAF4-4857-8DBF-5ADF63C1FBA8}"/>
  <bookViews>
    <workbookView xWindow="-120" yWindow="-120" windowWidth="29040" windowHeight="15720" activeTab="4" xr2:uid="{7FA92EA5-79A5-4FA1-9E0D-843AA0712833}"/>
  </bookViews>
  <sheets>
    <sheet name="01-67" sheetId="1" r:id="rId1"/>
    <sheet name="02" sheetId="2" r:id="rId2"/>
    <sheet name="03" sheetId="3" r:id="rId3"/>
    <sheet name="04" sheetId="4" r:id="rId4"/>
    <sheet name="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5" l="1"/>
  <c r="P42" i="5"/>
  <c r="O41" i="5"/>
  <c r="O44" i="5"/>
  <c r="P44" i="5"/>
  <c r="O43" i="5"/>
  <c r="P43" i="5"/>
  <c r="O42" i="5"/>
  <c r="L39" i="5"/>
  <c r="K44" i="5"/>
  <c r="K43" i="5"/>
  <c r="K42" i="5"/>
  <c r="K39" i="5"/>
  <c r="K18" i="5"/>
  <c r="C28" i="5"/>
  <c r="L13" i="5"/>
  <c r="O13" i="5" s="1"/>
  <c r="C6" i="5"/>
  <c r="K28" i="5"/>
  <c r="C6" i="4"/>
  <c r="O13" i="4"/>
  <c r="K28" i="4"/>
  <c r="L13" i="4"/>
  <c r="K4" i="4"/>
  <c r="O13" i="3"/>
  <c r="L13" i="3"/>
  <c r="C6" i="3"/>
  <c r="C28" i="3" s="1"/>
  <c r="C30" i="3" s="1"/>
  <c r="K4" i="3"/>
  <c r="K28" i="3" s="1"/>
  <c r="L12" i="2"/>
  <c r="C6" i="2"/>
  <c r="K28" i="2"/>
  <c r="C28" i="2"/>
  <c r="K4" i="2"/>
  <c r="O12" i="2"/>
  <c r="O14" i="1"/>
  <c r="L12" i="1"/>
  <c r="K28" i="1"/>
  <c r="C6" i="1"/>
  <c r="C28" i="1" s="1"/>
  <c r="C30" i="5" l="1"/>
  <c r="C28" i="4"/>
  <c r="C30" i="4" s="1"/>
  <c r="C30" i="2"/>
  <c r="C30" i="1"/>
  <c r="J32" i="5" l="1"/>
</calcChain>
</file>

<file path=xl/sharedStrings.xml><?xml version="1.0" encoding="utf-8"?>
<sst xmlns="http://schemas.openxmlformats.org/spreadsheetml/2006/main" count="210" uniqueCount="40">
  <si>
    <t>*สรุปทุกสิ้นเดือน เหลือเงินไว้ใช้เดือนต่อไป</t>
  </si>
  <si>
    <t>close</t>
  </si>
  <si>
    <t>รายรับ</t>
  </si>
  <si>
    <t>รายจ่าย</t>
  </si>
  <si>
    <t>ลำดับ</t>
  </si>
  <si>
    <t>รายการ</t>
  </si>
  <si>
    <t>จำนวน</t>
  </si>
  <si>
    <t>หมายเหตุ</t>
  </si>
  <si>
    <t>เดือน</t>
  </si>
  <si>
    <t>ยอดคงเหลือ</t>
  </si>
  <si>
    <t>ขั้นต่ำ</t>
  </si>
  <si>
    <t>รวม</t>
  </si>
  <si>
    <t>เงินเดือน</t>
  </si>
  <si>
    <t>iphone</t>
  </si>
  <si>
    <t>bonus</t>
  </si>
  <si>
    <t>มอไซค์</t>
  </si>
  <si>
    <t>ออฟช่วยค่าบ้าน</t>
  </si>
  <si>
    <t>เน็ตบ้าน</t>
  </si>
  <si>
    <t>กรุงไทย</t>
  </si>
  <si>
    <t>Link BK</t>
  </si>
  <si>
    <t>น้ำ</t>
  </si>
  <si>
    <t>หมู่บ้าน</t>
  </si>
  <si>
    <t>lazada</t>
  </si>
  <si>
    <t>ค่าไฟ</t>
  </si>
  <si>
    <t>uob</t>
  </si>
  <si>
    <t>อาหารแมว</t>
  </si>
  <si>
    <t>ตู้เสื้อผ้า</t>
  </si>
  <si>
    <t>กันสาด</t>
  </si>
  <si>
    <t>รายรับรวม</t>
  </si>
  <si>
    <t>รายจ่ายรวม</t>
  </si>
  <si>
    <t>คงเหลือ</t>
  </si>
  <si>
    <t>ยาปลุกผม</t>
  </si>
  <si>
    <t>บ้าน</t>
  </si>
  <si>
    <t>พรอมิส</t>
  </si>
  <si>
    <t>รายเดือน</t>
  </si>
  <si>
    <t>oil</t>
  </si>
  <si>
    <t>กู้</t>
  </si>
  <si>
    <t>เงินเหลือเพิ่ม</t>
  </si>
  <si>
    <t>ยอดผ่อนใหม่</t>
  </si>
  <si>
    <t>ยอดกู้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</si>
</sst>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฿&quot;* #,##0.00_-;\-&quot;฿&quot;* #,##0.00_-;_-&quot;฿&quot;* &quot;-&quot;??_-;_-@_-"/>
    <numFmt numFmtId="164" formatCode="&quot;฿&quot;#,##0.00"/>
  </numFmts>
  <fonts count="23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b/>
      <sz val="16"/>
      <color theme="0"/>
      <name val="Aptos Narrow"/>
      <family val="2"/>
      <charset val="222"/>
      <scheme val="minor"/>
    </font>
    <font>
      <sz val="16"/>
      <color theme="0"/>
      <name val="Aptos Narrow"/>
      <family val="2"/>
      <charset val="222"/>
      <scheme val="minor"/>
    </font>
    <font>
      <sz val="16"/>
      <color theme="1"/>
      <name val="Aptos Narrow"/>
      <family val="2"/>
      <charset val="222"/>
      <scheme val="minor"/>
    </font>
    <font>
      <sz val="14"/>
      <color rgb="FF006100"/>
      <name val="Aptos Narrow"/>
      <family val="2"/>
      <charset val="222"/>
      <scheme val="minor"/>
    </font>
    <font>
      <sz val="14"/>
      <color theme="1"/>
      <name val="Aptos Narrow"/>
      <family val="2"/>
      <charset val="222"/>
      <scheme val="minor"/>
    </font>
    <font>
      <sz val="14"/>
      <color rgb="FF800000"/>
      <name val="Aptos Narrow"/>
      <family val="2"/>
      <charset val="222"/>
      <scheme val="minor"/>
    </font>
    <font>
      <sz val="11"/>
      <name val="Aptos Narrow"/>
      <family val="2"/>
      <scheme val="minor"/>
    </font>
    <font>
      <sz val="11"/>
      <name val="Aptos Narrow"/>
      <family val="2"/>
      <charset val="222"/>
      <scheme val="minor"/>
    </font>
    <font>
      <b/>
      <sz val="11"/>
      <name val="Aptos Narrow"/>
      <family val="2"/>
      <scheme val="minor"/>
    </font>
    <font>
      <sz val="16"/>
      <color rgb="FF006100"/>
      <name val="Aptos Narrow"/>
      <family val="2"/>
      <charset val="222"/>
      <scheme val="minor"/>
    </font>
    <font>
      <sz val="16"/>
      <color rgb="FF9C0006"/>
      <name val="Aptos Narrow"/>
      <family val="2"/>
      <charset val="222"/>
      <scheme val="minor"/>
    </font>
    <font>
      <b/>
      <sz val="16"/>
      <color theme="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u/>
      <sz val="11"/>
      <color theme="10"/>
      <name val="Aptos Narrow"/>
      <family val="2"/>
      <charset val="22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1">
    <xf numFmtId="0" fontId="0" fillId="0" borderId="0" xfId="0"/>
    <xf numFmtId="16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3" fillId="0" borderId="4" xfId="0" applyFont="1" applyBorder="1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11" borderId="4" xfId="0" applyFont="1" applyFill="1" applyBorder="1" applyAlignment="1">
      <alignment horizontal="center" vertical="center"/>
    </xf>
    <xf numFmtId="4" fontId="8" fillId="11" borderId="4" xfId="0" applyNumberFormat="1" applyFont="1" applyFill="1" applyBorder="1" applyAlignment="1">
      <alignment horizontal="center" vertical="center"/>
    </xf>
    <xf numFmtId="49" fontId="8" fillId="11" borderId="4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8" fillId="12" borderId="4" xfId="0" applyFont="1" applyFill="1" applyBorder="1" applyAlignment="1">
      <alignment horizontal="center" vertical="center"/>
    </xf>
    <xf numFmtId="4" fontId="8" fillId="12" borderId="4" xfId="0" applyNumberFormat="1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15" fillId="0" borderId="4" xfId="2" applyFont="1" applyFill="1" applyBorder="1" applyAlignment="1">
      <alignment horizontal="left"/>
    </xf>
    <xf numFmtId="44" fontId="15" fillId="0" borderId="4" xfId="2" applyNumberFormat="1" applyFont="1" applyFill="1" applyBorder="1"/>
    <xf numFmtId="0" fontId="15" fillId="0" borderId="4" xfId="2" applyFont="1" applyFill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4" fontId="0" fillId="0" borderId="4" xfId="0" applyNumberFormat="1" applyBorder="1"/>
    <xf numFmtId="0" fontId="0" fillId="0" borderId="4" xfId="0" applyBorder="1" applyAlignment="1">
      <alignment horizontal="center"/>
    </xf>
    <xf numFmtId="0" fontId="15" fillId="0" borderId="4" xfId="3" applyFont="1" applyFill="1" applyBorder="1" applyAlignment="1">
      <alignment horizontal="left"/>
    </xf>
    <xf numFmtId="44" fontId="15" fillId="0" borderId="4" xfId="3" applyNumberFormat="1" applyFont="1" applyFill="1" applyBorder="1"/>
    <xf numFmtId="0" fontId="15" fillId="0" borderId="4" xfId="3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0" borderId="4" xfId="4" applyFont="1" applyFill="1" applyBorder="1" applyAlignment="1">
      <alignment horizontal="left"/>
    </xf>
    <xf numFmtId="44" fontId="15" fillId="0" borderId="4" xfId="4" applyNumberFormat="1" applyFont="1" applyFill="1" applyBorder="1"/>
    <xf numFmtId="0" fontId="15" fillId="0" borderId="4" xfId="4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0" borderId="4" xfId="3" applyFill="1" applyBorder="1" applyAlignment="1">
      <alignment horizontal="center" vertical="center"/>
    </xf>
    <xf numFmtId="49" fontId="3" fillId="0" borderId="4" xfId="3" applyNumberFormat="1" applyFill="1" applyBorder="1" applyAlignment="1">
      <alignment horizontal="center" vertical="center"/>
    </xf>
    <xf numFmtId="44" fontId="3" fillId="0" borderId="4" xfId="3" applyNumberFormat="1" applyFill="1" applyBorder="1" applyAlignment="1"/>
    <xf numFmtId="0" fontId="16" fillId="13" borderId="4" xfId="0" applyFont="1" applyFill="1" applyBorder="1" applyAlignment="1">
      <alignment horizontal="left"/>
    </xf>
    <xf numFmtId="44" fontId="16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6" fillId="13" borderId="4" xfId="0" applyFont="1" applyFill="1" applyBorder="1" applyAlignment="1">
      <alignment horizontal="center" vertical="center"/>
    </xf>
    <xf numFmtId="49" fontId="16" fillId="13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/>
    </xf>
    <xf numFmtId="44" fontId="15" fillId="0" borderId="4" xfId="0" applyNumberFormat="1" applyFont="1" applyBorder="1"/>
    <xf numFmtId="0" fontId="15" fillId="0" borderId="4" xfId="8" applyFont="1" applyFill="1" applyBorder="1" applyAlignment="1">
      <alignment horizontal="center"/>
    </xf>
    <xf numFmtId="44" fontId="16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15" fillId="0" borderId="0" xfId="0" applyFont="1"/>
    <xf numFmtId="0" fontId="15" fillId="0" borderId="4" xfId="0" applyFont="1" applyBorder="1" applyAlignment="1">
      <alignment horizontal="center"/>
    </xf>
    <xf numFmtId="44" fontId="0" fillId="0" borderId="0" xfId="0" applyNumberFormat="1"/>
    <xf numFmtId="44" fontId="15" fillId="0" borderId="4" xfId="1" applyFont="1" applyFill="1" applyBorder="1"/>
    <xf numFmtId="0" fontId="6" fillId="0" borderId="1" xfId="6" applyFill="1"/>
    <xf numFmtId="0" fontId="15" fillId="0" borderId="4" xfId="8" applyFont="1" applyFill="1" applyBorder="1" applyAlignment="1">
      <alignment horizontal="left"/>
    </xf>
    <xf numFmtId="44" fontId="15" fillId="0" borderId="4" xfId="5" applyNumberFormat="1" applyFont="1" applyFill="1" applyBorder="1"/>
    <xf numFmtId="44" fontId="2" fillId="0" borderId="4" xfId="2" applyNumberFormat="1" applyFill="1" applyBorder="1"/>
    <xf numFmtId="44" fontId="0" fillId="0" borderId="4" xfId="0" applyNumberFormat="1" applyBorder="1" applyAlignment="1">
      <alignment horizontal="right"/>
    </xf>
    <xf numFmtId="44" fontId="5" fillId="0" borderId="4" xfId="5" applyNumberFormat="1" applyFill="1" applyBorder="1" applyAlignment="1">
      <alignment horizontal="right"/>
    </xf>
    <xf numFmtId="44" fontId="15" fillId="0" borderId="4" xfId="8" applyNumberFormat="1" applyFont="1" applyFill="1" applyBorder="1" applyAlignment="1">
      <alignment vertical="center"/>
    </xf>
    <xf numFmtId="44" fontId="2" fillId="0" borderId="4" xfId="1" applyFont="1" applyFill="1" applyBorder="1"/>
    <xf numFmtId="44" fontId="5" fillId="0" borderId="4" xfId="5" applyNumberFormat="1" applyFill="1" applyBorder="1"/>
    <xf numFmtId="44" fontId="16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44" fontId="5" fillId="0" borderId="4" xfId="5" applyNumberFormat="1" applyFill="1" applyBorder="1" applyAlignment="1">
      <alignment horizontal="center"/>
    </xf>
    <xf numFmtId="44" fontId="0" fillId="0" borderId="4" xfId="8" applyNumberFormat="1" applyFont="1" applyFill="1" applyBorder="1"/>
    <xf numFmtId="44" fontId="3" fillId="0" borderId="4" xfId="3" applyNumberFormat="1" applyFill="1" applyBorder="1"/>
    <xf numFmtId="0" fontId="6" fillId="0" borderId="1" xfId="6" applyFill="1" applyAlignment="1">
      <alignment horizontal="left"/>
    </xf>
    <xf numFmtId="0" fontId="15" fillId="0" borderId="4" xfId="5" applyFont="1" applyFill="1" applyBorder="1" applyAlignment="1">
      <alignment horizontal="left"/>
    </xf>
    <xf numFmtId="0" fontId="15" fillId="0" borderId="4" xfId="5" applyFont="1" applyFill="1" applyBorder="1" applyAlignment="1">
      <alignment horizontal="center"/>
    </xf>
    <xf numFmtId="0" fontId="15" fillId="0" borderId="4" xfId="5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44" fontId="4" fillId="0" borderId="4" xfId="4" applyNumberFormat="1" applyFill="1" applyBorder="1"/>
    <xf numFmtId="0" fontId="16" fillId="0" borderId="4" xfId="0" applyFont="1" applyBorder="1"/>
    <xf numFmtId="0" fontId="17" fillId="0" borderId="4" xfId="3" applyFont="1" applyFill="1" applyBorder="1" applyAlignment="1">
      <alignment horizontal="left"/>
    </xf>
    <xf numFmtId="44" fontId="17" fillId="0" borderId="4" xfId="3" applyNumberFormat="1" applyFont="1" applyFill="1" applyBorder="1"/>
    <xf numFmtId="0" fontId="17" fillId="0" borderId="4" xfId="3" applyFont="1" applyFill="1" applyBorder="1" applyAlignment="1">
      <alignment horizontal="center"/>
    </xf>
    <xf numFmtId="0" fontId="0" fillId="0" borderId="7" xfId="0" applyBorder="1"/>
    <xf numFmtId="0" fontId="15" fillId="0" borderId="7" xfId="8" applyFont="1" applyFill="1" applyBorder="1" applyAlignment="1">
      <alignment horizontal="center"/>
    </xf>
    <xf numFmtId="0" fontId="3" fillId="0" borderId="7" xfId="3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4" fontId="0" fillId="0" borderId="7" xfId="0" applyNumberFormat="1" applyBorder="1"/>
    <xf numFmtId="44" fontId="0" fillId="0" borderId="7" xfId="0" applyNumberFormat="1" applyBorder="1" applyAlignment="1">
      <alignment horizontal="center"/>
    </xf>
    <xf numFmtId="0" fontId="17" fillId="0" borderId="1" xfId="6" applyFont="1" applyFill="1" applyAlignment="1">
      <alignment horizontal="left"/>
    </xf>
    <xf numFmtId="0" fontId="18" fillId="2" borderId="4" xfId="2" applyFont="1" applyBorder="1" applyAlignment="1">
      <alignment horizontal="right"/>
    </xf>
    <xf numFmtId="0" fontId="19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0" fillId="14" borderId="4" xfId="2" applyFont="1" applyFill="1" applyBorder="1" applyAlignment="1">
      <alignment horizontal="right"/>
    </xf>
    <xf numFmtId="0" fontId="8" fillId="0" borderId="4" xfId="4" applyFont="1" applyFill="1" applyBorder="1" applyAlignment="1">
      <alignment horizontal="center" vertical="center"/>
    </xf>
    <xf numFmtId="164" fontId="0" fillId="0" borderId="4" xfId="0" applyNumberFormat="1" applyBorder="1"/>
    <xf numFmtId="2" fontId="21" fillId="0" borderId="11" xfId="5" applyNumberFormat="1" applyFont="1" applyFill="1" applyBorder="1" applyAlignment="1"/>
    <xf numFmtId="0" fontId="0" fillId="0" borderId="9" xfId="0" applyBorder="1" applyAlignment="1">
      <alignment horizontal="center"/>
    </xf>
    <xf numFmtId="0" fontId="16" fillId="0" borderId="4" xfId="0" applyFont="1" applyBorder="1" applyAlignment="1">
      <alignment horizontal="left"/>
    </xf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164" fontId="22" fillId="0" borderId="4" xfId="10" applyNumberFormat="1" applyBorder="1" applyAlignment="1">
      <alignment horizontal="center"/>
    </xf>
    <xf numFmtId="44" fontId="0" fillId="0" borderId="4" xfId="1" applyFont="1" applyBorder="1"/>
    <xf numFmtId="0" fontId="16" fillId="0" borderId="0" xfId="2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2" applyFont="1" applyFill="1" applyAlignment="1">
      <alignment horizontal="center"/>
    </xf>
    <xf numFmtId="44" fontId="11" fillId="0" borderId="4" xfId="1" applyFont="1" applyBorder="1"/>
    <xf numFmtId="44" fontId="13" fillId="0" borderId="4" xfId="1" applyFont="1" applyBorder="1"/>
    <xf numFmtId="0" fontId="4" fillId="4" borderId="4" xfId="4" applyBorder="1" applyAlignment="1">
      <alignment horizontal="left"/>
    </xf>
    <xf numFmtId="44" fontId="4" fillId="4" borderId="4" xfId="4" applyNumberFormat="1" applyBorder="1"/>
    <xf numFmtId="44" fontId="15" fillId="0" borderId="4" xfId="1" applyFont="1" applyBorder="1" applyAlignment="1">
      <alignment horizontal="center"/>
    </xf>
    <xf numFmtId="0" fontId="15" fillId="15" borderId="4" xfId="2" applyFont="1" applyFill="1" applyBorder="1" applyAlignment="1">
      <alignment horizontal="left"/>
    </xf>
    <xf numFmtId="44" fontId="15" fillId="15" borderId="4" xfId="2" applyNumberFormat="1" applyFont="1" applyFill="1" applyBorder="1"/>
    <xf numFmtId="0" fontId="15" fillId="16" borderId="4" xfId="4" applyFont="1" applyFill="1" applyBorder="1" applyAlignment="1">
      <alignment horizontal="left"/>
    </xf>
    <xf numFmtId="44" fontId="15" fillId="16" borderId="4" xfId="4" applyNumberFormat="1" applyFont="1" applyFill="1" applyBorder="1"/>
    <xf numFmtId="0" fontId="0" fillId="17" borderId="4" xfId="0" applyFill="1" applyBorder="1" applyAlignment="1">
      <alignment horizontal="left"/>
    </xf>
    <xf numFmtId="44" fontId="0" fillId="17" borderId="4" xfId="1" applyFont="1" applyFill="1" applyBorder="1"/>
    <xf numFmtId="44" fontId="15" fillId="0" borderId="4" xfId="1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44" fontId="0" fillId="15" borderId="4" xfId="1" applyFont="1" applyFill="1" applyBorder="1" applyAlignment="1">
      <alignment horizontal="center"/>
    </xf>
    <xf numFmtId="164" fontId="2" fillId="2" borderId="4" xfId="2" applyNumberFormat="1" applyBorder="1" applyAlignment="1">
      <alignment horizontal="center"/>
    </xf>
    <xf numFmtId="44" fontId="2" fillId="2" borderId="4" xfId="2" applyNumberFormat="1" applyBorder="1" applyAlignment="1">
      <alignment horizontal="center"/>
    </xf>
    <xf numFmtId="164" fontId="4" fillId="4" borderId="4" xfId="4" applyNumberFormat="1" applyBorder="1" applyAlignment="1">
      <alignment horizontal="center"/>
    </xf>
    <xf numFmtId="44" fontId="4" fillId="4" borderId="4" xfId="4" applyNumberFormat="1" applyBorder="1" applyAlignment="1">
      <alignment horizontal="center"/>
    </xf>
    <xf numFmtId="44" fontId="0" fillId="15" borderId="4" xfId="1" applyFont="1" applyFill="1" applyBorder="1"/>
    <xf numFmtId="44" fontId="2" fillId="2" borderId="4" xfId="2" applyNumberFormat="1" applyBorder="1"/>
    <xf numFmtId="164" fontId="3" fillId="3" borderId="4" xfId="3" applyNumberFormat="1" applyBorder="1" applyAlignment="1">
      <alignment horizontal="center"/>
    </xf>
    <xf numFmtId="44" fontId="3" fillId="3" borderId="4" xfId="3" applyNumberFormat="1" applyBorder="1" applyAlignment="1">
      <alignment horizontal="center"/>
    </xf>
    <xf numFmtId="44" fontId="3" fillId="3" borderId="4" xfId="3" applyNumberFormat="1" applyBorder="1"/>
    <xf numFmtId="0" fontId="4" fillId="4" borderId="4" xfId="4" applyBorder="1"/>
    <xf numFmtId="0" fontId="0" fillId="15" borderId="4" xfId="0" applyFill="1" applyBorder="1"/>
    <xf numFmtId="0" fontId="2" fillId="2" borderId="4" xfId="2" applyBorder="1"/>
    <xf numFmtId="44" fontId="0" fillId="0" borderId="0" xfId="1" applyFont="1"/>
    <xf numFmtId="44" fontId="18" fillId="2" borderId="4" xfId="2" applyNumberFormat="1" applyFont="1" applyBorder="1" applyAlignment="1">
      <alignment horizontal="center"/>
    </xf>
    <xf numFmtId="44" fontId="19" fillId="3" borderId="8" xfId="3" applyNumberFormat="1" applyFont="1" applyBorder="1" applyAlignment="1">
      <alignment horizontal="center"/>
    </xf>
    <xf numFmtId="44" fontId="19" fillId="3" borderId="9" xfId="3" applyNumberFormat="1" applyFont="1" applyBorder="1" applyAlignment="1">
      <alignment horizontal="center"/>
    </xf>
    <xf numFmtId="4" fontId="20" fillId="14" borderId="8" xfId="2" applyNumberFormat="1" applyFont="1" applyFill="1" applyBorder="1" applyAlignment="1">
      <alignment horizontal="center"/>
    </xf>
    <xf numFmtId="4" fontId="20" fillId="14" borderId="10" xfId="2" applyNumberFormat="1" applyFont="1" applyFill="1" applyBorder="1" applyAlignment="1">
      <alignment horizontal="center"/>
    </xf>
    <xf numFmtId="4" fontId="20" fillId="14" borderId="9" xfId="2" applyNumberFormat="1" applyFont="1" applyFill="1" applyBorder="1" applyAlignment="1">
      <alignment horizontal="center"/>
    </xf>
    <xf numFmtId="17" fontId="9" fillId="7" borderId="4" xfId="7" applyNumberFormat="1" applyFont="1" applyBorder="1" applyAlignment="1">
      <alignment horizontal="center"/>
    </xf>
    <xf numFmtId="17" fontId="10" fillId="9" borderId="4" xfId="9" applyNumberFormat="1" applyFont="1" applyBorder="1" applyAlignment="1">
      <alignment horizontal="center"/>
    </xf>
    <xf numFmtId="0" fontId="12" fillId="2" borderId="4" xfId="2" applyFont="1" applyBorder="1" applyAlignment="1">
      <alignment horizontal="center"/>
    </xf>
    <xf numFmtId="0" fontId="14" fillId="10" borderId="4" xfId="2" applyFont="1" applyFill="1" applyBorder="1" applyAlignment="1">
      <alignment horizontal="center"/>
    </xf>
    <xf numFmtId="49" fontId="8" fillId="12" borderId="4" xfId="0" applyNumberFormat="1" applyFont="1" applyFill="1" applyBorder="1" applyAlignment="1">
      <alignment horizontal="center" vertical="center"/>
    </xf>
    <xf numFmtId="44" fontId="4" fillId="4" borderId="5" xfId="4" applyNumberFormat="1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4" fillId="4" borderId="7" xfId="4" applyBorder="1" applyAlignment="1">
      <alignment horizontal="center" vertical="center"/>
    </xf>
    <xf numFmtId="44" fontId="4" fillId="4" borderId="6" xfId="4" applyNumberFormat="1" applyBorder="1" applyAlignment="1">
      <alignment horizontal="center" vertical="center"/>
    </xf>
    <xf numFmtId="44" fontId="4" fillId="4" borderId="7" xfId="4" applyNumberFormat="1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FAD2-F360-439F-9F55-85266ADE6DD7}">
  <dimension ref="A1:S45"/>
  <sheetViews>
    <sheetView workbookViewId="0">
      <selection activeCell="K11" sqref="K11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20" width="13.5" style="11" bestFit="1" customWidth="1"/>
    <col min="21" max="16384" width="7.875" style="11"/>
  </cols>
  <sheetData>
    <row r="1" spans="1:19" s="3" customFormat="1" ht="25.5" x14ac:dyDescent="0.5">
      <c r="A1" s="141">
        <v>243619</v>
      </c>
      <c r="B1" s="141"/>
      <c r="C1" s="141"/>
      <c r="D1" s="141"/>
      <c r="E1" s="141"/>
      <c r="F1" s="141"/>
      <c r="G1" s="141"/>
      <c r="H1" s="142" t="s">
        <v>0</v>
      </c>
      <c r="I1" s="142"/>
      <c r="J1" s="142"/>
      <c r="K1" s="142"/>
      <c r="L1" s="142"/>
      <c r="M1" s="142"/>
      <c r="N1" s="142"/>
      <c r="O1" s="142"/>
      <c r="P1" s="142"/>
      <c r="Q1" s="1" t="s">
        <v>1</v>
      </c>
      <c r="R1" s="2"/>
    </row>
    <row r="2" spans="1:19" s="4" customFormat="1" ht="20.25" x14ac:dyDescent="0.35">
      <c r="A2" s="143" t="s">
        <v>2</v>
      </c>
      <c r="B2" s="143"/>
      <c r="C2" s="143"/>
      <c r="D2" s="143"/>
      <c r="E2" s="143"/>
      <c r="F2" s="143"/>
      <c r="G2" s="143"/>
      <c r="I2" s="144" t="s">
        <v>3</v>
      </c>
      <c r="J2" s="144"/>
      <c r="K2" s="144"/>
      <c r="L2" s="144"/>
      <c r="M2" s="144"/>
      <c r="N2" s="144"/>
      <c r="O2" s="144"/>
      <c r="P2" s="144"/>
      <c r="Q2" s="5"/>
      <c r="R2" s="6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45" t="s">
        <v>8</v>
      </c>
      <c r="N3" s="145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8100</v>
      </c>
      <c r="D4" s="18"/>
      <c r="E4" s="15"/>
      <c r="F4" s="15"/>
      <c r="I4" s="104">
        <v>1</v>
      </c>
      <c r="J4" s="19" t="s">
        <v>13</v>
      </c>
      <c r="K4" s="20">
        <v>2510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  <c r="S5" s="23"/>
    </row>
    <row r="6" spans="1:19" x14ac:dyDescent="0.3">
      <c r="A6" s="15">
        <v>3</v>
      </c>
      <c r="B6" s="16" t="s">
        <v>16</v>
      </c>
      <c r="C6" s="23">
        <f>10700/2</f>
        <v>5350</v>
      </c>
      <c r="D6" s="26"/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1060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100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698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400</v>
      </c>
      <c r="L12" s="146">
        <f>K12+K13+K14+K15+K16</f>
        <v>1200</v>
      </c>
      <c r="O12" s="23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48" t="s">
        <v>24</v>
      </c>
      <c r="K13" s="57">
        <v>500</v>
      </c>
      <c r="L13" s="147"/>
      <c r="O13" s="23"/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59" t="s">
        <v>25</v>
      </c>
      <c r="K14" s="60"/>
      <c r="L14" s="147"/>
      <c r="M14" s="40"/>
      <c r="N14" s="22"/>
      <c r="O14" s="23">
        <f>C6-L12</f>
        <v>4150</v>
      </c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59" t="s">
        <v>26</v>
      </c>
      <c r="K15" s="64"/>
      <c r="L15" s="147"/>
      <c r="O15" s="23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48" t="s">
        <v>27</v>
      </c>
      <c r="K16" s="49">
        <v>300</v>
      </c>
      <c r="L16" s="148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48"/>
      <c r="K17" s="49"/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35">
        <f>C4+C5+C6+C7+C8+C9+C10+C11+C12+C13+C14+C15+C16+C17+C18+C19+C20+C21</f>
        <v>14850</v>
      </c>
      <c r="D28" s="135"/>
      <c r="J28" s="91" t="s">
        <v>29</v>
      </c>
      <c r="K28" s="136">
        <f>SUM(K4:K27)</f>
        <v>9495</v>
      </c>
      <c r="L28" s="137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38">
        <f>C28-K28</f>
        <v>5355</v>
      </c>
      <c r="D30" s="139"/>
      <c r="E30" s="139"/>
      <c r="F30" s="139"/>
      <c r="G30" s="139"/>
      <c r="H30" s="139"/>
      <c r="I30" s="139"/>
      <c r="J30" s="139"/>
      <c r="K30" s="139"/>
      <c r="L30" s="140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9">
    <mergeCell ref="C28:D28"/>
    <mergeCell ref="K28:L28"/>
    <mergeCell ref="C30:L30"/>
    <mergeCell ref="A1:G1"/>
    <mergeCell ref="H1:P1"/>
    <mergeCell ref="A2:G2"/>
    <mergeCell ref="I2:P2"/>
    <mergeCell ref="M3:N3"/>
    <mergeCell ref="L12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E50F-66BE-4510-B98E-71C495659A48}">
  <dimension ref="A1:S45"/>
  <sheetViews>
    <sheetView workbookViewId="0">
      <selection activeCell="C23" sqref="A1:XFD1048576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19" width="13.5" style="103" bestFit="1" customWidth="1"/>
    <col min="20" max="20" width="13.5" style="11" bestFit="1" customWidth="1"/>
    <col min="21" max="16384" width="7.875" style="11"/>
  </cols>
  <sheetData>
    <row r="1" spans="1:19" s="3" customFormat="1" ht="25.5" x14ac:dyDescent="0.5">
      <c r="A1" s="141">
        <v>243650</v>
      </c>
      <c r="B1" s="141"/>
      <c r="C1" s="141"/>
      <c r="D1" s="141"/>
      <c r="E1" s="141"/>
      <c r="F1" s="141"/>
      <c r="G1" s="141"/>
      <c r="H1" s="142" t="s">
        <v>0</v>
      </c>
      <c r="I1" s="142"/>
      <c r="J1" s="142"/>
      <c r="K1" s="142"/>
      <c r="L1" s="142"/>
      <c r="M1" s="142"/>
      <c r="N1" s="142"/>
      <c r="O1" s="142"/>
      <c r="P1" s="142"/>
      <c r="Q1" s="1" t="s">
        <v>1</v>
      </c>
      <c r="R1" s="2"/>
      <c r="S1" s="107"/>
    </row>
    <row r="2" spans="1:19" s="4" customFormat="1" ht="20.25" x14ac:dyDescent="0.35">
      <c r="A2" s="143" t="s">
        <v>2</v>
      </c>
      <c r="B2" s="143"/>
      <c r="C2" s="143"/>
      <c r="D2" s="143"/>
      <c r="E2" s="143"/>
      <c r="F2" s="143"/>
      <c r="G2" s="143"/>
      <c r="I2" s="144" t="s">
        <v>3</v>
      </c>
      <c r="J2" s="144"/>
      <c r="K2" s="144"/>
      <c r="L2" s="144"/>
      <c r="M2" s="144"/>
      <c r="N2" s="144"/>
      <c r="O2" s="144"/>
      <c r="P2" s="144"/>
      <c r="Q2" s="5"/>
      <c r="R2" s="6"/>
      <c r="S2" s="108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45" t="s">
        <v>8</v>
      </c>
      <c r="N3" s="145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18000</v>
      </c>
      <c r="D4" s="18"/>
      <c r="E4" s="15"/>
      <c r="F4" s="15"/>
      <c r="I4" s="104">
        <v>1</v>
      </c>
      <c r="J4" s="19" t="s">
        <v>13</v>
      </c>
      <c r="K4" s="20">
        <f>699*0.07+699</f>
        <v>747.93000000000006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</row>
    <row r="6" spans="1:19" x14ac:dyDescent="0.3">
      <c r="A6" s="15">
        <v>3</v>
      </c>
      <c r="B6" s="16" t="s">
        <v>16</v>
      </c>
      <c r="C6" s="23">
        <f>11400/2</f>
        <v>5700</v>
      </c>
      <c r="D6" s="26">
        <v>11400</v>
      </c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1100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200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0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700</v>
      </c>
      <c r="L12" s="146">
        <f>K13+K14+K15</f>
        <v>1144.7</v>
      </c>
      <c r="O12" s="146">
        <f>C6-L12</f>
        <v>4555.3</v>
      </c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48" t="s">
        <v>24</v>
      </c>
      <c r="K13" s="57">
        <v>500</v>
      </c>
      <c r="L13" s="149"/>
      <c r="O13" s="149"/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48" t="s">
        <v>27</v>
      </c>
      <c r="K14" s="49">
        <v>300</v>
      </c>
      <c r="L14" s="149"/>
      <c r="M14" s="40"/>
      <c r="N14" s="22"/>
      <c r="O14" s="149"/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48" t="s">
        <v>31</v>
      </c>
      <c r="K15" s="49">
        <v>344.7</v>
      </c>
      <c r="L15" s="149"/>
      <c r="M15" s="15">
        <v>2</v>
      </c>
      <c r="N15" s="15">
        <v>10</v>
      </c>
      <c r="O15" s="150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16" t="s">
        <v>32</v>
      </c>
      <c r="K16" s="103">
        <v>11400</v>
      </c>
      <c r="L16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35">
        <f>C4+C5+C6+C7+C8+C9+C10+C11+C12+C13+C14+C15+C16+C17+C18+C19+C20+C21</f>
        <v>25100</v>
      </c>
      <c r="D28" s="135"/>
      <c r="J28" s="91" t="s">
        <v>29</v>
      </c>
      <c r="K28" s="136">
        <f>SUM(K4:K27)</f>
        <v>19219.63</v>
      </c>
      <c r="L28" s="137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38">
        <f>C28-K28</f>
        <v>5880.369999999999</v>
      </c>
      <c r="D30" s="139"/>
      <c r="E30" s="139"/>
      <c r="F30" s="139"/>
      <c r="G30" s="139"/>
      <c r="H30" s="139"/>
      <c r="I30" s="139"/>
      <c r="J30" s="139"/>
      <c r="K30" s="139"/>
      <c r="L30" s="140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10">
    <mergeCell ref="C28:D28"/>
    <mergeCell ref="K28:L28"/>
    <mergeCell ref="C30:L30"/>
    <mergeCell ref="A1:G1"/>
    <mergeCell ref="H1:P1"/>
    <mergeCell ref="A2:G2"/>
    <mergeCell ref="I2:P2"/>
    <mergeCell ref="M3:N3"/>
    <mergeCell ref="L12:L15"/>
    <mergeCell ref="O12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3514-7C7A-4264-A634-A4A0A75621BF}">
  <dimension ref="A1:S45"/>
  <sheetViews>
    <sheetView workbookViewId="0">
      <selection activeCell="A2" sqref="A1:XFD1048576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19" width="13.5" style="103" bestFit="1" customWidth="1"/>
    <col min="20" max="20" width="13.5" style="11" bestFit="1" customWidth="1"/>
    <col min="21" max="16384" width="7.875" style="11"/>
  </cols>
  <sheetData>
    <row r="1" spans="1:19" s="3" customFormat="1" ht="25.5" x14ac:dyDescent="0.5">
      <c r="A1" s="141">
        <v>243678</v>
      </c>
      <c r="B1" s="141"/>
      <c r="C1" s="141"/>
      <c r="D1" s="141"/>
      <c r="E1" s="141"/>
      <c r="F1" s="141"/>
      <c r="G1" s="141"/>
      <c r="H1" s="142" t="s">
        <v>0</v>
      </c>
      <c r="I1" s="142"/>
      <c r="J1" s="142"/>
      <c r="K1" s="142"/>
      <c r="L1" s="142"/>
      <c r="M1" s="142"/>
      <c r="N1" s="142"/>
      <c r="O1" s="142"/>
      <c r="P1" s="142"/>
      <c r="Q1" s="1" t="s">
        <v>1</v>
      </c>
      <c r="R1" s="2"/>
      <c r="S1" s="107"/>
    </row>
    <row r="2" spans="1:19" s="4" customFormat="1" ht="20.25" x14ac:dyDescent="0.35">
      <c r="A2" s="143" t="s">
        <v>2</v>
      </c>
      <c r="B2" s="143"/>
      <c r="C2" s="143"/>
      <c r="D2" s="143"/>
      <c r="E2" s="143"/>
      <c r="F2" s="143"/>
      <c r="G2" s="143"/>
      <c r="I2" s="144" t="s">
        <v>3</v>
      </c>
      <c r="J2" s="144"/>
      <c r="K2" s="144"/>
      <c r="L2" s="144"/>
      <c r="M2" s="144"/>
      <c r="N2" s="144"/>
      <c r="O2" s="144"/>
      <c r="P2" s="144"/>
      <c r="Q2" s="5"/>
      <c r="R2" s="6"/>
      <c r="S2" s="108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45" t="s">
        <v>8</v>
      </c>
      <c r="N3" s="145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18000</v>
      </c>
      <c r="D4" s="18"/>
      <c r="E4" s="15"/>
      <c r="F4" s="15"/>
      <c r="I4" s="104">
        <v>1</v>
      </c>
      <c r="J4" s="19" t="s">
        <v>13</v>
      </c>
      <c r="K4" s="20">
        <f>699*0.07+699</f>
        <v>747.93000000000006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</row>
    <row r="6" spans="1:19" x14ac:dyDescent="0.3">
      <c r="A6" s="15">
        <v>3</v>
      </c>
      <c r="B6" s="16" t="s">
        <v>16</v>
      </c>
      <c r="C6" s="23">
        <f>11400/2</f>
        <v>5700</v>
      </c>
      <c r="D6" s="26">
        <v>11400</v>
      </c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1400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1100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200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0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700</v>
      </c>
      <c r="L12" s="11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109" t="s">
        <v>24</v>
      </c>
      <c r="K13" s="110">
        <v>500</v>
      </c>
      <c r="L13" s="146">
        <f>K13+K14+K15</f>
        <v>1144.7</v>
      </c>
      <c r="O13" s="146">
        <f>C6-L13</f>
        <v>4555.3</v>
      </c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109" t="s">
        <v>27</v>
      </c>
      <c r="K14" s="110">
        <v>300</v>
      </c>
      <c r="L14" s="149"/>
      <c r="M14" s="40"/>
      <c r="N14" s="22"/>
      <c r="O14" s="149"/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109" t="s">
        <v>31</v>
      </c>
      <c r="K15" s="110">
        <v>344.7</v>
      </c>
      <c r="L15" s="149"/>
      <c r="M15" s="15">
        <v>3</v>
      </c>
      <c r="N15" s="15">
        <v>10</v>
      </c>
      <c r="O15" s="150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16" t="s">
        <v>32</v>
      </c>
      <c r="K16" s="103">
        <v>11400</v>
      </c>
      <c r="L16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L17" s="55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35">
        <f>C4+C5+C6+C7+C8+C9+C10+C11+C12+C13+C14+C15+C16+C17+C18+C19+C20+C21</f>
        <v>25100</v>
      </c>
      <c r="D28" s="135"/>
      <c r="J28" s="91" t="s">
        <v>29</v>
      </c>
      <c r="K28" s="136">
        <f>SUM(K4:K27)</f>
        <v>19219.63</v>
      </c>
      <c r="L28" s="137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38">
        <f>C28-K28</f>
        <v>5880.369999999999</v>
      </c>
      <c r="D30" s="139"/>
      <c r="E30" s="139"/>
      <c r="F30" s="139"/>
      <c r="G30" s="139"/>
      <c r="H30" s="139"/>
      <c r="I30" s="139"/>
      <c r="J30" s="139"/>
      <c r="K30" s="139"/>
      <c r="L30" s="140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10">
    <mergeCell ref="C28:D28"/>
    <mergeCell ref="K28:L28"/>
    <mergeCell ref="C30:L30"/>
    <mergeCell ref="A1:G1"/>
    <mergeCell ref="H1:P1"/>
    <mergeCell ref="A2:G2"/>
    <mergeCell ref="I2:P2"/>
    <mergeCell ref="M3:N3"/>
    <mergeCell ref="L13:L15"/>
    <mergeCell ref="O13:O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B5E9-E471-41EE-A2D2-6623A549C5EB}">
  <dimension ref="A1:S45"/>
  <sheetViews>
    <sheetView workbookViewId="0">
      <selection activeCell="F23" sqref="A1:XFD1048576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19" width="13.5" style="103" bestFit="1" customWidth="1"/>
    <col min="20" max="20" width="13.5" style="11" bestFit="1" customWidth="1"/>
    <col min="21" max="16384" width="7.875" style="11"/>
  </cols>
  <sheetData>
    <row r="1" spans="1:19" s="3" customFormat="1" ht="25.5" x14ac:dyDescent="0.5">
      <c r="A1" s="141">
        <v>243709</v>
      </c>
      <c r="B1" s="141"/>
      <c r="C1" s="141"/>
      <c r="D1" s="141"/>
      <c r="E1" s="141"/>
      <c r="F1" s="141"/>
      <c r="G1" s="141"/>
      <c r="H1" s="142" t="s">
        <v>0</v>
      </c>
      <c r="I1" s="142"/>
      <c r="J1" s="142"/>
      <c r="K1" s="142"/>
      <c r="L1" s="142"/>
      <c r="M1" s="142"/>
      <c r="N1" s="142"/>
      <c r="O1" s="142"/>
      <c r="P1" s="142"/>
      <c r="Q1" s="1" t="s">
        <v>1</v>
      </c>
      <c r="R1" s="2"/>
      <c r="S1" s="107"/>
    </row>
    <row r="2" spans="1:19" s="4" customFormat="1" ht="20.25" x14ac:dyDescent="0.35">
      <c r="A2" s="143" t="s">
        <v>2</v>
      </c>
      <c r="B2" s="143"/>
      <c r="C2" s="143"/>
      <c r="D2" s="143"/>
      <c r="E2" s="143"/>
      <c r="F2" s="143"/>
      <c r="G2" s="143"/>
      <c r="I2" s="144" t="s">
        <v>3</v>
      </c>
      <c r="J2" s="144"/>
      <c r="K2" s="144"/>
      <c r="L2" s="144"/>
      <c r="M2" s="144"/>
      <c r="N2" s="144"/>
      <c r="O2" s="144"/>
      <c r="P2" s="144"/>
      <c r="Q2" s="5"/>
      <c r="R2" s="6"/>
      <c r="S2" s="108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45" t="s">
        <v>8</v>
      </c>
      <c r="N3" s="145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18000</v>
      </c>
      <c r="D4" s="18"/>
      <c r="E4" s="15"/>
      <c r="F4" s="15"/>
      <c r="I4" s="104">
        <v>1</v>
      </c>
      <c r="J4" s="19" t="s">
        <v>13</v>
      </c>
      <c r="K4" s="20">
        <f>699*0.07+699</f>
        <v>747.93000000000006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</row>
    <row r="6" spans="1:19" x14ac:dyDescent="0.3">
      <c r="A6" s="15">
        <v>3</v>
      </c>
      <c r="B6" s="16" t="s">
        <v>16</v>
      </c>
      <c r="C6" s="23">
        <f>11400/2</f>
        <v>5700</v>
      </c>
      <c r="D6" s="26">
        <v>11400</v>
      </c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1000</v>
      </c>
      <c r="D7" s="33"/>
      <c r="E7" s="33"/>
      <c r="F7" s="27"/>
      <c r="I7" s="104">
        <v>4</v>
      </c>
      <c r="J7" s="19" t="s">
        <v>18</v>
      </c>
      <c r="K7" s="20">
        <v>1100</v>
      </c>
      <c r="L7" s="21"/>
      <c r="N7" s="22"/>
      <c r="O7" s="23"/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34" t="s">
        <v>19</v>
      </c>
      <c r="K8" s="35">
        <v>1100</v>
      </c>
      <c r="L8" s="36"/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200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0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700</v>
      </c>
      <c r="L12" s="11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109" t="s">
        <v>24</v>
      </c>
      <c r="K13" s="110">
        <v>500</v>
      </c>
      <c r="L13" s="146">
        <f>K13+K14+K15</f>
        <v>1144.7</v>
      </c>
      <c r="O13" s="146">
        <f>C6-L13</f>
        <v>4555.3</v>
      </c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109" t="s">
        <v>27</v>
      </c>
      <c r="K14" s="110">
        <v>300</v>
      </c>
      <c r="L14" s="149"/>
      <c r="M14" s="40"/>
      <c r="N14" s="22"/>
      <c r="O14" s="149"/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109" t="s">
        <v>31</v>
      </c>
      <c r="K15" s="110">
        <v>344.7</v>
      </c>
      <c r="L15" s="149"/>
      <c r="M15" s="15">
        <v>3</v>
      </c>
      <c r="N15" s="15">
        <v>10</v>
      </c>
      <c r="O15" s="150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16" t="s">
        <v>32</v>
      </c>
      <c r="K16" s="103">
        <v>11400</v>
      </c>
      <c r="L16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16" t="s">
        <v>33</v>
      </c>
      <c r="K17" s="103">
        <v>800</v>
      </c>
      <c r="L17" s="111">
        <v>15000</v>
      </c>
      <c r="M17" s="15">
        <v>1</v>
      </c>
      <c r="N17" s="15">
        <v>24</v>
      </c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/>
      <c r="K18" s="49"/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35">
        <f>C4+C5+C6+C7+C8+C9+C10+C11+C12+C13+C14+C15+C16+C17+C18+C19+C20+C21</f>
        <v>24700</v>
      </c>
      <c r="D28" s="135"/>
      <c r="J28" s="91" t="s">
        <v>29</v>
      </c>
      <c r="K28" s="136">
        <f>SUM(K4:K27)</f>
        <v>20019.63</v>
      </c>
      <c r="L28" s="137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38">
        <f>C28-K28</f>
        <v>4680.369999999999</v>
      </c>
      <c r="D30" s="139"/>
      <c r="E30" s="139"/>
      <c r="F30" s="139"/>
      <c r="G30" s="139"/>
      <c r="H30" s="139"/>
      <c r="I30" s="139"/>
      <c r="J30" s="139"/>
      <c r="K30" s="139"/>
      <c r="L30" s="140"/>
      <c r="M30" s="94"/>
      <c r="N30" s="22"/>
      <c r="O30" s="95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/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92"/>
      <c r="K36" s="27"/>
      <c r="L36" s="11"/>
      <c r="M36" s="11"/>
      <c r="N36" s="11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92"/>
      <c r="K37" s="27"/>
      <c r="L37" s="11"/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92"/>
      <c r="K38" s="27"/>
      <c r="L38" s="11"/>
      <c r="M38" s="11"/>
      <c r="N38" s="11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92"/>
      <c r="K39" s="27"/>
      <c r="L39" s="11"/>
      <c r="M39" s="11"/>
      <c r="N39" s="11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/>
      <c r="L40" s="11"/>
      <c r="M40" s="11"/>
      <c r="N40" s="11"/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/>
      <c r="K41" s="27"/>
      <c r="L41" s="11"/>
      <c r="M41" s="11"/>
      <c r="N41" s="11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27"/>
      <c r="L42" s="11"/>
      <c r="M42" s="11"/>
      <c r="N42" s="11"/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27"/>
      <c r="L43" s="11"/>
      <c r="M43" s="11"/>
      <c r="N43" s="11"/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27"/>
      <c r="L44" s="11"/>
      <c r="M44" s="11"/>
      <c r="N44" s="11"/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</sheetData>
  <mergeCells count="10">
    <mergeCell ref="C28:D28"/>
    <mergeCell ref="K28:L28"/>
    <mergeCell ref="C30:L30"/>
    <mergeCell ref="A1:G1"/>
    <mergeCell ref="H1:P1"/>
    <mergeCell ref="A2:G2"/>
    <mergeCell ref="I2:P2"/>
    <mergeCell ref="M3:N3"/>
    <mergeCell ref="L13:L15"/>
    <mergeCell ref="O13:O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B6D1-5227-4561-AC51-52D55CAC3749}">
  <dimension ref="A1:S49"/>
  <sheetViews>
    <sheetView tabSelected="1" workbookViewId="0">
      <selection activeCell="C8" sqref="C8"/>
    </sheetView>
  </sheetViews>
  <sheetFormatPr defaultColWidth="7.875" defaultRowHeight="16.5" x14ac:dyDescent="0.3"/>
  <cols>
    <col min="1" max="1" width="4.375" style="11" customWidth="1"/>
    <col min="2" max="2" width="12.25" style="16" bestFit="1" customWidth="1"/>
    <col min="3" max="3" width="15" style="26" customWidth="1"/>
    <col min="4" max="4" width="10" style="11" customWidth="1"/>
    <col min="5" max="5" width="7.375" style="11" customWidth="1"/>
    <col min="6" max="6" width="9.25" style="11" customWidth="1"/>
    <col min="7" max="7" width="9.875" style="11" customWidth="1"/>
    <col min="8" max="8" width="3.375" style="11" customWidth="1"/>
    <col min="9" max="9" width="4.5" style="27" bestFit="1" customWidth="1"/>
    <col min="10" max="10" width="16" style="16" customWidth="1"/>
    <col min="11" max="11" width="13.625" style="26" customWidth="1"/>
    <col min="12" max="12" width="18.75" style="27" customWidth="1"/>
    <col min="13" max="13" width="2.5" style="15" bestFit="1" customWidth="1"/>
    <col min="14" max="14" width="3.375" style="15" bestFit="1" customWidth="1"/>
    <col min="15" max="15" width="11.625" style="11" customWidth="1"/>
    <col min="16" max="16" width="11.125" style="11" bestFit="1" customWidth="1"/>
    <col min="17" max="17" width="11.5" style="92" customWidth="1"/>
    <col min="18" max="18" width="10.125" style="27" customWidth="1"/>
    <col min="19" max="19" width="13.5" style="103" bestFit="1" customWidth="1"/>
    <col min="20" max="20" width="13.5" style="11" bestFit="1" customWidth="1"/>
    <col min="21" max="16384" width="7.875" style="11"/>
  </cols>
  <sheetData>
    <row r="1" spans="1:19" s="3" customFormat="1" ht="25.5" x14ac:dyDescent="0.5">
      <c r="A1" s="141">
        <v>243892</v>
      </c>
      <c r="B1" s="141"/>
      <c r="C1" s="141"/>
      <c r="D1" s="141"/>
      <c r="E1" s="141"/>
      <c r="F1" s="141"/>
      <c r="G1" s="141"/>
      <c r="H1" s="142" t="s">
        <v>0</v>
      </c>
      <c r="I1" s="142"/>
      <c r="J1" s="142"/>
      <c r="K1" s="142"/>
      <c r="L1" s="142"/>
      <c r="M1" s="142"/>
      <c r="N1" s="142"/>
      <c r="O1" s="142"/>
      <c r="P1" s="142"/>
      <c r="Q1" s="1" t="s">
        <v>1</v>
      </c>
      <c r="R1" s="2"/>
      <c r="S1" s="107"/>
    </row>
    <row r="2" spans="1:19" s="4" customFormat="1" ht="20.25" x14ac:dyDescent="0.35">
      <c r="A2" s="143" t="s">
        <v>2</v>
      </c>
      <c r="B2" s="143"/>
      <c r="C2" s="143"/>
      <c r="D2" s="143"/>
      <c r="E2" s="143"/>
      <c r="F2" s="143"/>
      <c r="G2" s="143"/>
      <c r="I2" s="144" t="s">
        <v>3</v>
      </c>
      <c r="J2" s="144"/>
      <c r="K2" s="144"/>
      <c r="L2" s="144"/>
      <c r="M2" s="144"/>
      <c r="N2" s="144"/>
      <c r="O2" s="144"/>
      <c r="P2" s="144"/>
      <c r="Q2" s="5"/>
      <c r="R2" s="6"/>
      <c r="S2" s="108"/>
    </row>
    <row r="3" spans="1:19" ht="33" x14ac:dyDescent="0.3">
      <c r="A3" s="7" t="s">
        <v>4</v>
      </c>
      <c r="B3" s="7" t="s">
        <v>5</v>
      </c>
      <c r="C3" s="8" t="s">
        <v>6</v>
      </c>
      <c r="D3" s="7" t="s">
        <v>7</v>
      </c>
      <c r="E3" s="9" t="s">
        <v>8</v>
      </c>
      <c r="F3" s="10" t="s">
        <v>9</v>
      </c>
      <c r="G3" s="7" t="s">
        <v>10</v>
      </c>
      <c r="I3" s="12" t="s">
        <v>4</v>
      </c>
      <c r="J3" s="12" t="s">
        <v>5</v>
      </c>
      <c r="K3" s="13" t="s">
        <v>6</v>
      </c>
      <c r="L3" s="12" t="s">
        <v>7</v>
      </c>
      <c r="M3" s="145" t="s">
        <v>8</v>
      </c>
      <c r="N3" s="145"/>
      <c r="O3" s="14" t="s">
        <v>9</v>
      </c>
      <c r="P3" s="12" t="s">
        <v>10</v>
      </c>
      <c r="Q3" s="12" t="s">
        <v>11</v>
      </c>
      <c r="R3" s="12" t="s">
        <v>10</v>
      </c>
    </row>
    <row r="4" spans="1:19" x14ac:dyDescent="0.3">
      <c r="A4" s="15">
        <v>1</v>
      </c>
      <c r="B4" s="16" t="s">
        <v>12</v>
      </c>
      <c r="C4" s="17">
        <v>18000</v>
      </c>
      <c r="D4" s="18"/>
      <c r="E4" s="15"/>
      <c r="F4" s="15"/>
      <c r="I4" s="104">
        <v>1</v>
      </c>
      <c r="J4" s="19" t="s">
        <v>34</v>
      </c>
      <c r="K4" s="20">
        <v>440</v>
      </c>
      <c r="L4" s="21"/>
      <c r="N4" s="22"/>
      <c r="O4" s="23"/>
      <c r="P4" s="24"/>
      <c r="Q4" s="25"/>
      <c r="R4" s="25"/>
    </row>
    <row r="5" spans="1:19" x14ac:dyDescent="0.3">
      <c r="A5" s="15">
        <v>2</v>
      </c>
      <c r="B5" s="16" t="s">
        <v>14</v>
      </c>
      <c r="C5" s="23"/>
      <c r="D5" s="26"/>
      <c r="E5" s="27"/>
      <c r="F5" s="27"/>
      <c r="I5" s="104">
        <v>2</v>
      </c>
      <c r="J5" s="28" t="s">
        <v>15</v>
      </c>
      <c r="K5" s="29">
        <v>2400</v>
      </c>
      <c r="L5" s="30"/>
      <c r="N5" s="22"/>
      <c r="O5" s="23"/>
      <c r="P5" s="23"/>
      <c r="Q5" s="25"/>
      <c r="R5" s="25"/>
    </row>
    <row r="6" spans="1:19" x14ac:dyDescent="0.3">
      <c r="A6" s="15">
        <v>3</v>
      </c>
      <c r="B6" s="16" t="s">
        <v>16</v>
      </c>
      <c r="C6" s="23">
        <f>11400/2</f>
        <v>5700</v>
      </c>
      <c r="D6" s="26">
        <v>11400</v>
      </c>
      <c r="E6" s="27"/>
      <c r="F6" s="27"/>
      <c r="I6" s="105">
        <v>3</v>
      </c>
      <c r="J6" s="28" t="s">
        <v>17</v>
      </c>
      <c r="K6" s="29">
        <v>427</v>
      </c>
      <c r="L6" s="30"/>
      <c r="N6" s="22"/>
      <c r="O6" s="23"/>
      <c r="P6" s="23"/>
      <c r="Q6" s="25"/>
      <c r="R6" s="25"/>
    </row>
    <row r="7" spans="1:19" x14ac:dyDescent="0.3">
      <c r="A7" s="15">
        <v>4</v>
      </c>
      <c r="B7" s="31" t="s">
        <v>15</v>
      </c>
      <c r="C7" s="32">
        <v>1200</v>
      </c>
      <c r="D7" s="33"/>
      <c r="E7" s="33"/>
      <c r="F7" s="27"/>
      <c r="I7" s="104">
        <v>4</v>
      </c>
      <c r="J7" s="112" t="s">
        <v>18</v>
      </c>
      <c r="K7" s="113">
        <v>2000</v>
      </c>
      <c r="L7" s="118">
        <v>20126.11</v>
      </c>
      <c r="N7" s="22"/>
      <c r="O7" s="23">
        <v>20500</v>
      </c>
      <c r="P7" s="23"/>
      <c r="Q7" s="25"/>
      <c r="R7" s="25"/>
    </row>
    <row r="8" spans="1:19" x14ac:dyDescent="0.3">
      <c r="A8" s="15">
        <v>5</v>
      </c>
      <c r="C8" s="23"/>
      <c r="D8" s="27"/>
      <c r="E8" s="15"/>
      <c r="F8" s="22"/>
      <c r="I8" s="104">
        <v>5</v>
      </c>
      <c r="J8" s="114" t="s">
        <v>19</v>
      </c>
      <c r="K8" s="115">
        <v>1100</v>
      </c>
      <c r="L8" s="118">
        <v>26960</v>
      </c>
      <c r="M8" s="37"/>
      <c r="N8" s="37"/>
      <c r="O8" s="38"/>
      <c r="P8" s="23"/>
      <c r="Q8" s="39"/>
      <c r="R8" s="39"/>
    </row>
    <row r="9" spans="1:19" x14ac:dyDescent="0.3">
      <c r="A9" s="15">
        <v>6</v>
      </c>
      <c r="C9" s="23"/>
      <c r="D9" s="27"/>
      <c r="E9" s="15"/>
      <c r="F9" s="22"/>
      <c r="I9" s="105">
        <v>6</v>
      </c>
      <c r="J9" s="28" t="s">
        <v>20</v>
      </c>
      <c r="K9" s="29">
        <v>250</v>
      </c>
      <c r="L9" s="30"/>
      <c r="M9" s="40"/>
      <c r="N9" s="41"/>
      <c r="O9" s="42"/>
      <c r="P9" s="23"/>
      <c r="Q9" s="25"/>
      <c r="R9" s="25"/>
    </row>
    <row r="10" spans="1:19" x14ac:dyDescent="0.3">
      <c r="A10" s="15">
        <v>7</v>
      </c>
      <c r="B10" s="43"/>
      <c r="C10" s="44"/>
      <c r="D10" s="45"/>
      <c r="E10" s="46"/>
      <c r="F10" s="47"/>
      <c r="I10" s="105">
        <v>7</v>
      </c>
      <c r="J10" s="48" t="s">
        <v>21</v>
      </c>
      <c r="K10" s="49">
        <v>200</v>
      </c>
      <c r="L10" s="50"/>
      <c r="O10" s="23"/>
      <c r="P10" s="23"/>
      <c r="Q10" s="25"/>
      <c r="R10" s="25"/>
    </row>
    <row r="11" spans="1:19" x14ac:dyDescent="0.3">
      <c r="A11" s="15">
        <v>8</v>
      </c>
      <c r="C11" s="51"/>
      <c r="D11" s="52"/>
      <c r="E11" s="27"/>
      <c r="F11" s="53"/>
      <c r="I11" s="105">
        <v>8</v>
      </c>
      <c r="J11" s="54" t="s">
        <v>22</v>
      </c>
      <c r="K11" s="49">
        <v>0</v>
      </c>
      <c r="L11" s="55"/>
      <c r="O11" s="23"/>
      <c r="P11" s="23"/>
      <c r="Q11" s="25"/>
      <c r="R11" s="25"/>
    </row>
    <row r="12" spans="1:19" x14ac:dyDescent="0.3">
      <c r="A12" s="15">
        <v>9</v>
      </c>
      <c r="C12" s="56"/>
      <c r="D12"/>
      <c r="I12" s="104">
        <v>9</v>
      </c>
      <c r="J12" s="48" t="s">
        <v>23</v>
      </c>
      <c r="K12" s="49">
        <v>0</v>
      </c>
      <c r="L12" s="11"/>
      <c r="P12" s="23"/>
      <c r="Q12" s="39"/>
      <c r="R12" s="25"/>
    </row>
    <row r="13" spans="1:19" x14ac:dyDescent="0.3">
      <c r="A13" s="15">
        <v>10</v>
      </c>
      <c r="C13" s="56"/>
      <c r="D13"/>
      <c r="I13" s="104">
        <v>10</v>
      </c>
      <c r="J13" s="109" t="s">
        <v>24</v>
      </c>
      <c r="K13" s="110">
        <v>500</v>
      </c>
      <c r="L13" s="146">
        <f>K13+K14+K15</f>
        <v>800</v>
      </c>
      <c r="O13" s="146">
        <f>C6-L13</f>
        <v>4900</v>
      </c>
      <c r="P13" s="23"/>
      <c r="Q13" s="23"/>
      <c r="R13" s="23"/>
    </row>
    <row r="14" spans="1:19" x14ac:dyDescent="0.3">
      <c r="A14" s="15">
        <v>11</v>
      </c>
      <c r="B14" s="58"/>
      <c r="C14" s="23"/>
      <c r="D14" s="27"/>
      <c r="I14" s="106">
        <v>11</v>
      </c>
      <c r="J14" s="109" t="s">
        <v>27</v>
      </c>
      <c r="K14" s="110">
        <v>300</v>
      </c>
      <c r="L14" s="149"/>
      <c r="M14" s="40"/>
      <c r="N14" s="22"/>
      <c r="O14" s="149"/>
      <c r="P14" s="61"/>
      <c r="Q14" s="62"/>
      <c r="R14" s="63"/>
    </row>
    <row r="15" spans="1:19" x14ac:dyDescent="0.3">
      <c r="A15" s="15">
        <v>12</v>
      </c>
      <c r="B15" s="58"/>
      <c r="C15" s="23"/>
      <c r="D15" s="27"/>
      <c r="I15" s="106">
        <v>12</v>
      </c>
      <c r="J15" s="109" t="s">
        <v>31</v>
      </c>
      <c r="K15" s="110">
        <v>0</v>
      </c>
      <c r="L15" s="149"/>
      <c r="M15" s="15">
        <v>3</v>
      </c>
      <c r="N15" s="15">
        <v>10</v>
      </c>
      <c r="O15" s="150"/>
      <c r="P15" s="65"/>
      <c r="Q15" s="23"/>
      <c r="R15" s="66"/>
    </row>
    <row r="16" spans="1:19" x14ac:dyDescent="0.3">
      <c r="A16" s="15">
        <v>13</v>
      </c>
      <c r="B16" s="58"/>
      <c r="C16" s="67"/>
      <c r="D16" s="68"/>
      <c r="F16" s="23"/>
      <c r="I16" s="106">
        <v>13</v>
      </c>
      <c r="J16" s="16" t="s">
        <v>32</v>
      </c>
      <c r="K16" s="103">
        <v>11400</v>
      </c>
      <c r="L16"/>
      <c r="O16" s="23"/>
      <c r="P16" s="23"/>
      <c r="Q16" s="23"/>
      <c r="R16" s="23"/>
    </row>
    <row r="17" spans="1:18" x14ac:dyDescent="0.3">
      <c r="A17" s="15">
        <v>14</v>
      </c>
      <c r="B17" s="58"/>
      <c r="C17" s="23"/>
      <c r="D17" s="27"/>
      <c r="F17" s="23"/>
      <c r="I17" s="33">
        <v>14</v>
      </c>
      <c r="J17" s="116"/>
      <c r="K17" s="117"/>
      <c r="L17" s="111"/>
      <c r="O17" s="23"/>
      <c r="P17" s="61"/>
      <c r="Q17" s="39"/>
      <c r="R17" s="69"/>
    </row>
    <row r="18" spans="1:18" x14ac:dyDescent="0.3">
      <c r="A18" s="15">
        <v>15</v>
      </c>
      <c r="B18" s="58"/>
      <c r="C18" s="67"/>
      <c r="D18" s="68"/>
      <c r="I18" s="33">
        <v>15</v>
      </c>
      <c r="J18" s="48" t="s">
        <v>35</v>
      </c>
      <c r="K18" s="49">
        <f>150*4</f>
        <v>600</v>
      </c>
      <c r="L18" s="55"/>
      <c r="O18" s="70"/>
      <c r="P18" s="71"/>
      <c r="Q18" s="62"/>
      <c r="R18" s="63"/>
    </row>
    <row r="19" spans="1:18" x14ac:dyDescent="0.3">
      <c r="A19" s="15">
        <v>16</v>
      </c>
      <c r="B19" s="72"/>
      <c r="C19" s="56"/>
      <c r="D19" s="27"/>
      <c r="I19" s="33">
        <v>16</v>
      </c>
      <c r="J19" s="48"/>
      <c r="K19" s="49"/>
      <c r="L19" s="55"/>
      <c r="O19" s="23"/>
      <c r="P19" s="23"/>
      <c r="Q19" s="39"/>
      <c r="R19" s="39"/>
    </row>
    <row r="20" spans="1:18" x14ac:dyDescent="0.3">
      <c r="A20" s="15">
        <v>17</v>
      </c>
      <c r="B20" s="11"/>
      <c r="C20" s="23"/>
      <c r="I20" s="33">
        <v>17</v>
      </c>
      <c r="J20" s="73"/>
      <c r="K20" s="60"/>
      <c r="L20" s="74"/>
      <c r="O20" s="23"/>
      <c r="P20" s="23"/>
      <c r="Q20" s="23"/>
      <c r="R20" s="23"/>
    </row>
    <row r="21" spans="1:18" x14ac:dyDescent="0.3">
      <c r="A21" s="15">
        <v>18</v>
      </c>
      <c r="C21" s="23"/>
      <c r="I21" s="33">
        <v>18</v>
      </c>
      <c r="J21" s="48"/>
      <c r="K21" s="49"/>
      <c r="L21" s="50"/>
      <c r="M21" s="27"/>
      <c r="N21" s="27"/>
      <c r="O21" s="23"/>
      <c r="P21" s="67"/>
      <c r="Q21" s="23"/>
      <c r="R21" s="23"/>
    </row>
    <row r="22" spans="1:18" x14ac:dyDescent="0.3">
      <c r="A22" s="15">
        <v>19</v>
      </c>
      <c r="C22" s="23"/>
      <c r="I22" s="33">
        <v>19</v>
      </c>
      <c r="J22" s="73"/>
      <c r="K22" s="60"/>
      <c r="L22" s="75"/>
      <c r="M22" s="76"/>
      <c r="N22" s="76"/>
      <c r="O22" s="70"/>
      <c r="P22" s="67"/>
      <c r="Q22" s="23"/>
      <c r="R22" s="23"/>
    </row>
    <row r="23" spans="1:18" x14ac:dyDescent="0.3">
      <c r="A23" s="15">
        <v>20</v>
      </c>
      <c r="C23" s="23"/>
      <c r="F23" s="26"/>
      <c r="I23" s="33">
        <v>20</v>
      </c>
      <c r="J23" s="48"/>
      <c r="K23" s="60"/>
      <c r="L23" s="55"/>
      <c r="M23" s="77"/>
      <c r="N23" s="22"/>
      <c r="O23" s="23"/>
      <c r="P23" s="78"/>
      <c r="Q23" s="39"/>
      <c r="R23" s="69"/>
    </row>
    <row r="24" spans="1:18" x14ac:dyDescent="0.3">
      <c r="A24" s="15">
        <v>21</v>
      </c>
      <c r="C24" s="23"/>
      <c r="F24" s="79"/>
      <c r="I24" s="33">
        <v>21</v>
      </c>
      <c r="J24" s="80"/>
      <c r="K24" s="81"/>
      <c r="L24" s="82"/>
      <c r="M24" s="27"/>
      <c r="N24" s="27"/>
      <c r="O24" s="23"/>
      <c r="P24" s="61"/>
      <c r="Q24" s="23"/>
      <c r="R24" s="66"/>
    </row>
    <row r="25" spans="1:18" x14ac:dyDescent="0.3">
      <c r="C25" s="23"/>
      <c r="F25" s="23"/>
      <c r="G25" s="23"/>
      <c r="I25" s="33">
        <v>29</v>
      </c>
      <c r="J25" s="48"/>
      <c r="K25" s="49"/>
      <c r="L25" s="55"/>
      <c r="O25" s="23"/>
      <c r="P25" s="23"/>
      <c r="Q25" s="39"/>
      <c r="R25" s="39"/>
    </row>
    <row r="26" spans="1:18" x14ac:dyDescent="0.3">
      <c r="C26" s="23"/>
      <c r="H26" s="83"/>
      <c r="I26" s="33">
        <v>30</v>
      </c>
      <c r="J26" s="84"/>
      <c r="K26" s="49"/>
      <c r="L26" s="84"/>
      <c r="M26" s="85"/>
      <c r="N26" s="86"/>
      <c r="O26" s="87"/>
      <c r="P26" s="87"/>
      <c r="Q26" s="88"/>
      <c r="R26" s="88"/>
    </row>
    <row r="27" spans="1:18" x14ac:dyDescent="0.3">
      <c r="C27" s="23"/>
      <c r="I27" s="27">
        <v>31</v>
      </c>
      <c r="J27" s="89"/>
      <c r="K27" s="49"/>
      <c r="L27" s="55"/>
      <c r="N27" s="22"/>
      <c r="O27" s="23"/>
      <c r="P27" s="23"/>
      <c r="Q27" s="39"/>
      <c r="R27" s="39"/>
    </row>
    <row r="28" spans="1:18" ht="25.5" x14ac:dyDescent="0.5">
      <c r="B28" s="90" t="s">
        <v>28</v>
      </c>
      <c r="C28" s="135">
        <f>C4+C5+C6+C7+C8+C9+C10+C11+C12+C13+C14+C15+C16+C17+C18+C19+C20+C21</f>
        <v>24900</v>
      </c>
      <c r="D28" s="135"/>
      <c r="J28" s="91" t="s">
        <v>29</v>
      </c>
      <c r="K28" s="136">
        <f>SUM(K4:K27)</f>
        <v>19617</v>
      </c>
      <c r="L28" s="137"/>
      <c r="N28" s="22"/>
      <c r="O28" s="23"/>
      <c r="P28" s="26"/>
      <c r="Q28" s="39"/>
      <c r="R28" s="39"/>
    </row>
    <row r="29" spans="1:18" x14ac:dyDescent="0.3">
      <c r="P29" s="26"/>
    </row>
    <row r="30" spans="1:18" ht="21" x14ac:dyDescent="0.35">
      <c r="B30" s="93" t="s">
        <v>30</v>
      </c>
      <c r="C30" s="138">
        <f>C28-K28</f>
        <v>5283</v>
      </c>
      <c r="D30" s="139"/>
      <c r="E30" s="139"/>
      <c r="F30" s="139"/>
      <c r="G30" s="139"/>
      <c r="H30" s="139"/>
      <c r="I30" s="139"/>
      <c r="J30" s="139"/>
      <c r="K30" s="139"/>
      <c r="L30" s="140"/>
      <c r="M30" s="94"/>
      <c r="N30" s="22"/>
      <c r="O30" s="95"/>
      <c r="P30" s="103"/>
    </row>
    <row r="31" spans="1:18" x14ac:dyDescent="0.3">
      <c r="B31" s="96"/>
      <c r="C31" s="16"/>
      <c r="D31" s="26"/>
      <c r="E31" s="27"/>
      <c r="F31" s="15"/>
      <c r="G31" s="22"/>
      <c r="H31" s="23"/>
      <c r="I31" s="11"/>
      <c r="J31" s="92"/>
      <c r="K31" s="27"/>
      <c r="L31" s="97"/>
      <c r="M31" s="23"/>
      <c r="N31" s="23"/>
      <c r="O31" s="23"/>
      <c r="P31" s="23"/>
      <c r="Q31" s="23"/>
      <c r="R31" s="23"/>
    </row>
    <row r="32" spans="1:18" x14ac:dyDescent="0.3">
      <c r="B32" s="27"/>
      <c r="C32" s="98"/>
      <c r="D32" s="67"/>
      <c r="E32" s="39"/>
      <c r="F32" s="15"/>
      <c r="G32" s="15"/>
      <c r="I32" s="11"/>
      <c r="J32" s="92">
        <f>C30/30</f>
        <v>176.1</v>
      </c>
      <c r="K32" s="27"/>
      <c r="L32" s="97"/>
      <c r="M32" s="23"/>
      <c r="N32" s="23"/>
      <c r="O32" s="23"/>
      <c r="P32" s="23"/>
      <c r="Q32" s="23"/>
      <c r="R32" s="23"/>
    </row>
    <row r="33" spans="1:18" x14ac:dyDescent="0.3">
      <c r="A33" s="56"/>
      <c r="B33" s="27"/>
      <c r="C33" s="99"/>
      <c r="D33" s="70"/>
      <c r="E33" s="100"/>
      <c r="F33" s="101"/>
      <c r="G33" s="22"/>
      <c r="I33" s="11"/>
      <c r="J33" s="102"/>
      <c r="K33" s="27"/>
      <c r="L33" s="97"/>
      <c r="M33" s="23"/>
      <c r="N33" s="23"/>
      <c r="O33" s="23"/>
      <c r="P33" s="23"/>
      <c r="Q33" s="23"/>
      <c r="R33" s="103"/>
    </row>
    <row r="34" spans="1:18" x14ac:dyDescent="0.3">
      <c r="A34" s="56"/>
      <c r="B34" s="27"/>
      <c r="C34" s="23"/>
      <c r="D34" s="26"/>
      <c r="E34" s="39"/>
      <c r="F34" s="15"/>
      <c r="G34" s="15"/>
      <c r="I34" s="11"/>
      <c r="J34" s="27"/>
      <c r="K34" s="27"/>
      <c r="L34" s="97"/>
      <c r="M34" s="23"/>
      <c r="N34" s="23"/>
      <c r="O34" s="23"/>
      <c r="P34" s="23"/>
      <c r="Q34" s="23"/>
      <c r="R34" s="23"/>
    </row>
    <row r="35" spans="1:18" x14ac:dyDescent="0.3">
      <c r="A35" s="56"/>
      <c r="B35" s="27"/>
      <c r="C35" s="23"/>
      <c r="D35" s="26"/>
      <c r="E35" s="39"/>
      <c r="F35" s="15"/>
      <c r="G35" s="22"/>
      <c r="I35" s="11"/>
      <c r="J35" s="27"/>
      <c r="K35" s="27"/>
      <c r="L35" s="97"/>
      <c r="M35" s="23"/>
      <c r="N35" s="23"/>
      <c r="O35" s="23"/>
      <c r="P35" s="23"/>
      <c r="Q35" s="23"/>
      <c r="R35" s="23"/>
    </row>
    <row r="36" spans="1:18" x14ac:dyDescent="0.3">
      <c r="B36" s="27"/>
      <c r="C36" s="16"/>
      <c r="D36" s="26"/>
      <c r="E36" s="27"/>
      <c r="F36" s="15"/>
      <c r="G36" s="15"/>
      <c r="I36" s="11"/>
      <c r="J36" s="124" t="s">
        <v>33</v>
      </c>
      <c r="K36" s="125">
        <v>27600</v>
      </c>
      <c r="L36" s="110">
        <v>1100</v>
      </c>
      <c r="M36" s="11"/>
      <c r="N36" s="11"/>
      <c r="O36" s="23"/>
      <c r="Q36" s="11"/>
      <c r="R36" s="11"/>
    </row>
    <row r="37" spans="1:18" x14ac:dyDescent="0.3">
      <c r="B37" s="27"/>
      <c r="C37" s="16"/>
      <c r="D37" s="26"/>
      <c r="E37" s="27"/>
      <c r="F37" s="15"/>
      <c r="G37" s="15"/>
      <c r="I37" s="11"/>
      <c r="J37" s="120" t="s">
        <v>18</v>
      </c>
      <c r="K37" s="121">
        <v>20380</v>
      </c>
      <c r="L37" s="126">
        <v>1100</v>
      </c>
      <c r="M37" s="11"/>
      <c r="N37" s="11"/>
      <c r="Q37" s="11"/>
      <c r="R37" s="11"/>
    </row>
    <row r="38" spans="1:18" x14ac:dyDescent="0.3">
      <c r="B38" s="27"/>
      <c r="C38" s="16"/>
      <c r="D38" s="26"/>
      <c r="E38" s="27"/>
      <c r="F38" s="15"/>
      <c r="G38" s="15"/>
      <c r="I38" s="11"/>
      <c r="J38" s="122" t="s">
        <v>19</v>
      </c>
      <c r="K38" s="123">
        <v>26959</v>
      </c>
      <c r="L38" s="127">
        <v>1100</v>
      </c>
      <c r="M38" s="11"/>
      <c r="N38" s="11"/>
      <c r="P38" s="23"/>
      <c r="Q38" s="11"/>
      <c r="R38" s="11"/>
    </row>
    <row r="39" spans="1:18" x14ac:dyDescent="0.3">
      <c r="B39" s="27"/>
      <c r="C39" s="16"/>
      <c r="D39" s="26"/>
      <c r="E39" s="27"/>
      <c r="F39" s="15"/>
      <c r="G39" s="15"/>
      <c r="I39" s="11"/>
      <c r="J39" s="128" t="s">
        <v>11</v>
      </c>
      <c r="K39" s="129">
        <f>SUM(K36:K38)</f>
        <v>74939</v>
      </c>
      <c r="L39" s="130">
        <f>SUM(L36:L38)</f>
        <v>3300</v>
      </c>
      <c r="M39" s="11"/>
      <c r="N39" s="11"/>
      <c r="P39" s="23"/>
      <c r="Q39" s="11"/>
      <c r="R39" s="11"/>
    </row>
    <row r="40" spans="1:18" x14ac:dyDescent="0.3">
      <c r="B40" s="27"/>
      <c r="C40" s="16"/>
      <c r="D40" s="26"/>
      <c r="E40" s="27"/>
      <c r="F40" s="15"/>
      <c r="G40" s="15"/>
      <c r="I40" s="11"/>
      <c r="J40" s="92"/>
      <c r="K40" s="27" t="s">
        <v>39</v>
      </c>
      <c r="L40" s="11" t="s">
        <v>38</v>
      </c>
      <c r="M40" s="11"/>
      <c r="N40" s="11"/>
      <c r="O40" s="11" t="s">
        <v>37</v>
      </c>
      <c r="Q40" s="11"/>
      <c r="R40" s="11"/>
    </row>
    <row r="41" spans="1:18" x14ac:dyDescent="0.3">
      <c r="B41" s="27"/>
      <c r="C41" s="16"/>
      <c r="D41" s="26"/>
      <c r="E41" s="27"/>
      <c r="F41" s="15"/>
      <c r="G41" s="15"/>
      <c r="I41" s="11"/>
      <c r="J41" s="92" t="s">
        <v>36</v>
      </c>
      <c r="K41" s="119">
        <v>75000</v>
      </c>
      <c r="L41" s="103">
        <v>2000</v>
      </c>
      <c r="M41" s="11"/>
      <c r="N41" s="11"/>
      <c r="O41" s="127">
        <f>L39-L41</f>
        <v>1300</v>
      </c>
      <c r="P41" s="23"/>
      <c r="Q41" s="11"/>
      <c r="R41" s="11"/>
    </row>
    <row r="42" spans="1:18" x14ac:dyDescent="0.3">
      <c r="B42" s="27"/>
      <c r="C42" s="16"/>
      <c r="D42" s="26"/>
      <c r="E42" s="27"/>
      <c r="F42" s="15"/>
      <c r="G42" s="15"/>
      <c r="I42" s="11"/>
      <c r="J42" s="92"/>
      <c r="K42" s="134">
        <f>K36+K37</f>
        <v>47980</v>
      </c>
      <c r="L42" s="103">
        <v>1400</v>
      </c>
      <c r="M42" s="131"/>
      <c r="N42" s="132"/>
      <c r="O42" s="134">
        <f>L39-P42</f>
        <v>800</v>
      </c>
      <c r="P42" s="134">
        <f>L38+L42</f>
        <v>2500</v>
      </c>
      <c r="Q42" s="11"/>
      <c r="R42" s="11"/>
    </row>
    <row r="43" spans="1:18" x14ac:dyDescent="0.3">
      <c r="B43" s="27"/>
      <c r="C43" s="16"/>
      <c r="D43" s="26"/>
      <c r="E43" s="27"/>
      <c r="F43" s="15"/>
      <c r="G43" s="15"/>
      <c r="I43" s="11"/>
      <c r="J43" s="92"/>
      <c r="K43" s="134">
        <f>K36+K38</f>
        <v>54559</v>
      </c>
      <c r="L43" s="103">
        <v>1500</v>
      </c>
      <c r="M43" s="131"/>
      <c r="N43" s="133"/>
      <c r="O43" s="134">
        <f>L39-P43</f>
        <v>700</v>
      </c>
      <c r="P43" s="23">
        <f>L43+L37</f>
        <v>2600</v>
      </c>
      <c r="Q43" s="11"/>
      <c r="R43" s="11"/>
    </row>
    <row r="44" spans="1:18" x14ac:dyDescent="0.3">
      <c r="B44" s="27"/>
      <c r="C44" s="16"/>
      <c r="D44" s="26"/>
      <c r="E44" s="27"/>
      <c r="F44" s="15"/>
      <c r="G44" s="15"/>
      <c r="I44" s="11"/>
      <c r="J44" s="92"/>
      <c r="K44" s="134">
        <f>K37+K38</f>
        <v>47339</v>
      </c>
      <c r="L44" s="103">
        <v>1400</v>
      </c>
      <c r="M44" s="132"/>
      <c r="N44" s="133"/>
      <c r="O44" s="134">
        <f>L39-P44</f>
        <v>800</v>
      </c>
      <c r="P44" s="23">
        <f>L44+L36</f>
        <v>2500</v>
      </c>
      <c r="Q44" s="11"/>
      <c r="R44" s="11"/>
    </row>
    <row r="45" spans="1:18" x14ac:dyDescent="0.3">
      <c r="B45" s="27"/>
      <c r="C45" s="16"/>
      <c r="D45" s="26"/>
      <c r="E45" s="27"/>
      <c r="F45" s="15"/>
      <c r="G45" s="15"/>
      <c r="I45" s="11"/>
      <c r="J45" s="92"/>
      <c r="K45" s="27"/>
      <c r="L45" s="11"/>
      <c r="M45" s="11"/>
      <c r="N45" s="11"/>
      <c r="Q45" s="11"/>
      <c r="R45" s="11"/>
    </row>
    <row r="48" spans="1:18" x14ac:dyDescent="0.3">
      <c r="L48" s="119">
        <v>79960</v>
      </c>
    </row>
    <row r="49" spans="12:12" x14ac:dyDescent="0.3">
      <c r="L49" s="39">
        <f>L48-K41</f>
        <v>4960</v>
      </c>
    </row>
  </sheetData>
  <mergeCells count="10">
    <mergeCell ref="C28:D28"/>
    <mergeCell ref="K28:L28"/>
    <mergeCell ref="C30:L30"/>
    <mergeCell ref="A1:G1"/>
    <mergeCell ref="H1:P1"/>
    <mergeCell ref="A2:G2"/>
    <mergeCell ref="I2:P2"/>
    <mergeCell ref="M3:N3"/>
    <mergeCell ref="L13:L15"/>
    <mergeCell ref="O13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01-67</vt:lpstr>
      <vt:lpstr>02</vt:lpstr>
      <vt:lpstr>03</vt:lpstr>
      <vt:lpstr>04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Thonnapat Thangthong</dc:creator>
  <cp:lastModifiedBy>Sirathan Weeranavapirom</cp:lastModifiedBy>
  <dcterms:created xsi:type="dcterms:W3CDTF">2023-12-29T13:44:03Z</dcterms:created>
  <dcterms:modified xsi:type="dcterms:W3CDTF">2024-10-09T05:52:27Z</dcterms:modified>
</cp:coreProperties>
</file>